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40" yWindow="420" windowWidth="8940" windowHeight="6915"/>
  </bookViews>
  <sheets>
    <sheet name="Sheet1" sheetId="1" r:id="rId1"/>
    <sheet name="Sheet2" sheetId="2" r:id="rId2"/>
    <sheet name="Sheet3" sheetId="3" r:id="rId3"/>
  </sheets>
  <definedNames>
    <definedName name="RDR">Sheet1!$C$5</definedName>
  </definedNames>
  <calcPr calcId="145621"/>
</workbook>
</file>

<file path=xl/calcChain.xml><?xml version="1.0" encoding="utf-8"?>
<calcChain xmlns="http://schemas.openxmlformats.org/spreadsheetml/2006/main">
  <c r="E33" i="1" l="1"/>
  <c r="F33" i="1" s="1"/>
  <c r="G33" i="1" s="1"/>
  <c r="H33" i="1" s="1"/>
  <c r="I33" i="1" s="1"/>
  <c r="J33" i="1" s="1"/>
  <c r="K33" i="1" s="1"/>
  <c r="L33" i="1" s="1"/>
  <c r="M33" i="1" s="1"/>
  <c r="N33" i="1" s="1"/>
  <c r="O33" i="1" s="1"/>
  <c r="P33" i="1" s="1"/>
  <c r="Q33" i="1" s="1"/>
  <c r="R33" i="1" s="1"/>
  <c r="S33" i="1" s="1"/>
  <c r="E23" i="1"/>
  <c r="F23" i="1" s="1"/>
  <c r="G23" i="1" s="1"/>
  <c r="H23" i="1" s="1"/>
  <c r="I23" i="1" s="1"/>
  <c r="J23" i="1" s="1"/>
  <c r="K23" i="1" s="1"/>
  <c r="L23" i="1" s="1"/>
  <c r="M23" i="1" s="1"/>
  <c r="N23" i="1" s="1"/>
  <c r="O23" i="1" s="1"/>
  <c r="P23" i="1" s="1"/>
  <c r="Q23" i="1" s="1"/>
  <c r="R23" i="1" s="1"/>
  <c r="S23" i="1" s="1"/>
  <c r="J10" i="1" l="1"/>
  <c r="J7" i="1"/>
  <c r="J11" i="1" s="1"/>
  <c r="K7" i="1"/>
  <c r="K10" i="1"/>
  <c r="I10" i="1"/>
  <c r="I7" i="1"/>
  <c r="I11" i="1" s="1"/>
  <c r="H35" i="1" l="1"/>
  <c r="G35" i="1"/>
  <c r="H25" i="1"/>
  <c r="F35" i="1"/>
  <c r="E35" i="1"/>
  <c r="G25" i="1"/>
  <c r="F25" i="1"/>
  <c r="E25" i="1"/>
  <c r="K11" i="1"/>
  <c r="S35" i="1"/>
  <c r="R35" i="1"/>
  <c r="Q35" i="1"/>
  <c r="P35" i="1"/>
  <c r="O35" i="1"/>
  <c r="N35" i="1"/>
  <c r="M35" i="1"/>
  <c r="L35" i="1"/>
  <c r="K35" i="1"/>
  <c r="J35" i="1"/>
  <c r="I35" i="1"/>
  <c r="S25" i="1"/>
  <c r="R25" i="1"/>
  <c r="Q25" i="1"/>
  <c r="P25" i="1"/>
  <c r="O25" i="1"/>
  <c r="N25" i="1"/>
  <c r="M25" i="1"/>
  <c r="L25" i="1"/>
  <c r="K25" i="1"/>
  <c r="J25" i="1"/>
  <c r="I25" i="1"/>
  <c r="E15" i="1"/>
  <c r="H15" i="1"/>
  <c r="G15" i="1"/>
  <c r="F15" i="1"/>
  <c r="I15" i="1"/>
  <c r="S15" i="1"/>
  <c r="R15" i="1"/>
  <c r="Q15" i="1"/>
  <c r="P15" i="1"/>
  <c r="O15" i="1"/>
  <c r="N15" i="1"/>
  <c r="M15" i="1"/>
  <c r="L15" i="1"/>
  <c r="K15" i="1"/>
  <c r="J15" i="1"/>
  <c r="E13" i="1"/>
  <c r="F13" i="1" s="1"/>
  <c r="G13" i="1" s="1"/>
  <c r="H13" i="1" s="1"/>
  <c r="I13" i="1" s="1"/>
  <c r="J13" i="1" s="1"/>
  <c r="K13" i="1" s="1"/>
  <c r="L13" i="1" s="1"/>
  <c r="M13" i="1" s="1"/>
  <c r="N13" i="1" s="1"/>
  <c r="O13" i="1" s="1"/>
  <c r="P13" i="1" s="1"/>
  <c r="Q13" i="1" s="1"/>
  <c r="R13" i="1" s="1"/>
  <c r="S13" i="1" s="1"/>
  <c r="D15" i="1" l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 s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 s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E19" i="1"/>
  <c r="D19" i="1" s="1"/>
  <c r="I47" i="1" s="1"/>
  <c r="D25" i="1"/>
  <c r="D35" i="1"/>
  <c r="D36" i="1" l="1"/>
  <c r="F46" i="1" s="1"/>
  <c r="F51" i="1" s="1"/>
  <c r="K46" i="1"/>
  <c r="K51" i="1" s="1"/>
  <c r="D26" i="1"/>
  <c r="E46" i="1" s="1"/>
  <c r="E51" i="1" s="1"/>
  <c r="J46" i="1"/>
  <c r="J51" i="1" s="1"/>
  <c r="D30" i="1"/>
  <c r="E47" i="1" s="1"/>
  <c r="E52" i="1" s="1"/>
  <c r="J47" i="1"/>
  <c r="J52" i="1" s="1"/>
  <c r="D40" i="1"/>
  <c r="F47" i="1" s="1"/>
  <c r="F52" i="1" s="1"/>
  <c r="K47" i="1"/>
  <c r="K52" i="1" s="1"/>
  <c r="D16" i="1"/>
  <c r="D46" i="1" s="1"/>
  <c r="D51" i="1" s="1"/>
  <c r="I46" i="1"/>
  <c r="I51" i="1" s="1"/>
  <c r="D20" i="1"/>
  <c r="I52" i="1"/>
  <c r="D47" i="1" l="1"/>
  <c r="D52" i="1" s="1"/>
</calcChain>
</file>

<file path=xl/comments1.xml><?xml version="1.0" encoding="utf-8"?>
<comments xmlns="http://schemas.openxmlformats.org/spreadsheetml/2006/main">
  <authors>
    <author>Francis</author>
  </authors>
  <commentList>
    <comment ref="D15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19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25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29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35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39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</commentList>
</comments>
</file>

<file path=xl/sharedStrings.xml><?xml version="1.0" encoding="utf-8"?>
<sst xmlns="http://schemas.openxmlformats.org/spreadsheetml/2006/main" count="68" uniqueCount="31">
  <si>
    <t>Calculation of O&amp;M Impact for Baseline Adjustment</t>
  </si>
  <si>
    <t>Bulb Assumptions</t>
  </si>
  <si>
    <t>Real Discount Rate (RDR)</t>
  </si>
  <si>
    <t>Year</t>
  </si>
  <si>
    <t>(June 2012 - May 2013)</t>
  </si>
  <si>
    <t>Measure Life</t>
  </si>
  <si>
    <t>NPV</t>
  </si>
  <si>
    <t>Baseline Replacement Costs</t>
  </si>
  <si>
    <t>Levelized Cost</t>
  </si>
  <si>
    <t>Life</t>
  </si>
  <si>
    <t xml:space="preserve">Levelized annual replacement cost savings </t>
  </si>
  <si>
    <t>June 2012 - May 2013</t>
  </si>
  <si>
    <t>June 2013 - May 2014</t>
  </si>
  <si>
    <t>June 2014 - May 2015</t>
  </si>
  <si>
    <t>Hours</t>
  </si>
  <si>
    <t>Multiply by 0.9 ISR</t>
  </si>
  <si>
    <t>Misc value</t>
  </si>
  <si>
    <t>T12</t>
  </si>
  <si>
    <t xml:space="preserve">T8 </t>
  </si>
  <si>
    <t>HPT8</t>
  </si>
  <si>
    <t>Lamp Life (hours)</t>
  </si>
  <si>
    <t>Lamp Replacement Cost</t>
  </si>
  <si>
    <t>Annual Lamp Replacement Cost</t>
  </si>
  <si>
    <t>Ballast Life (hours)</t>
  </si>
  <si>
    <t>Ballast Replacement Cost</t>
  </si>
  <si>
    <t>Annual Ballast Replacement Cost</t>
  </si>
  <si>
    <t>Total Annual Replacement Cost</t>
  </si>
  <si>
    <t>Efficient Replacement Costs</t>
  </si>
  <si>
    <t>NPV replacement costs</t>
  </si>
  <si>
    <t>Baseline</t>
  </si>
  <si>
    <t>Efficient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</si>
</sst>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0.0"/>
    <numFmt numFmtId="165" formatCode="&quot;$&quot;#,##0.00"/>
  </numFmts>
  <fonts count="9" x14ac:knownFonts="1">
    <font>
      <sz val="11"/>
      <color theme="1"/>
      <name val="Calibri"/>
      <family val="2"/>
      <scheme val="minor"/>
    </font>
    <font>
      <b/>
      <sz val="14"/>
      <color indexed="9"/>
      <name val="Arial"/>
      <family val="2"/>
    </font>
    <font>
      <sz val="14"/>
      <color indexed="9"/>
      <name val="Arial"/>
      <family val="2"/>
    </font>
    <font>
      <b/>
      <sz val="10"/>
      <name val="Arial"/>
      <family val="2"/>
    </font>
    <font>
      <sz val="8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Helv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44" fontId="5" fillId="0" borderId="0" applyFont="0" applyFill="0" applyBorder="0" applyAlignment="0" applyProtection="0"/>
  </cellStyleXfs>
  <cellXfs count="42">
    <xf numFmtId="0" fontId="0" fillId="0" borderId="0" xfId="0"/>
    <xf numFmtId="1" fontId="0" fillId="3" borderId="1" xfId="0" applyNumberFormat="1" applyFill="1" applyBorder="1" applyAlignment="1">
      <alignment horizontal="center"/>
    </xf>
    <xf numFmtId="0" fontId="4" fillId="0" borderId="0" xfId="0" applyFont="1"/>
    <xf numFmtId="0" fontId="0" fillId="0" borderId="0" xfId="0" applyBorder="1"/>
    <xf numFmtId="0" fontId="0" fillId="0" borderId="4" xfId="0" applyBorder="1"/>
    <xf numFmtId="0" fontId="0" fillId="6" borderId="4" xfId="0" applyFill="1" applyBorder="1" applyAlignment="1">
      <alignment horizontal="center" wrapText="1"/>
    </xf>
    <xf numFmtId="0" fontId="2" fillId="2" borderId="0" xfId="1" applyFont="1" applyFill="1"/>
    <xf numFmtId="0" fontId="5" fillId="0" borderId="0" xfId="1"/>
    <xf numFmtId="0" fontId="3" fillId="0" borderId="0" xfId="1" applyFont="1" applyAlignment="1">
      <alignment wrapText="1"/>
    </xf>
    <xf numFmtId="0" fontId="5" fillId="0" borderId="0" xfId="1" applyAlignment="1">
      <alignment horizontal="right"/>
    </xf>
    <xf numFmtId="164" fontId="5" fillId="3" borderId="1" xfId="1" applyNumberFormat="1" applyFill="1" applyBorder="1" applyAlignment="1">
      <alignment horizontal="center"/>
    </xf>
    <xf numFmtId="0" fontId="3" fillId="0" borderId="4" xfId="1" applyFont="1" applyBorder="1" applyAlignment="1">
      <alignment horizontal="center"/>
    </xf>
    <xf numFmtId="10" fontId="5" fillId="4" borderId="5" xfId="1" applyNumberFormat="1" applyFill="1" applyBorder="1"/>
    <xf numFmtId="165" fontId="5" fillId="3" borderId="4" xfId="1" applyNumberFormat="1" applyFill="1" applyBorder="1" applyAlignment="1">
      <alignment horizontal="center"/>
    </xf>
    <xf numFmtId="0" fontId="5" fillId="0" borderId="0" xfId="1" applyAlignment="1">
      <alignment horizontal="center"/>
    </xf>
    <xf numFmtId="0" fontId="5" fillId="0" borderId="0" xfId="1" applyFont="1"/>
    <xf numFmtId="0" fontId="6" fillId="0" borderId="0" xfId="1" applyFont="1" applyAlignment="1">
      <alignment wrapText="1"/>
    </xf>
    <xf numFmtId="0" fontId="5" fillId="0" borderId="0" xfId="1" applyFont="1" applyAlignment="1">
      <alignment horizontal="right"/>
    </xf>
    <xf numFmtId="8" fontId="5" fillId="4" borderId="6" xfId="1" applyNumberFormat="1" applyFill="1" applyBorder="1" applyAlignment="1">
      <alignment horizontal="center"/>
    </xf>
    <xf numFmtId="165" fontId="5" fillId="0" borderId="6" xfId="1" applyNumberFormat="1" applyBorder="1"/>
    <xf numFmtId="8" fontId="7" fillId="5" borderId="7" xfId="1" applyNumberFormat="1" applyFont="1" applyFill="1" applyBorder="1"/>
    <xf numFmtId="0" fontId="6" fillId="0" borderId="0" xfId="1" applyFont="1" applyAlignment="1">
      <alignment horizontal="center" wrapText="1"/>
    </xf>
    <xf numFmtId="165" fontId="0" fillId="0" borderId="0" xfId="2" applyNumberFormat="1" applyFont="1" applyBorder="1" applyAlignment="1">
      <alignment horizontal="center"/>
    </xf>
    <xf numFmtId="0" fontId="7" fillId="0" borderId="0" xfId="1" applyFont="1" applyAlignment="1">
      <alignment horizontal="right"/>
    </xf>
    <xf numFmtId="0" fontId="7" fillId="5" borderId="8" xfId="1" applyFont="1" applyFill="1" applyBorder="1"/>
    <xf numFmtId="165" fontId="5" fillId="0" borderId="0" xfId="1" applyNumberFormat="1" applyBorder="1"/>
    <xf numFmtId="165" fontId="0" fillId="0" borderId="0" xfId="2" applyNumberFormat="1" applyFont="1" applyBorder="1"/>
    <xf numFmtId="165" fontId="5" fillId="0" borderId="0" xfId="1" applyNumberFormat="1"/>
    <xf numFmtId="8" fontId="5" fillId="0" borderId="4" xfId="1" applyNumberFormat="1" applyBorder="1" applyAlignment="1">
      <alignment horizontal="center"/>
    </xf>
    <xf numFmtId="0" fontId="0" fillId="6" borderId="4" xfId="0" applyFill="1" applyBorder="1" applyAlignment="1">
      <alignment horizontal="center" wrapText="1"/>
    </xf>
    <xf numFmtId="0" fontId="0" fillId="6" borderId="2" xfId="0" applyFill="1" applyBorder="1" applyAlignment="1">
      <alignment horizontal="center" wrapText="1"/>
    </xf>
    <xf numFmtId="0" fontId="0" fillId="6" borderId="3" xfId="0" applyFill="1" applyBorder="1" applyAlignment="1">
      <alignment horizontal="center" wrapText="1"/>
    </xf>
    <xf numFmtId="0" fontId="0" fillId="6" borderId="4" xfId="0" applyFill="1" applyBorder="1" applyAlignment="1">
      <alignment horizontal="center"/>
    </xf>
    <xf numFmtId="0" fontId="0" fillId="6" borderId="4" xfId="0" applyFill="1" applyBorder="1" applyAlignment="1">
      <alignment horizontal="center" wrapText="1"/>
    </xf>
    <xf numFmtId="0" fontId="1" fillId="2" borderId="0" xfId="1" applyFont="1" applyFill="1" applyAlignment="1">
      <alignment horizontal="left" wrapText="1"/>
    </xf>
    <xf numFmtId="0" fontId="2" fillId="2" borderId="0" xfId="1" applyFont="1" applyFill="1" applyAlignment="1">
      <alignment horizontal="center"/>
    </xf>
    <xf numFmtId="0" fontId="3" fillId="0" borderId="0" xfId="1" applyFont="1" applyAlignment="1">
      <alignment horizontal="right" wrapText="1"/>
    </xf>
    <xf numFmtId="0" fontId="3" fillId="0" borderId="9" xfId="1" applyFont="1" applyBorder="1" applyAlignment="1">
      <alignment horizontal="right" wrapText="1"/>
    </xf>
    <xf numFmtId="0" fontId="3" fillId="0" borderId="4" xfId="1" applyFont="1" applyBorder="1" applyAlignment="1">
      <alignment horizontal="center"/>
    </xf>
    <xf numFmtId="1" fontId="5" fillId="3" borderId="4" xfId="1" applyNumberFormat="1" applyFill="1" applyBorder="1" applyAlignment="1">
      <alignment horizontal="center"/>
    </xf>
    <xf numFmtId="0" fontId="3" fillId="0" borderId="0" xfId="1" applyFont="1" applyBorder="1" applyAlignment="1">
      <alignment horizontal="right" wrapText="1"/>
    </xf>
    <xf numFmtId="165" fontId="5" fillId="0" borderId="5" xfId="1" applyNumberFormat="1" applyBorder="1"/>
  </cellXfs>
  <cellStyles count="3">
    <cellStyle name="Currency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52"/>
  <sheetViews>
    <sheetView tabSelected="1" topLeftCell="A10" workbookViewId="0">
      <selection activeCell="E57" sqref="E57"/>
    </sheetView>
  </sheetViews>
  <sheetFormatPr defaultRowHeight="12.75" x14ac:dyDescent="0.2"/>
  <cols>
    <col min="1" max="1" width="9.85546875" style="7" customWidth="1"/>
    <col min="2" max="2" width="23" style="7" customWidth="1"/>
    <col min="3" max="3" width="13.7109375" style="7" customWidth="1"/>
    <col min="4" max="7" width="9.140625" style="7"/>
    <col min="8" max="8" width="14" style="7" customWidth="1"/>
    <col min="9" max="9" width="10.140625" style="7" bestFit="1" customWidth="1"/>
    <col min="10" max="256" width="9.140625" style="7"/>
    <col min="257" max="257" width="9.85546875" style="7" customWidth="1"/>
    <col min="258" max="258" width="23" style="7" customWidth="1"/>
    <col min="259" max="259" width="13.7109375" style="7" customWidth="1"/>
    <col min="260" max="263" width="9.140625" style="7"/>
    <col min="264" max="264" width="14" style="7" customWidth="1"/>
    <col min="265" max="512" width="9.140625" style="7"/>
    <col min="513" max="513" width="9.85546875" style="7" customWidth="1"/>
    <col min="514" max="514" width="23" style="7" customWidth="1"/>
    <col min="515" max="515" width="13.7109375" style="7" customWidth="1"/>
    <col min="516" max="519" width="9.140625" style="7"/>
    <col min="520" max="520" width="14" style="7" customWidth="1"/>
    <col min="521" max="768" width="9.140625" style="7"/>
    <col min="769" max="769" width="9.85546875" style="7" customWidth="1"/>
    <col min="770" max="770" width="23" style="7" customWidth="1"/>
    <col min="771" max="771" width="13.7109375" style="7" customWidth="1"/>
    <col min="772" max="775" width="9.140625" style="7"/>
    <col min="776" max="776" width="14" style="7" customWidth="1"/>
    <col min="777" max="1024" width="9.140625" style="7"/>
    <col min="1025" max="1025" width="9.85546875" style="7" customWidth="1"/>
    <col min="1026" max="1026" width="23" style="7" customWidth="1"/>
    <col min="1027" max="1027" width="13.7109375" style="7" customWidth="1"/>
    <col min="1028" max="1031" width="9.140625" style="7"/>
    <col min="1032" max="1032" width="14" style="7" customWidth="1"/>
    <col min="1033" max="1280" width="9.140625" style="7"/>
    <col min="1281" max="1281" width="9.85546875" style="7" customWidth="1"/>
    <col min="1282" max="1282" width="23" style="7" customWidth="1"/>
    <col min="1283" max="1283" width="13.7109375" style="7" customWidth="1"/>
    <col min="1284" max="1287" width="9.140625" style="7"/>
    <col min="1288" max="1288" width="14" style="7" customWidth="1"/>
    <col min="1289" max="1536" width="9.140625" style="7"/>
    <col min="1537" max="1537" width="9.85546875" style="7" customWidth="1"/>
    <col min="1538" max="1538" width="23" style="7" customWidth="1"/>
    <col min="1539" max="1539" width="13.7109375" style="7" customWidth="1"/>
    <col min="1540" max="1543" width="9.140625" style="7"/>
    <col min="1544" max="1544" width="14" style="7" customWidth="1"/>
    <col min="1545" max="1792" width="9.140625" style="7"/>
    <col min="1793" max="1793" width="9.85546875" style="7" customWidth="1"/>
    <col min="1794" max="1794" width="23" style="7" customWidth="1"/>
    <col min="1795" max="1795" width="13.7109375" style="7" customWidth="1"/>
    <col min="1796" max="1799" width="9.140625" style="7"/>
    <col min="1800" max="1800" width="14" style="7" customWidth="1"/>
    <col min="1801" max="2048" width="9.140625" style="7"/>
    <col min="2049" max="2049" width="9.85546875" style="7" customWidth="1"/>
    <col min="2050" max="2050" width="23" style="7" customWidth="1"/>
    <col min="2051" max="2051" width="13.7109375" style="7" customWidth="1"/>
    <col min="2052" max="2055" width="9.140625" style="7"/>
    <col min="2056" max="2056" width="14" style="7" customWidth="1"/>
    <col min="2057" max="2304" width="9.140625" style="7"/>
    <col min="2305" max="2305" width="9.85546875" style="7" customWidth="1"/>
    <col min="2306" max="2306" width="23" style="7" customWidth="1"/>
    <col min="2307" max="2307" width="13.7109375" style="7" customWidth="1"/>
    <col min="2308" max="2311" width="9.140625" style="7"/>
    <col min="2312" max="2312" width="14" style="7" customWidth="1"/>
    <col min="2313" max="2560" width="9.140625" style="7"/>
    <col min="2561" max="2561" width="9.85546875" style="7" customWidth="1"/>
    <col min="2562" max="2562" width="23" style="7" customWidth="1"/>
    <col min="2563" max="2563" width="13.7109375" style="7" customWidth="1"/>
    <col min="2564" max="2567" width="9.140625" style="7"/>
    <col min="2568" max="2568" width="14" style="7" customWidth="1"/>
    <col min="2569" max="2816" width="9.140625" style="7"/>
    <col min="2817" max="2817" width="9.85546875" style="7" customWidth="1"/>
    <col min="2818" max="2818" width="23" style="7" customWidth="1"/>
    <col min="2819" max="2819" width="13.7109375" style="7" customWidth="1"/>
    <col min="2820" max="2823" width="9.140625" style="7"/>
    <col min="2824" max="2824" width="14" style="7" customWidth="1"/>
    <col min="2825" max="3072" width="9.140625" style="7"/>
    <col min="3073" max="3073" width="9.85546875" style="7" customWidth="1"/>
    <col min="3074" max="3074" width="23" style="7" customWidth="1"/>
    <col min="3075" max="3075" width="13.7109375" style="7" customWidth="1"/>
    <col min="3076" max="3079" width="9.140625" style="7"/>
    <col min="3080" max="3080" width="14" style="7" customWidth="1"/>
    <col min="3081" max="3328" width="9.140625" style="7"/>
    <col min="3329" max="3329" width="9.85546875" style="7" customWidth="1"/>
    <col min="3330" max="3330" width="23" style="7" customWidth="1"/>
    <col min="3331" max="3331" width="13.7109375" style="7" customWidth="1"/>
    <col min="3332" max="3335" width="9.140625" style="7"/>
    <col min="3336" max="3336" width="14" style="7" customWidth="1"/>
    <col min="3337" max="3584" width="9.140625" style="7"/>
    <col min="3585" max="3585" width="9.85546875" style="7" customWidth="1"/>
    <col min="3586" max="3586" width="23" style="7" customWidth="1"/>
    <col min="3587" max="3587" width="13.7109375" style="7" customWidth="1"/>
    <col min="3588" max="3591" width="9.140625" style="7"/>
    <col min="3592" max="3592" width="14" style="7" customWidth="1"/>
    <col min="3593" max="3840" width="9.140625" style="7"/>
    <col min="3841" max="3841" width="9.85546875" style="7" customWidth="1"/>
    <col min="3842" max="3842" width="23" style="7" customWidth="1"/>
    <col min="3843" max="3843" width="13.7109375" style="7" customWidth="1"/>
    <col min="3844" max="3847" width="9.140625" style="7"/>
    <col min="3848" max="3848" width="14" style="7" customWidth="1"/>
    <col min="3849" max="4096" width="9.140625" style="7"/>
    <col min="4097" max="4097" width="9.85546875" style="7" customWidth="1"/>
    <col min="4098" max="4098" width="23" style="7" customWidth="1"/>
    <col min="4099" max="4099" width="13.7109375" style="7" customWidth="1"/>
    <col min="4100" max="4103" width="9.140625" style="7"/>
    <col min="4104" max="4104" width="14" style="7" customWidth="1"/>
    <col min="4105" max="4352" width="9.140625" style="7"/>
    <col min="4353" max="4353" width="9.85546875" style="7" customWidth="1"/>
    <col min="4354" max="4354" width="23" style="7" customWidth="1"/>
    <col min="4355" max="4355" width="13.7109375" style="7" customWidth="1"/>
    <col min="4356" max="4359" width="9.140625" style="7"/>
    <col min="4360" max="4360" width="14" style="7" customWidth="1"/>
    <col min="4361" max="4608" width="9.140625" style="7"/>
    <col min="4609" max="4609" width="9.85546875" style="7" customWidth="1"/>
    <col min="4610" max="4610" width="23" style="7" customWidth="1"/>
    <col min="4611" max="4611" width="13.7109375" style="7" customWidth="1"/>
    <col min="4612" max="4615" width="9.140625" style="7"/>
    <col min="4616" max="4616" width="14" style="7" customWidth="1"/>
    <col min="4617" max="4864" width="9.140625" style="7"/>
    <col min="4865" max="4865" width="9.85546875" style="7" customWidth="1"/>
    <col min="4866" max="4866" width="23" style="7" customWidth="1"/>
    <col min="4867" max="4867" width="13.7109375" style="7" customWidth="1"/>
    <col min="4868" max="4871" width="9.140625" style="7"/>
    <col min="4872" max="4872" width="14" style="7" customWidth="1"/>
    <col min="4873" max="5120" width="9.140625" style="7"/>
    <col min="5121" max="5121" width="9.85546875" style="7" customWidth="1"/>
    <col min="5122" max="5122" width="23" style="7" customWidth="1"/>
    <col min="5123" max="5123" width="13.7109375" style="7" customWidth="1"/>
    <col min="5124" max="5127" width="9.140625" style="7"/>
    <col min="5128" max="5128" width="14" style="7" customWidth="1"/>
    <col min="5129" max="5376" width="9.140625" style="7"/>
    <col min="5377" max="5377" width="9.85546875" style="7" customWidth="1"/>
    <col min="5378" max="5378" width="23" style="7" customWidth="1"/>
    <col min="5379" max="5379" width="13.7109375" style="7" customWidth="1"/>
    <col min="5380" max="5383" width="9.140625" style="7"/>
    <col min="5384" max="5384" width="14" style="7" customWidth="1"/>
    <col min="5385" max="5632" width="9.140625" style="7"/>
    <col min="5633" max="5633" width="9.85546875" style="7" customWidth="1"/>
    <col min="5634" max="5634" width="23" style="7" customWidth="1"/>
    <col min="5635" max="5635" width="13.7109375" style="7" customWidth="1"/>
    <col min="5636" max="5639" width="9.140625" style="7"/>
    <col min="5640" max="5640" width="14" style="7" customWidth="1"/>
    <col min="5641" max="5888" width="9.140625" style="7"/>
    <col min="5889" max="5889" width="9.85546875" style="7" customWidth="1"/>
    <col min="5890" max="5890" width="23" style="7" customWidth="1"/>
    <col min="5891" max="5891" width="13.7109375" style="7" customWidth="1"/>
    <col min="5892" max="5895" width="9.140625" style="7"/>
    <col min="5896" max="5896" width="14" style="7" customWidth="1"/>
    <col min="5897" max="6144" width="9.140625" style="7"/>
    <col min="6145" max="6145" width="9.85546875" style="7" customWidth="1"/>
    <col min="6146" max="6146" width="23" style="7" customWidth="1"/>
    <col min="6147" max="6147" width="13.7109375" style="7" customWidth="1"/>
    <col min="6148" max="6151" width="9.140625" style="7"/>
    <col min="6152" max="6152" width="14" style="7" customWidth="1"/>
    <col min="6153" max="6400" width="9.140625" style="7"/>
    <col min="6401" max="6401" width="9.85546875" style="7" customWidth="1"/>
    <col min="6402" max="6402" width="23" style="7" customWidth="1"/>
    <col min="6403" max="6403" width="13.7109375" style="7" customWidth="1"/>
    <col min="6404" max="6407" width="9.140625" style="7"/>
    <col min="6408" max="6408" width="14" style="7" customWidth="1"/>
    <col min="6409" max="6656" width="9.140625" style="7"/>
    <col min="6657" max="6657" width="9.85546875" style="7" customWidth="1"/>
    <col min="6658" max="6658" width="23" style="7" customWidth="1"/>
    <col min="6659" max="6659" width="13.7109375" style="7" customWidth="1"/>
    <col min="6660" max="6663" width="9.140625" style="7"/>
    <col min="6664" max="6664" width="14" style="7" customWidth="1"/>
    <col min="6665" max="6912" width="9.140625" style="7"/>
    <col min="6913" max="6913" width="9.85546875" style="7" customWidth="1"/>
    <col min="6914" max="6914" width="23" style="7" customWidth="1"/>
    <col min="6915" max="6915" width="13.7109375" style="7" customWidth="1"/>
    <col min="6916" max="6919" width="9.140625" style="7"/>
    <col min="6920" max="6920" width="14" style="7" customWidth="1"/>
    <col min="6921" max="7168" width="9.140625" style="7"/>
    <col min="7169" max="7169" width="9.85546875" style="7" customWidth="1"/>
    <col min="7170" max="7170" width="23" style="7" customWidth="1"/>
    <col min="7171" max="7171" width="13.7109375" style="7" customWidth="1"/>
    <col min="7172" max="7175" width="9.140625" style="7"/>
    <col min="7176" max="7176" width="14" style="7" customWidth="1"/>
    <col min="7177" max="7424" width="9.140625" style="7"/>
    <col min="7425" max="7425" width="9.85546875" style="7" customWidth="1"/>
    <col min="7426" max="7426" width="23" style="7" customWidth="1"/>
    <col min="7427" max="7427" width="13.7109375" style="7" customWidth="1"/>
    <col min="7428" max="7431" width="9.140625" style="7"/>
    <col min="7432" max="7432" width="14" style="7" customWidth="1"/>
    <col min="7433" max="7680" width="9.140625" style="7"/>
    <col min="7681" max="7681" width="9.85546875" style="7" customWidth="1"/>
    <col min="7682" max="7682" width="23" style="7" customWidth="1"/>
    <col min="7683" max="7683" width="13.7109375" style="7" customWidth="1"/>
    <col min="7684" max="7687" width="9.140625" style="7"/>
    <col min="7688" max="7688" width="14" style="7" customWidth="1"/>
    <col min="7689" max="7936" width="9.140625" style="7"/>
    <col min="7937" max="7937" width="9.85546875" style="7" customWidth="1"/>
    <col min="7938" max="7938" width="23" style="7" customWidth="1"/>
    <col min="7939" max="7939" width="13.7109375" style="7" customWidth="1"/>
    <col min="7940" max="7943" width="9.140625" style="7"/>
    <col min="7944" max="7944" width="14" style="7" customWidth="1"/>
    <col min="7945" max="8192" width="9.140625" style="7"/>
    <col min="8193" max="8193" width="9.85546875" style="7" customWidth="1"/>
    <col min="8194" max="8194" width="23" style="7" customWidth="1"/>
    <col min="8195" max="8195" width="13.7109375" style="7" customWidth="1"/>
    <col min="8196" max="8199" width="9.140625" style="7"/>
    <col min="8200" max="8200" width="14" style="7" customWidth="1"/>
    <col min="8201" max="8448" width="9.140625" style="7"/>
    <col min="8449" max="8449" width="9.85546875" style="7" customWidth="1"/>
    <col min="8450" max="8450" width="23" style="7" customWidth="1"/>
    <col min="8451" max="8451" width="13.7109375" style="7" customWidth="1"/>
    <col min="8452" max="8455" width="9.140625" style="7"/>
    <col min="8456" max="8456" width="14" style="7" customWidth="1"/>
    <col min="8457" max="8704" width="9.140625" style="7"/>
    <col min="8705" max="8705" width="9.85546875" style="7" customWidth="1"/>
    <col min="8706" max="8706" width="23" style="7" customWidth="1"/>
    <col min="8707" max="8707" width="13.7109375" style="7" customWidth="1"/>
    <col min="8708" max="8711" width="9.140625" style="7"/>
    <col min="8712" max="8712" width="14" style="7" customWidth="1"/>
    <col min="8713" max="8960" width="9.140625" style="7"/>
    <col min="8961" max="8961" width="9.85546875" style="7" customWidth="1"/>
    <col min="8962" max="8962" width="23" style="7" customWidth="1"/>
    <col min="8963" max="8963" width="13.7109375" style="7" customWidth="1"/>
    <col min="8964" max="8967" width="9.140625" style="7"/>
    <col min="8968" max="8968" width="14" style="7" customWidth="1"/>
    <col min="8969" max="9216" width="9.140625" style="7"/>
    <col min="9217" max="9217" width="9.85546875" style="7" customWidth="1"/>
    <col min="9218" max="9218" width="23" style="7" customWidth="1"/>
    <col min="9219" max="9219" width="13.7109375" style="7" customWidth="1"/>
    <col min="9220" max="9223" width="9.140625" style="7"/>
    <col min="9224" max="9224" width="14" style="7" customWidth="1"/>
    <col min="9225" max="9472" width="9.140625" style="7"/>
    <col min="9473" max="9473" width="9.85546875" style="7" customWidth="1"/>
    <col min="9474" max="9474" width="23" style="7" customWidth="1"/>
    <col min="9475" max="9475" width="13.7109375" style="7" customWidth="1"/>
    <col min="9476" max="9479" width="9.140625" style="7"/>
    <col min="9480" max="9480" width="14" style="7" customWidth="1"/>
    <col min="9481" max="9728" width="9.140625" style="7"/>
    <col min="9729" max="9729" width="9.85546875" style="7" customWidth="1"/>
    <col min="9730" max="9730" width="23" style="7" customWidth="1"/>
    <col min="9731" max="9731" width="13.7109375" style="7" customWidth="1"/>
    <col min="9732" max="9735" width="9.140625" style="7"/>
    <col min="9736" max="9736" width="14" style="7" customWidth="1"/>
    <col min="9737" max="9984" width="9.140625" style="7"/>
    <col min="9985" max="9985" width="9.85546875" style="7" customWidth="1"/>
    <col min="9986" max="9986" width="23" style="7" customWidth="1"/>
    <col min="9987" max="9987" width="13.7109375" style="7" customWidth="1"/>
    <col min="9988" max="9991" width="9.140625" style="7"/>
    <col min="9992" max="9992" width="14" style="7" customWidth="1"/>
    <col min="9993" max="10240" width="9.140625" style="7"/>
    <col min="10241" max="10241" width="9.85546875" style="7" customWidth="1"/>
    <col min="10242" max="10242" width="23" style="7" customWidth="1"/>
    <col min="10243" max="10243" width="13.7109375" style="7" customWidth="1"/>
    <col min="10244" max="10247" width="9.140625" style="7"/>
    <col min="10248" max="10248" width="14" style="7" customWidth="1"/>
    <col min="10249" max="10496" width="9.140625" style="7"/>
    <col min="10497" max="10497" width="9.85546875" style="7" customWidth="1"/>
    <col min="10498" max="10498" width="23" style="7" customWidth="1"/>
    <col min="10499" max="10499" width="13.7109375" style="7" customWidth="1"/>
    <col min="10500" max="10503" width="9.140625" style="7"/>
    <col min="10504" max="10504" width="14" style="7" customWidth="1"/>
    <col min="10505" max="10752" width="9.140625" style="7"/>
    <col min="10753" max="10753" width="9.85546875" style="7" customWidth="1"/>
    <col min="10754" max="10754" width="23" style="7" customWidth="1"/>
    <col min="10755" max="10755" width="13.7109375" style="7" customWidth="1"/>
    <col min="10756" max="10759" width="9.140625" style="7"/>
    <col min="10760" max="10760" width="14" style="7" customWidth="1"/>
    <col min="10761" max="11008" width="9.140625" style="7"/>
    <col min="11009" max="11009" width="9.85546875" style="7" customWidth="1"/>
    <col min="11010" max="11010" width="23" style="7" customWidth="1"/>
    <col min="11011" max="11011" width="13.7109375" style="7" customWidth="1"/>
    <col min="11012" max="11015" width="9.140625" style="7"/>
    <col min="11016" max="11016" width="14" style="7" customWidth="1"/>
    <col min="11017" max="11264" width="9.140625" style="7"/>
    <col min="11265" max="11265" width="9.85546875" style="7" customWidth="1"/>
    <col min="11266" max="11266" width="23" style="7" customWidth="1"/>
    <col min="11267" max="11267" width="13.7109375" style="7" customWidth="1"/>
    <col min="11268" max="11271" width="9.140625" style="7"/>
    <col min="11272" max="11272" width="14" style="7" customWidth="1"/>
    <col min="11273" max="11520" width="9.140625" style="7"/>
    <col min="11521" max="11521" width="9.85546875" style="7" customWidth="1"/>
    <col min="11522" max="11522" width="23" style="7" customWidth="1"/>
    <col min="11523" max="11523" width="13.7109375" style="7" customWidth="1"/>
    <col min="11524" max="11527" width="9.140625" style="7"/>
    <col min="11528" max="11528" width="14" style="7" customWidth="1"/>
    <col min="11529" max="11776" width="9.140625" style="7"/>
    <col min="11777" max="11777" width="9.85546875" style="7" customWidth="1"/>
    <col min="11778" max="11778" width="23" style="7" customWidth="1"/>
    <col min="11779" max="11779" width="13.7109375" style="7" customWidth="1"/>
    <col min="11780" max="11783" width="9.140625" style="7"/>
    <col min="11784" max="11784" width="14" style="7" customWidth="1"/>
    <col min="11785" max="12032" width="9.140625" style="7"/>
    <col min="12033" max="12033" width="9.85546875" style="7" customWidth="1"/>
    <col min="12034" max="12034" width="23" style="7" customWidth="1"/>
    <col min="12035" max="12035" width="13.7109375" style="7" customWidth="1"/>
    <col min="12036" max="12039" width="9.140625" style="7"/>
    <col min="12040" max="12040" width="14" style="7" customWidth="1"/>
    <col min="12041" max="12288" width="9.140625" style="7"/>
    <col min="12289" max="12289" width="9.85546875" style="7" customWidth="1"/>
    <col min="12290" max="12290" width="23" style="7" customWidth="1"/>
    <col min="12291" max="12291" width="13.7109375" style="7" customWidth="1"/>
    <col min="12292" max="12295" width="9.140625" style="7"/>
    <col min="12296" max="12296" width="14" style="7" customWidth="1"/>
    <col min="12297" max="12544" width="9.140625" style="7"/>
    <col min="12545" max="12545" width="9.85546875" style="7" customWidth="1"/>
    <col min="12546" max="12546" width="23" style="7" customWidth="1"/>
    <col min="12547" max="12547" width="13.7109375" style="7" customWidth="1"/>
    <col min="12548" max="12551" width="9.140625" style="7"/>
    <col min="12552" max="12552" width="14" style="7" customWidth="1"/>
    <col min="12553" max="12800" width="9.140625" style="7"/>
    <col min="12801" max="12801" width="9.85546875" style="7" customWidth="1"/>
    <col min="12802" max="12802" width="23" style="7" customWidth="1"/>
    <col min="12803" max="12803" width="13.7109375" style="7" customWidth="1"/>
    <col min="12804" max="12807" width="9.140625" style="7"/>
    <col min="12808" max="12808" width="14" style="7" customWidth="1"/>
    <col min="12809" max="13056" width="9.140625" style="7"/>
    <col min="13057" max="13057" width="9.85546875" style="7" customWidth="1"/>
    <col min="13058" max="13058" width="23" style="7" customWidth="1"/>
    <col min="13059" max="13059" width="13.7109375" style="7" customWidth="1"/>
    <col min="13060" max="13063" width="9.140625" style="7"/>
    <col min="13064" max="13064" width="14" style="7" customWidth="1"/>
    <col min="13065" max="13312" width="9.140625" style="7"/>
    <col min="13313" max="13313" width="9.85546875" style="7" customWidth="1"/>
    <col min="13314" max="13314" width="23" style="7" customWidth="1"/>
    <col min="13315" max="13315" width="13.7109375" style="7" customWidth="1"/>
    <col min="13316" max="13319" width="9.140625" style="7"/>
    <col min="13320" max="13320" width="14" style="7" customWidth="1"/>
    <col min="13321" max="13568" width="9.140625" style="7"/>
    <col min="13569" max="13569" width="9.85546875" style="7" customWidth="1"/>
    <col min="13570" max="13570" width="23" style="7" customWidth="1"/>
    <col min="13571" max="13571" width="13.7109375" style="7" customWidth="1"/>
    <col min="13572" max="13575" width="9.140625" style="7"/>
    <col min="13576" max="13576" width="14" style="7" customWidth="1"/>
    <col min="13577" max="13824" width="9.140625" style="7"/>
    <col min="13825" max="13825" width="9.85546875" style="7" customWidth="1"/>
    <col min="13826" max="13826" width="23" style="7" customWidth="1"/>
    <col min="13827" max="13827" width="13.7109375" style="7" customWidth="1"/>
    <col min="13828" max="13831" width="9.140625" style="7"/>
    <col min="13832" max="13832" width="14" style="7" customWidth="1"/>
    <col min="13833" max="14080" width="9.140625" style="7"/>
    <col min="14081" max="14081" width="9.85546875" style="7" customWidth="1"/>
    <col min="14082" max="14082" width="23" style="7" customWidth="1"/>
    <col min="14083" max="14083" width="13.7109375" style="7" customWidth="1"/>
    <col min="14084" max="14087" width="9.140625" style="7"/>
    <col min="14088" max="14088" width="14" style="7" customWidth="1"/>
    <col min="14089" max="14336" width="9.140625" style="7"/>
    <col min="14337" max="14337" width="9.85546875" style="7" customWidth="1"/>
    <col min="14338" max="14338" width="23" style="7" customWidth="1"/>
    <col min="14339" max="14339" width="13.7109375" style="7" customWidth="1"/>
    <col min="14340" max="14343" width="9.140625" style="7"/>
    <col min="14344" max="14344" width="14" style="7" customWidth="1"/>
    <col min="14345" max="14592" width="9.140625" style="7"/>
    <col min="14593" max="14593" width="9.85546875" style="7" customWidth="1"/>
    <col min="14594" max="14594" width="23" style="7" customWidth="1"/>
    <col min="14595" max="14595" width="13.7109375" style="7" customWidth="1"/>
    <col min="14596" max="14599" width="9.140625" style="7"/>
    <col min="14600" max="14600" width="14" style="7" customWidth="1"/>
    <col min="14601" max="14848" width="9.140625" style="7"/>
    <col min="14849" max="14849" width="9.85546875" style="7" customWidth="1"/>
    <col min="14850" max="14850" width="23" style="7" customWidth="1"/>
    <col min="14851" max="14851" width="13.7109375" style="7" customWidth="1"/>
    <col min="14852" max="14855" width="9.140625" style="7"/>
    <col min="14856" max="14856" width="14" style="7" customWidth="1"/>
    <col min="14857" max="15104" width="9.140625" style="7"/>
    <col min="15105" max="15105" width="9.85546875" style="7" customWidth="1"/>
    <col min="15106" max="15106" width="23" style="7" customWidth="1"/>
    <col min="15107" max="15107" width="13.7109375" style="7" customWidth="1"/>
    <col min="15108" max="15111" width="9.140625" style="7"/>
    <col min="15112" max="15112" width="14" style="7" customWidth="1"/>
    <col min="15113" max="15360" width="9.140625" style="7"/>
    <col min="15361" max="15361" width="9.85546875" style="7" customWidth="1"/>
    <col min="15362" max="15362" width="23" style="7" customWidth="1"/>
    <col min="15363" max="15363" width="13.7109375" style="7" customWidth="1"/>
    <col min="15364" max="15367" width="9.140625" style="7"/>
    <col min="15368" max="15368" width="14" style="7" customWidth="1"/>
    <col min="15369" max="15616" width="9.140625" style="7"/>
    <col min="15617" max="15617" width="9.85546875" style="7" customWidth="1"/>
    <col min="15618" max="15618" width="23" style="7" customWidth="1"/>
    <col min="15619" max="15619" width="13.7109375" style="7" customWidth="1"/>
    <col min="15620" max="15623" width="9.140625" style="7"/>
    <col min="15624" max="15624" width="14" style="7" customWidth="1"/>
    <col min="15625" max="15872" width="9.140625" style="7"/>
    <col min="15873" max="15873" width="9.85546875" style="7" customWidth="1"/>
    <col min="15874" max="15874" width="23" style="7" customWidth="1"/>
    <col min="15875" max="15875" width="13.7109375" style="7" customWidth="1"/>
    <col min="15876" max="15879" width="9.140625" style="7"/>
    <col min="15880" max="15880" width="14" style="7" customWidth="1"/>
    <col min="15881" max="16128" width="9.140625" style="7"/>
    <col min="16129" max="16129" width="9.85546875" style="7" customWidth="1"/>
    <col min="16130" max="16130" width="23" style="7" customWidth="1"/>
    <col min="16131" max="16131" width="13.7109375" style="7" customWidth="1"/>
    <col min="16132" max="16135" width="9.140625" style="7"/>
    <col min="16136" max="16136" width="14" style="7" customWidth="1"/>
    <col min="16137" max="16384" width="9.140625" style="7"/>
  </cols>
  <sheetData>
    <row r="1" spans="1:19" ht="18" x14ac:dyDescent="0.25">
      <c r="A1" s="34" t="s">
        <v>0</v>
      </c>
      <c r="B1" s="34"/>
      <c r="C1" s="34"/>
      <c r="D1" s="34"/>
      <c r="E1" s="34"/>
      <c r="F1" s="6"/>
      <c r="G1" s="6"/>
      <c r="H1" s="6"/>
      <c r="I1" s="6"/>
      <c r="J1" s="6"/>
      <c r="K1" s="35"/>
      <c r="L1" s="35"/>
    </row>
    <row r="2" spans="1:19" x14ac:dyDescent="0.2">
      <c r="B2" s="8"/>
    </row>
    <row r="3" spans="1:19" x14ac:dyDescent="0.2">
      <c r="B3" s="8" t="s">
        <v>14</v>
      </c>
      <c r="C3" s="7">
        <v>4576</v>
      </c>
      <c r="D3" s="7" t="s">
        <v>16</v>
      </c>
      <c r="I3" s="38" t="s">
        <v>1</v>
      </c>
      <c r="J3" s="38"/>
      <c r="K3" s="38"/>
    </row>
    <row r="4" spans="1:19" ht="13.5" thickBot="1" x14ac:dyDescent="0.25">
      <c r="B4" s="9" t="s">
        <v>5</v>
      </c>
      <c r="C4" s="10">
        <v>15</v>
      </c>
      <c r="I4" s="11" t="s">
        <v>17</v>
      </c>
      <c r="J4" s="11" t="s">
        <v>18</v>
      </c>
      <c r="K4" s="11" t="s">
        <v>19</v>
      </c>
    </row>
    <row r="5" spans="1:19" ht="13.5" customHeight="1" thickBot="1" x14ac:dyDescent="0.25">
      <c r="B5" s="7" t="s">
        <v>2</v>
      </c>
      <c r="C5" s="12">
        <v>5.2299999999999999E-2</v>
      </c>
      <c r="E5" s="36" t="s">
        <v>20</v>
      </c>
      <c r="F5" s="36"/>
      <c r="G5" s="36"/>
      <c r="H5" s="40"/>
      <c r="I5" s="39">
        <v>20000</v>
      </c>
      <c r="J5" s="39">
        <v>20000</v>
      </c>
      <c r="K5" s="39">
        <v>24000</v>
      </c>
    </row>
    <row r="6" spans="1:19" ht="12.75" customHeight="1" x14ac:dyDescent="0.2">
      <c r="E6" s="36" t="s">
        <v>21</v>
      </c>
      <c r="F6" s="36"/>
      <c r="G6" s="36"/>
      <c r="H6" s="40"/>
      <c r="I6" s="13">
        <v>5.37</v>
      </c>
      <c r="J6" s="13">
        <v>5.37</v>
      </c>
      <c r="K6" s="13">
        <v>7.67</v>
      </c>
    </row>
    <row r="7" spans="1:19" x14ac:dyDescent="0.2">
      <c r="E7" s="36" t="s">
        <v>22</v>
      </c>
      <c r="F7" s="36"/>
      <c r="G7" s="36"/>
      <c r="H7" s="36"/>
      <c r="I7" s="13">
        <f>($C$3/I5)*I6</f>
        <v>1.228656</v>
      </c>
      <c r="J7" s="13">
        <f>($C$3/J5)*J6</f>
        <v>1.228656</v>
      </c>
      <c r="K7" s="13">
        <f>($C$3/K5)*K6</f>
        <v>1.4624133333333333</v>
      </c>
    </row>
    <row r="8" spans="1:19" ht="12.75" customHeight="1" x14ac:dyDescent="0.2">
      <c r="E8" s="36" t="s">
        <v>23</v>
      </c>
      <c r="F8" s="36"/>
      <c r="G8" s="36"/>
      <c r="H8" s="40"/>
      <c r="I8" s="39">
        <v>40000</v>
      </c>
      <c r="J8" s="39">
        <v>70000</v>
      </c>
      <c r="K8" s="39">
        <v>70000</v>
      </c>
    </row>
    <row r="9" spans="1:19" ht="12.75" customHeight="1" x14ac:dyDescent="0.2">
      <c r="E9" s="36" t="s">
        <v>24</v>
      </c>
      <c r="F9" s="36"/>
      <c r="G9" s="36"/>
      <c r="H9" s="40"/>
      <c r="I9" s="13">
        <v>35</v>
      </c>
      <c r="J9" s="13">
        <v>35</v>
      </c>
      <c r="K9" s="13">
        <v>37</v>
      </c>
    </row>
    <row r="10" spans="1:19" ht="12.75" customHeight="1" x14ac:dyDescent="0.2">
      <c r="E10" s="36" t="s">
        <v>25</v>
      </c>
      <c r="F10" s="36"/>
      <c r="G10" s="36"/>
      <c r="H10" s="36"/>
      <c r="I10" s="13">
        <f>($C$3/I8)*I9</f>
        <v>4.0040000000000004</v>
      </c>
      <c r="J10" s="13">
        <f>($C$3/J8)*J9</f>
        <v>2.2879999999999998</v>
      </c>
      <c r="K10" s="13">
        <f t="shared" ref="K10" si="0">($C$3/K8)*K9</f>
        <v>2.4187428571428571</v>
      </c>
    </row>
    <row r="11" spans="1:19" ht="12.75" customHeight="1" x14ac:dyDescent="0.2">
      <c r="E11" s="36" t="s">
        <v>26</v>
      </c>
      <c r="F11" s="36"/>
      <c r="G11" s="36"/>
      <c r="H11" s="37"/>
      <c r="I11" s="13">
        <f>I7+I10</f>
        <v>5.2326560000000004</v>
      </c>
      <c r="J11" s="13">
        <f>J7+J10</f>
        <v>3.5166559999999998</v>
      </c>
      <c r="K11" s="13">
        <f t="shared" ref="K11" si="1">K7+K10</f>
        <v>3.8811561904761902</v>
      </c>
    </row>
    <row r="12" spans="1:19" x14ac:dyDescent="0.2">
      <c r="B12" s="8"/>
      <c r="E12" s="36"/>
      <c r="F12" s="36"/>
      <c r="G12" s="36"/>
      <c r="H12" s="36"/>
      <c r="I12" s="14"/>
      <c r="J12" s="14"/>
    </row>
    <row r="13" spans="1:19" ht="15" x14ac:dyDescent="0.25">
      <c r="A13" s="1">
        <v>2012</v>
      </c>
      <c r="B13" s="2" t="s">
        <v>4</v>
      </c>
      <c r="C13" s="14"/>
      <c r="D13" s="14" t="s">
        <v>3</v>
      </c>
      <c r="E13" s="14">
        <f>A13</f>
        <v>2012</v>
      </c>
      <c r="F13" s="14">
        <f>E13+1</f>
        <v>2013</v>
      </c>
      <c r="G13" s="14">
        <f t="shared" ref="G13:Q13" si="2">F13+1</f>
        <v>2014</v>
      </c>
      <c r="H13" s="14">
        <f t="shared" si="2"/>
        <v>2015</v>
      </c>
      <c r="I13" s="14">
        <f t="shared" si="2"/>
        <v>2016</v>
      </c>
      <c r="J13" s="14">
        <f t="shared" si="2"/>
        <v>2017</v>
      </c>
      <c r="K13" s="14">
        <f t="shared" si="2"/>
        <v>2018</v>
      </c>
      <c r="L13" s="14">
        <f t="shared" si="2"/>
        <v>2019</v>
      </c>
      <c r="M13" s="14">
        <f t="shared" si="2"/>
        <v>2020</v>
      </c>
      <c r="N13" s="14">
        <f t="shared" si="2"/>
        <v>2021</v>
      </c>
      <c r="O13" s="14">
        <f t="shared" si="2"/>
        <v>2022</v>
      </c>
      <c r="P13" s="14">
        <f t="shared" si="2"/>
        <v>2023</v>
      </c>
      <c r="Q13" s="14">
        <f t="shared" si="2"/>
        <v>2024</v>
      </c>
      <c r="R13" s="14">
        <f>Q13+1</f>
        <v>2025</v>
      </c>
      <c r="S13" s="14">
        <f t="shared" ref="S13" si="3">R13+1</f>
        <v>2026</v>
      </c>
    </row>
    <row r="14" spans="1:19" ht="15.75" thickBot="1" x14ac:dyDescent="0.3">
      <c r="A14"/>
      <c r="B14" s="8"/>
      <c r="D14" s="15" t="s">
        <v>6</v>
      </c>
      <c r="E14" s="16"/>
    </row>
    <row r="15" spans="1:19" ht="15.75" thickBot="1" x14ac:dyDescent="0.3">
      <c r="A15" s="3"/>
      <c r="B15" s="8"/>
      <c r="C15" s="17" t="s">
        <v>7</v>
      </c>
      <c r="D15" s="18">
        <f>NPV(RDR,E15:S15)*(1+RDR)</f>
        <v>44.189504250581244</v>
      </c>
      <c r="E15" s="19">
        <f>$I$11</f>
        <v>5.2326560000000004</v>
      </c>
      <c r="F15" s="19">
        <f t="shared" ref="F15:H15" si="4">$I$11</f>
        <v>5.2326560000000004</v>
      </c>
      <c r="G15" s="19">
        <f t="shared" si="4"/>
        <v>5.2326560000000004</v>
      </c>
      <c r="H15" s="19">
        <f t="shared" si="4"/>
        <v>5.2326560000000004</v>
      </c>
      <c r="I15" s="19">
        <f>$J$11</f>
        <v>3.5166559999999998</v>
      </c>
      <c r="J15" s="19">
        <f t="shared" ref="J15:S15" si="5">$J$11</f>
        <v>3.5166559999999998</v>
      </c>
      <c r="K15" s="19">
        <f t="shared" si="5"/>
        <v>3.5166559999999998</v>
      </c>
      <c r="L15" s="19">
        <f t="shared" si="5"/>
        <v>3.5166559999999998</v>
      </c>
      <c r="M15" s="19">
        <f t="shared" si="5"/>
        <v>3.5166559999999998</v>
      </c>
      <c r="N15" s="19">
        <f t="shared" si="5"/>
        <v>3.5166559999999998</v>
      </c>
      <c r="O15" s="19">
        <f t="shared" si="5"/>
        <v>3.5166559999999998</v>
      </c>
      <c r="P15" s="19">
        <f t="shared" si="5"/>
        <v>3.5166559999999998</v>
      </c>
      <c r="Q15" s="19">
        <f t="shared" si="5"/>
        <v>3.5166559999999998</v>
      </c>
      <c r="R15" s="19">
        <f t="shared" si="5"/>
        <v>3.5166559999999998</v>
      </c>
      <c r="S15" s="41">
        <f t="shared" si="5"/>
        <v>3.5166559999999998</v>
      </c>
    </row>
    <row r="16" spans="1:19" ht="15" x14ac:dyDescent="0.25">
      <c r="A16" s="3"/>
      <c r="B16" s="8"/>
      <c r="C16" s="17" t="s">
        <v>8</v>
      </c>
      <c r="D16" s="20">
        <f>-PMT(RDR,$C$4,D15,,)</f>
        <v>4.3237599762507903</v>
      </c>
      <c r="E16" s="21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</row>
    <row r="17" spans="1:19" ht="15.75" thickBot="1" x14ac:dyDescent="0.3">
      <c r="A17" s="3"/>
      <c r="B17" s="8"/>
      <c r="C17" s="23" t="s">
        <v>9</v>
      </c>
      <c r="D17" s="24">
        <v>1</v>
      </c>
      <c r="E17" s="25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</row>
    <row r="18" spans="1:19" ht="15.75" thickBot="1" x14ac:dyDescent="0.3">
      <c r="A18" s="3"/>
      <c r="B18" s="8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</row>
    <row r="19" spans="1:19" ht="15.75" thickBot="1" x14ac:dyDescent="0.3">
      <c r="A19" s="3"/>
      <c r="B19" s="8"/>
      <c r="C19" s="17" t="s">
        <v>27</v>
      </c>
      <c r="D19" s="18">
        <f>NPV(RDR,E19:S19)*(1+RDR)</f>
        <v>41.740557295659023</v>
      </c>
      <c r="E19" s="19">
        <f>$K$11</f>
        <v>3.8811561904761902</v>
      </c>
      <c r="F19" s="19">
        <f t="shared" ref="F19:S19" si="6">$K$11</f>
        <v>3.8811561904761902</v>
      </c>
      <c r="G19" s="19">
        <f t="shared" si="6"/>
        <v>3.8811561904761902</v>
      </c>
      <c r="H19" s="19">
        <f t="shared" si="6"/>
        <v>3.8811561904761902</v>
      </c>
      <c r="I19" s="19">
        <f t="shared" si="6"/>
        <v>3.8811561904761902</v>
      </c>
      <c r="J19" s="19">
        <f t="shared" si="6"/>
        <v>3.8811561904761902</v>
      </c>
      <c r="K19" s="19">
        <f t="shared" si="6"/>
        <v>3.8811561904761902</v>
      </c>
      <c r="L19" s="19">
        <f t="shared" si="6"/>
        <v>3.8811561904761902</v>
      </c>
      <c r="M19" s="19">
        <f t="shared" si="6"/>
        <v>3.8811561904761902</v>
      </c>
      <c r="N19" s="19">
        <f t="shared" si="6"/>
        <v>3.8811561904761902</v>
      </c>
      <c r="O19" s="19">
        <f t="shared" si="6"/>
        <v>3.8811561904761902</v>
      </c>
      <c r="P19" s="19">
        <f t="shared" si="6"/>
        <v>3.8811561904761902</v>
      </c>
      <c r="Q19" s="19">
        <f t="shared" si="6"/>
        <v>3.8811561904761902</v>
      </c>
      <c r="R19" s="19">
        <f t="shared" si="6"/>
        <v>3.8811561904761902</v>
      </c>
      <c r="S19" s="41">
        <f t="shared" si="6"/>
        <v>3.8811561904761902</v>
      </c>
    </row>
    <row r="20" spans="1:19" ht="15" x14ac:dyDescent="0.25">
      <c r="A20" s="3"/>
      <c r="B20" s="8"/>
      <c r="C20" s="17" t="s">
        <v>8</v>
      </c>
      <c r="D20" s="20">
        <f>-PMT(RDR,$C$4,D19,,)</f>
        <v>4.0841406592380931</v>
      </c>
      <c r="E20" s="25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</row>
    <row r="21" spans="1:19" ht="15.75" thickBot="1" x14ac:dyDescent="0.3">
      <c r="A21" s="3"/>
      <c r="B21" s="8"/>
      <c r="C21" s="23" t="s">
        <v>9</v>
      </c>
      <c r="D21" s="24">
        <v>1</v>
      </c>
      <c r="E21" s="25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</row>
    <row r="22" spans="1:19" ht="15" x14ac:dyDescent="0.25">
      <c r="A22" s="3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</row>
    <row r="23" spans="1:19" ht="15" x14ac:dyDescent="0.25">
      <c r="A23" s="1">
        <v>2013</v>
      </c>
      <c r="B23" s="2" t="s">
        <v>4</v>
      </c>
      <c r="C23" s="14"/>
      <c r="D23" s="14" t="s">
        <v>3</v>
      </c>
      <c r="E23" s="14">
        <f>A23</f>
        <v>2013</v>
      </c>
      <c r="F23" s="14">
        <f>E23+1</f>
        <v>2014</v>
      </c>
      <c r="G23" s="14">
        <f t="shared" ref="G23:Q23" si="7">F23+1</f>
        <v>2015</v>
      </c>
      <c r="H23" s="14">
        <f t="shared" si="7"/>
        <v>2016</v>
      </c>
      <c r="I23" s="14">
        <f t="shared" si="7"/>
        <v>2017</v>
      </c>
      <c r="J23" s="14">
        <f t="shared" si="7"/>
        <v>2018</v>
      </c>
      <c r="K23" s="14">
        <f t="shared" si="7"/>
        <v>2019</v>
      </c>
      <c r="L23" s="14">
        <f t="shared" si="7"/>
        <v>2020</v>
      </c>
      <c r="M23" s="14">
        <f t="shared" si="7"/>
        <v>2021</v>
      </c>
      <c r="N23" s="14">
        <f t="shared" si="7"/>
        <v>2022</v>
      </c>
      <c r="O23" s="14">
        <f t="shared" si="7"/>
        <v>2023</v>
      </c>
      <c r="P23" s="14">
        <f t="shared" si="7"/>
        <v>2024</v>
      </c>
      <c r="Q23" s="14">
        <f t="shared" si="7"/>
        <v>2025</v>
      </c>
      <c r="R23" s="14">
        <f>Q23+1</f>
        <v>2026</v>
      </c>
      <c r="S23" s="14">
        <f t="shared" ref="S23" si="8">R23+1</f>
        <v>2027</v>
      </c>
    </row>
    <row r="24" spans="1:19" ht="15.75" thickBot="1" x14ac:dyDescent="0.3">
      <c r="A24"/>
      <c r="B24" s="8"/>
      <c r="D24" s="15" t="s">
        <v>6</v>
      </c>
      <c r="E24" s="16"/>
    </row>
    <row r="25" spans="1:19" ht="15.75" thickBot="1" x14ac:dyDescent="0.3">
      <c r="A25" s="3"/>
      <c r="B25" s="8"/>
      <c r="C25" s="17" t="s">
        <v>7</v>
      </c>
      <c r="D25" s="18">
        <f>NPV(RDR,E25:S25)*(1+RDR)</f>
        <v>42.716857537761712</v>
      </c>
      <c r="E25" s="19">
        <f>$I$11</f>
        <v>5.2326560000000004</v>
      </c>
      <c r="F25" s="19">
        <f t="shared" ref="F25:G25" si="9">$I$11</f>
        <v>5.2326560000000004</v>
      </c>
      <c r="G25" s="19">
        <f t="shared" si="9"/>
        <v>5.2326560000000004</v>
      </c>
      <c r="H25" s="19">
        <f>$J$11</f>
        <v>3.5166559999999998</v>
      </c>
      <c r="I25" s="19">
        <f>$J$11</f>
        <v>3.5166559999999998</v>
      </c>
      <c r="J25" s="19">
        <f t="shared" ref="J25:S25" si="10">$J$11</f>
        <v>3.5166559999999998</v>
      </c>
      <c r="K25" s="19">
        <f t="shared" si="10"/>
        <v>3.5166559999999998</v>
      </c>
      <c r="L25" s="19">
        <f t="shared" si="10"/>
        <v>3.5166559999999998</v>
      </c>
      <c r="M25" s="19">
        <f t="shared" si="10"/>
        <v>3.5166559999999998</v>
      </c>
      <c r="N25" s="19">
        <f t="shared" si="10"/>
        <v>3.5166559999999998</v>
      </c>
      <c r="O25" s="19">
        <f t="shared" si="10"/>
        <v>3.5166559999999998</v>
      </c>
      <c r="P25" s="19">
        <f t="shared" si="10"/>
        <v>3.5166559999999998</v>
      </c>
      <c r="Q25" s="19">
        <f t="shared" si="10"/>
        <v>3.5166559999999998</v>
      </c>
      <c r="R25" s="19">
        <f t="shared" si="10"/>
        <v>3.5166559999999998</v>
      </c>
      <c r="S25" s="41">
        <f t="shared" si="10"/>
        <v>3.5166559999999998</v>
      </c>
    </row>
    <row r="26" spans="1:19" ht="15" x14ac:dyDescent="0.25">
      <c r="A26" s="3"/>
      <c r="B26" s="8"/>
      <c r="C26" s="17" t="s">
        <v>8</v>
      </c>
      <c r="D26" s="20">
        <f>-PMT(RDR,$C$4,D25,,)</f>
        <v>4.1796675944956219</v>
      </c>
      <c r="E26" s="21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</row>
    <row r="27" spans="1:19" ht="15.75" thickBot="1" x14ac:dyDescent="0.3">
      <c r="A27" s="3"/>
      <c r="B27" s="8"/>
      <c r="C27" s="23" t="s">
        <v>9</v>
      </c>
      <c r="D27" s="24">
        <v>1</v>
      </c>
      <c r="E27" s="25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</row>
    <row r="28" spans="1:19" ht="15.75" thickBot="1" x14ac:dyDescent="0.3">
      <c r="A28" s="3"/>
      <c r="B28" s="8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</row>
    <row r="29" spans="1:19" ht="15.75" thickBot="1" x14ac:dyDescent="0.3">
      <c r="A29" s="3"/>
      <c r="B29" s="8"/>
      <c r="C29" s="17" t="s">
        <v>27</v>
      </c>
      <c r="D29" s="18">
        <f>NPV(RDR,E29:S29)*(1+RDR)</f>
        <v>41.740557295659023</v>
      </c>
      <c r="E29" s="19">
        <f>$K$11</f>
        <v>3.8811561904761902</v>
      </c>
      <c r="F29" s="19">
        <f t="shared" ref="F29:S29" si="11">$K$11</f>
        <v>3.8811561904761902</v>
      </c>
      <c r="G29" s="19">
        <f t="shared" si="11"/>
        <v>3.8811561904761902</v>
      </c>
      <c r="H29" s="19">
        <f t="shared" si="11"/>
        <v>3.8811561904761902</v>
      </c>
      <c r="I29" s="19">
        <f t="shared" si="11"/>
        <v>3.8811561904761902</v>
      </c>
      <c r="J29" s="19">
        <f t="shared" si="11"/>
        <v>3.8811561904761902</v>
      </c>
      <c r="K29" s="19">
        <f t="shared" si="11"/>
        <v>3.8811561904761902</v>
      </c>
      <c r="L29" s="19">
        <f t="shared" si="11"/>
        <v>3.8811561904761902</v>
      </c>
      <c r="M29" s="19">
        <f t="shared" si="11"/>
        <v>3.8811561904761902</v>
      </c>
      <c r="N29" s="19">
        <f t="shared" si="11"/>
        <v>3.8811561904761902</v>
      </c>
      <c r="O29" s="19">
        <f t="shared" si="11"/>
        <v>3.8811561904761902</v>
      </c>
      <c r="P29" s="19">
        <f t="shared" si="11"/>
        <v>3.8811561904761902</v>
      </c>
      <c r="Q29" s="19">
        <f t="shared" si="11"/>
        <v>3.8811561904761902</v>
      </c>
      <c r="R29" s="19">
        <f t="shared" si="11"/>
        <v>3.8811561904761902</v>
      </c>
      <c r="S29" s="41">
        <f t="shared" si="11"/>
        <v>3.8811561904761902</v>
      </c>
    </row>
    <row r="30" spans="1:19" ht="15" x14ac:dyDescent="0.25">
      <c r="A30" s="3"/>
      <c r="B30" s="8"/>
      <c r="C30" s="17" t="s">
        <v>8</v>
      </c>
      <c r="D30" s="20">
        <f>-PMT(RDR,$C$4,D29,,)</f>
        <v>4.0841406592380931</v>
      </c>
      <c r="E30" s="25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</row>
    <row r="31" spans="1:19" ht="15.75" thickBot="1" x14ac:dyDescent="0.3">
      <c r="A31" s="3"/>
      <c r="B31" s="8"/>
      <c r="C31" s="23" t="s">
        <v>9</v>
      </c>
      <c r="D31" s="24">
        <v>1</v>
      </c>
      <c r="E31" s="25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</row>
    <row r="32" spans="1:19" ht="15" x14ac:dyDescent="0.25">
      <c r="A32" s="3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</row>
    <row r="33" spans="1:19" ht="15" x14ac:dyDescent="0.25">
      <c r="A33" s="1">
        <v>2014</v>
      </c>
      <c r="B33" s="2" t="s">
        <v>4</v>
      </c>
      <c r="C33" s="14"/>
      <c r="D33" s="14" t="s">
        <v>3</v>
      </c>
      <c r="E33" s="14">
        <f>A33</f>
        <v>2014</v>
      </c>
      <c r="F33" s="14">
        <f>E33+1</f>
        <v>2015</v>
      </c>
      <c r="G33" s="14">
        <f t="shared" ref="G33:Q33" si="12">F33+1</f>
        <v>2016</v>
      </c>
      <c r="H33" s="14">
        <f t="shared" si="12"/>
        <v>2017</v>
      </c>
      <c r="I33" s="14">
        <f t="shared" si="12"/>
        <v>2018</v>
      </c>
      <c r="J33" s="14">
        <f t="shared" si="12"/>
        <v>2019</v>
      </c>
      <c r="K33" s="14">
        <f t="shared" si="12"/>
        <v>2020</v>
      </c>
      <c r="L33" s="14">
        <f t="shared" si="12"/>
        <v>2021</v>
      </c>
      <c r="M33" s="14">
        <f t="shared" si="12"/>
        <v>2022</v>
      </c>
      <c r="N33" s="14">
        <f t="shared" si="12"/>
        <v>2023</v>
      </c>
      <c r="O33" s="14">
        <f t="shared" si="12"/>
        <v>2024</v>
      </c>
      <c r="P33" s="14">
        <f t="shared" si="12"/>
        <v>2025</v>
      </c>
      <c r="Q33" s="14">
        <f t="shared" si="12"/>
        <v>2026</v>
      </c>
      <c r="R33" s="14">
        <f>Q33+1</f>
        <v>2027</v>
      </c>
      <c r="S33" s="14">
        <f t="shared" ref="S33" si="13">R33+1</f>
        <v>2028</v>
      </c>
    </row>
    <row r="34" spans="1:19" ht="15.75" thickBot="1" x14ac:dyDescent="0.3">
      <c r="A34"/>
      <c r="B34" s="8"/>
      <c r="D34" s="15" t="s">
        <v>6</v>
      </c>
      <c r="E34" s="16"/>
    </row>
    <row r="35" spans="1:19" ht="15.75" thickBot="1" x14ac:dyDescent="0.3">
      <c r="A35" s="3"/>
      <c r="B35" s="8"/>
      <c r="C35" s="17" t="s">
        <v>7</v>
      </c>
      <c r="D35" s="18">
        <f>NPV(RDR,E35:S35)*(1+RDR)</f>
        <v>41.167191401861714</v>
      </c>
      <c r="E35" s="19">
        <f>$I$11</f>
        <v>5.2326560000000004</v>
      </c>
      <c r="F35" s="19">
        <f t="shared" ref="F35" si="14">$I$11</f>
        <v>5.2326560000000004</v>
      </c>
      <c r="G35" s="19">
        <f t="shared" ref="G35:H35" si="15">$J$11</f>
        <v>3.5166559999999998</v>
      </c>
      <c r="H35" s="19">
        <f t="shared" si="15"/>
        <v>3.5166559999999998</v>
      </c>
      <c r="I35" s="19">
        <f>$J$11</f>
        <v>3.5166559999999998</v>
      </c>
      <c r="J35" s="19">
        <f t="shared" ref="J35:S35" si="16">$J$11</f>
        <v>3.5166559999999998</v>
      </c>
      <c r="K35" s="19">
        <f t="shared" si="16"/>
        <v>3.5166559999999998</v>
      </c>
      <c r="L35" s="19">
        <f t="shared" si="16"/>
        <v>3.5166559999999998</v>
      </c>
      <c r="M35" s="19">
        <f t="shared" si="16"/>
        <v>3.5166559999999998</v>
      </c>
      <c r="N35" s="19">
        <f t="shared" si="16"/>
        <v>3.5166559999999998</v>
      </c>
      <c r="O35" s="19">
        <f t="shared" si="16"/>
        <v>3.5166559999999998</v>
      </c>
      <c r="P35" s="19">
        <f t="shared" si="16"/>
        <v>3.5166559999999998</v>
      </c>
      <c r="Q35" s="19">
        <f t="shared" si="16"/>
        <v>3.5166559999999998</v>
      </c>
      <c r="R35" s="19">
        <f t="shared" si="16"/>
        <v>3.5166559999999998</v>
      </c>
      <c r="S35" s="41">
        <f t="shared" si="16"/>
        <v>3.5166559999999998</v>
      </c>
    </row>
    <row r="36" spans="1:19" ht="15" x14ac:dyDescent="0.25">
      <c r="A36" s="3"/>
      <c r="B36" s="8"/>
      <c r="C36" s="17" t="s">
        <v>8</v>
      </c>
      <c r="D36" s="20">
        <f>-PMT(RDR,$C$4,D35,,)</f>
        <v>4.0280391811746581</v>
      </c>
      <c r="E36" s="21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</row>
    <row r="37" spans="1:19" ht="15.75" thickBot="1" x14ac:dyDescent="0.3">
      <c r="A37" s="3"/>
      <c r="B37" s="8"/>
      <c r="C37" s="23" t="s">
        <v>9</v>
      </c>
      <c r="D37" s="24">
        <v>1</v>
      </c>
      <c r="E37" s="25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</row>
    <row r="38" spans="1:19" ht="15.75" thickBot="1" x14ac:dyDescent="0.3">
      <c r="A38" s="3"/>
      <c r="B38" s="8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</row>
    <row r="39" spans="1:19" ht="15.75" thickBot="1" x14ac:dyDescent="0.3">
      <c r="A39" s="3"/>
      <c r="B39" s="8"/>
      <c r="C39" s="17" t="s">
        <v>27</v>
      </c>
      <c r="D39" s="18">
        <f>NPV(RDR,E39:S39)*(1+RDR)</f>
        <v>41.740557295659023</v>
      </c>
      <c r="E39" s="19">
        <f>$K$11</f>
        <v>3.8811561904761902</v>
      </c>
      <c r="F39" s="19">
        <f t="shared" ref="F39:S39" si="17">$K$11</f>
        <v>3.8811561904761902</v>
      </c>
      <c r="G39" s="19">
        <f t="shared" si="17"/>
        <v>3.8811561904761902</v>
      </c>
      <c r="H39" s="19">
        <f t="shared" si="17"/>
        <v>3.8811561904761902</v>
      </c>
      <c r="I39" s="19">
        <f t="shared" si="17"/>
        <v>3.8811561904761902</v>
      </c>
      <c r="J39" s="19">
        <f t="shared" si="17"/>
        <v>3.8811561904761902</v>
      </c>
      <c r="K39" s="19">
        <f t="shared" si="17"/>
        <v>3.8811561904761902</v>
      </c>
      <c r="L39" s="19">
        <f t="shared" si="17"/>
        <v>3.8811561904761902</v>
      </c>
      <c r="M39" s="19">
        <f t="shared" si="17"/>
        <v>3.8811561904761902</v>
      </c>
      <c r="N39" s="19">
        <f t="shared" si="17"/>
        <v>3.8811561904761902</v>
      </c>
      <c r="O39" s="19">
        <f t="shared" si="17"/>
        <v>3.8811561904761902</v>
      </c>
      <c r="P39" s="19">
        <f t="shared" si="17"/>
        <v>3.8811561904761902</v>
      </c>
      <c r="Q39" s="19">
        <f t="shared" si="17"/>
        <v>3.8811561904761902</v>
      </c>
      <c r="R39" s="19">
        <f t="shared" si="17"/>
        <v>3.8811561904761902</v>
      </c>
      <c r="S39" s="41">
        <f t="shared" si="17"/>
        <v>3.8811561904761902</v>
      </c>
    </row>
    <row r="40" spans="1:19" ht="15" x14ac:dyDescent="0.25">
      <c r="A40" s="3"/>
      <c r="B40" s="8"/>
      <c r="C40" s="17" t="s">
        <v>8</v>
      </c>
      <c r="D40" s="20">
        <f>-PMT(RDR,$C$4,D39,,)</f>
        <v>4.0841406592380931</v>
      </c>
      <c r="E40" s="25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</row>
    <row r="41" spans="1:19" ht="15.75" thickBot="1" x14ac:dyDescent="0.3">
      <c r="A41" s="3"/>
      <c r="B41" s="8"/>
      <c r="C41" s="23" t="s">
        <v>9</v>
      </c>
      <c r="D41" s="24">
        <v>1</v>
      </c>
      <c r="E41" s="25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</row>
    <row r="42" spans="1:19" ht="15" x14ac:dyDescent="0.25">
      <c r="A42" s="3"/>
      <c r="B42" s="8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</row>
    <row r="44" spans="1:19" ht="12.75" customHeight="1" x14ac:dyDescent="0.25">
      <c r="C44" s="32"/>
      <c r="D44" s="30" t="s">
        <v>10</v>
      </c>
      <c r="E44" s="31"/>
      <c r="F44" s="31"/>
      <c r="H44" s="32"/>
      <c r="I44" s="30" t="s">
        <v>28</v>
      </c>
      <c r="J44" s="31"/>
      <c r="K44" s="31"/>
    </row>
    <row r="45" spans="1:19" ht="45" x14ac:dyDescent="0.25">
      <c r="C45" s="32"/>
      <c r="D45" s="5" t="s">
        <v>11</v>
      </c>
      <c r="E45" s="5" t="s">
        <v>12</v>
      </c>
      <c r="F45" s="5" t="s">
        <v>13</v>
      </c>
      <c r="H45" s="32"/>
      <c r="I45" s="29" t="s">
        <v>11</v>
      </c>
      <c r="J45" s="29" t="s">
        <v>12</v>
      </c>
      <c r="K45" s="29" t="s">
        <v>13</v>
      </c>
    </row>
    <row r="46" spans="1:19" ht="15" x14ac:dyDescent="0.25">
      <c r="C46" s="4" t="s">
        <v>29</v>
      </c>
      <c r="D46" s="28">
        <f>D16</f>
        <v>4.3237599762507903</v>
      </c>
      <c r="E46" s="28">
        <f>D26</f>
        <v>4.1796675944956219</v>
      </c>
      <c r="F46" s="28">
        <f>D36</f>
        <v>4.0280391811746581</v>
      </c>
      <c r="H46" s="4" t="s">
        <v>29</v>
      </c>
      <c r="I46" s="28">
        <f>D15</f>
        <v>44.189504250581244</v>
      </c>
      <c r="J46" s="28">
        <f>D25</f>
        <v>42.716857537761712</v>
      </c>
      <c r="K46" s="28">
        <f>D35</f>
        <v>41.167191401861714</v>
      </c>
    </row>
    <row r="47" spans="1:19" ht="15" x14ac:dyDescent="0.25">
      <c r="C47" s="4" t="s">
        <v>30</v>
      </c>
      <c r="D47" s="28">
        <f>D20</f>
        <v>4.0841406592380931</v>
      </c>
      <c r="E47" s="28">
        <f>D30</f>
        <v>4.0841406592380931</v>
      </c>
      <c r="F47" s="28">
        <f>D40</f>
        <v>4.0841406592380931</v>
      </c>
      <c r="H47" s="4" t="s">
        <v>30</v>
      </c>
      <c r="I47" s="28">
        <f>D19</f>
        <v>41.740557295659023</v>
      </c>
      <c r="J47" s="28">
        <f>D29</f>
        <v>41.740557295659023</v>
      </c>
      <c r="K47" s="28">
        <f>D39</f>
        <v>41.740557295659023</v>
      </c>
    </row>
    <row r="49" spans="1:11" ht="12.75" customHeight="1" x14ac:dyDescent="0.25">
      <c r="A49" s="15" t="s">
        <v>15</v>
      </c>
      <c r="C49" s="32"/>
      <c r="D49" s="33" t="s">
        <v>10</v>
      </c>
      <c r="E49" s="33"/>
      <c r="F49" s="33"/>
      <c r="H49" s="32"/>
      <c r="I49" s="30" t="s">
        <v>28</v>
      </c>
      <c r="J49" s="31"/>
      <c r="K49" s="31"/>
    </row>
    <row r="50" spans="1:11" ht="45" x14ac:dyDescent="0.25">
      <c r="C50" s="32"/>
      <c r="D50" s="5" t="s">
        <v>11</v>
      </c>
      <c r="E50" s="5" t="s">
        <v>12</v>
      </c>
      <c r="F50" s="5" t="s">
        <v>13</v>
      </c>
      <c r="H50" s="32"/>
      <c r="I50" s="29" t="s">
        <v>11</v>
      </c>
      <c r="J50" s="29" t="s">
        <v>12</v>
      </c>
      <c r="K50" s="29" t="s">
        <v>13</v>
      </c>
    </row>
    <row r="51" spans="1:11" ht="15" x14ac:dyDescent="0.25">
      <c r="C51" s="4" t="s">
        <v>29</v>
      </c>
      <c r="D51" s="28">
        <f>D46*0.9</f>
        <v>3.8913839786257114</v>
      </c>
      <c r="E51" s="28">
        <f>E46*0.9</f>
        <v>3.7617008350460597</v>
      </c>
      <c r="F51" s="28">
        <f>F46*0.9</f>
        <v>3.6252352630571925</v>
      </c>
      <c r="H51" s="4" t="s">
        <v>29</v>
      </c>
      <c r="I51" s="28">
        <f>I46*0.9</f>
        <v>39.770553825523123</v>
      </c>
      <c r="J51" s="28">
        <f>J46*0.9</f>
        <v>38.445171783985543</v>
      </c>
      <c r="K51" s="28">
        <f>K46*0.9</f>
        <v>37.050472261675544</v>
      </c>
    </row>
    <row r="52" spans="1:11" ht="15" x14ac:dyDescent="0.25">
      <c r="C52" s="4" t="s">
        <v>30</v>
      </c>
      <c r="D52" s="28">
        <f>D47*0.9</f>
        <v>3.675726593314284</v>
      </c>
      <c r="E52" s="28">
        <f>E47*0.9</f>
        <v>3.675726593314284</v>
      </c>
      <c r="F52" s="28">
        <f>F47*0.9</f>
        <v>3.675726593314284</v>
      </c>
      <c r="H52" s="4" t="s">
        <v>30</v>
      </c>
      <c r="I52" s="28">
        <f>I47*0.9</f>
        <v>37.566501566093123</v>
      </c>
      <c r="J52" s="28">
        <f>J47*0.9</f>
        <v>37.566501566093123</v>
      </c>
      <c r="K52" s="28">
        <f>K47*0.9</f>
        <v>37.566501566093123</v>
      </c>
    </row>
  </sheetData>
  <mergeCells count="19">
    <mergeCell ref="A1:E1"/>
    <mergeCell ref="K1:L1"/>
    <mergeCell ref="E6:H6"/>
    <mergeCell ref="E7:H7"/>
    <mergeCell ref="E12:H12"/>
    <mergeCell ref="I3:K3"/>
    <mergeCell ref="E5:H5"/>
    <mergeCell ref="E8:H8"/>
    <mergeCell ref="E9:H9"/>
    <mergeCell ref="E10:H10"/>
    <mergeCell ref="E11:H11"/>
    <mergeCell ref="I44:K44"/>
    <mergeCell ref="H49:H50"/>
    <mergeCell ref="I49:K49"/>
    <mergeCell ref="C44:C45"/>
    <mergeCell ref="D44:F44"/>
    <mergeCell ref="C49:C50"/>
    <mergeCell ref="D49:F49"/>
    <mergeCell ref="H44:H45"/>
  </mergeCells>
  <pageMargins left="0.7" right="0.7" top="0.75" bottom="0.75" header="0.3" footer="0.3"/>
  <pageSetup orientation="portrait" horizontalDpi="4294967294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57B319AB822E4A9207DC7F31971FB9" ma:contentTypeVersion="0" ma:contentTypeDescription="Create a new document." ma:contentTypeScope="" ma:versionID="b0fef99e30053e2e7706bd2fa2d9213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E014E57-704B-4345-B1A8-259FB34102D6}"/>
</file>

<file path=customXml/itemProps2.xml><?xml version="1.0" encoding="utf-8"?>
<ds:datastoreItem xmlns:ds="http://schemas.openxmlformats.org/officeDocument/2006/customXml" ds:itemID="{FF5ADF8C-EC9E-4856-A525-56AB44ADFBEE}"/>
</file>

<file path=customXml/itemProps3.xml><?xml version="1.0" encoding="utf-8"?>
<ds:datastoreItem xmlns:ds="http://schemas.openxmlformats.org/officeDocument/2006/customXml" ds:itemID="{D55EB73C-02F9-435D-860C-7D071726E4E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RDR</vt:lpstr>
    </vt:vector>
  </TitlesOfParts>
  <Company>VEIC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Dent</dc:creator>
  <cp:lastModifiedBy>Samuel Dent</cp:lastModifiedBy>
  <dcterms:created xsi:type="dcterms:W3CDTF">2012-01-19T14:26:05Z</dcterms:created>
  <dcterms:modified xsi:type="dcterms:W3CDTF">2012-03-15T10:52:39Z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0x010100AD57B319AB822E4A9207DC7F31971FB9</vt:lpwstr>
  </property>
</Properties>
</file>