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ortal.veic.org/projects/illinoistrm/Shared Documents/TRM Reference Documents/Commercial and Industrial/4.5 Lighting End Use/4.5.4 LED Bulbs and Fixtures/"/>
    </mc:Choice>
  </mc:AlternateContent>
  <bookViews>
    <workbookView xWindow="240" yWindow="90" windowWidth="19980" windowHeight="7305" activeTab="1"/>
  </bookViews>
  <sheets>
    <sheet name="Sheet1" sheetId="1" r:id="rId1"/>
    <sheet name="Sheet2" sheetId="2" r:id="rId2"/>
    <sheet name="Sheet3" sheetId="3" r:id="rId3"/>
  </sheets>
  <definedNames>
    <definedName name="_ftn1" localSheetId="1">Sheet2!$A$27</definedName>
    <definedName name="_ftnref1" localSheetId="1">Sheet2!$C$24</definedName>
  </definedNames>
  <calcPr calcId="152511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" i="2"/>
  <c r="N6" i="2"/>
  <c r="N6" i="1" l="1"/>
  <c r="D5" i="1" s="1"/>
  <c r="D4" i="1" l="1"/>
  <c r="D8" i="1"/>
  <c r="D10" i="1"/>
  <c r="D6" i="1"/>
  <c r="D11" i="1"/>
  <c r="D9" i="1"/>
  <c r="D7" i="1"/>
  <c r="C5" i="1"/>
  <c r="F5" i="1" s="1"/>
  <c r="C6" i="1"/>
  <c r="C7" i="1"/>
  <c r="C8" i="1"/>
  <c r="C9" i="1"/>
  <c r="F9" i="1" s="1"/>
  <c r="C10" i="1"/>
  <c r="F10" i="1" s="1"/>
  <c r="C11" i="1"/>
  <c r="C4" i="1"/>
  <c r="H4" i="1" l="1"/>
  <c r="F11" i="1"/>
  <c r="F7" i="1"/>
  <c r="F8" i="1"/>
  <c r="F6" i="1"/>
  <c r="H11" i="1"/>
  <c r="H6" i="1"/>
  <c r="H5" i="1"/>
  <c r="F4" i="1"/>
  <c r="G10" i="1"/>
  <c r="H10" i="1" s="1"/>
  <c r="I10" i="1" s="1"/>
  <c r="G9" i="1"/>
  <c r="H9" i="1" s="1"/>
  <c r="I9" i="1" s="1"/>
  <c r="G8" i="1"/>
  <c r="H8" i="1" s="1"/>
  <c r="I8" i="1" s="1"/>
  <c r="G7" i="1"/>
  <c r="H7" i="1" s="1"/>
  <c r="I7" i="1" s="1"/>
</calcChain>
</file>

<file path=xl/sharedStrings.xml><?xml version="1.0" encoding="utf-8"?>
<sst xmlns="http://schemas.openxmlformats.org/spreadsheetml/2006/main" count="38" uniqueCount="29">
  <si>
    <t>Minimum Lumens</t>
  </si>
  <si>
    <t>Maximum Lumens</t>
  </si>
  <si>
    <t>LED Wattage
(WattsEE)</t>
  </si>
  <si>
    <t>Lumens used to calculate LED Wattage
(midpoint)</t>
  </si>
  <si>
    <t>Baseline 2014-2019
(WattsBase)</t>
  </si>
  <si>
    <t>Delta Watts 2014-2019
(WattsEE)</t>
  </si>
  <si>
    <t>Delta Watts Post 2020
(WattsEE)</t>
  </si>
  <si>
    <t>Baseline Post EISA 2020 requirement 
(WattsBase)</t>
  </si>
  <si>
    <t>(45Lm/W)</t>
  </si>
  <si>
    <t>ESTAR v2</t>
  </si>
  <si>
    <t xml:space="preserve">Omni &lt;90CRI:  </t>
  </si>
  <si>
    <t>lm/W</t>
  </si>
  <si>
    <t>Omni &gt;=90CRI:</t>
  </si>
  <si>
    <t>Weighted average:</t>
  </si>
  <si>
    <t># on ESTAR list</t>
  </si>
  <si>
    <t>lm W</t>
  </si>
  <si>
    <t>Bulb Type</t>
  </si>
  <si>
    <t>Lower Lumen Range</t>
  </si>
  <si>
    <t>Upper Lumen Range</t>
  </si>
  <si>
    <r>
      <t>Watts</t>
    </r>
    <r>
      <rPr>
        <b/>
        <vertAlign val="subscript"/>
        <sz val="10"/>
        <color rgb="FFFFFFFF"/>
        <rFont val="Calibri"/>
        <family val="2"/>
        <scheme val="minor"/>
      </rPr>
      <t>Base</t>
    </r>
  </si>
  <si>
    <t>Lumens used to calculate LED Wattage (midpoint)</t>
  </si>
  <si>
    <r>
      <t>LED Wattage (Watts</t>
    </r>
    <r>
      <rPr>
        <b/>
        <vertAlign val="subscript"/>
        <sz val="10"/>
        <color rgb="FFFFFFFF"/>
        <rFont val="Calibri"/>
        <family val="2"/>
        <scheme val="minor"/>
      </rPr>
      <t>EE</t>
    </r>
    <r>
      <rPr>
        <b/>
        <sz val="10"/>
        <color rgb="FFFFFFFF"/>
        <rFont val="Calibri"/>
        <family val="2"/>
        <scheme val="minor"/>
      </rPr>
      <t>)</t>
    </r>
  </si>
  <si>
    <t>Delta Watts</t>
  </si>
  <si>
    <t>R, ER, BR with medium screw bases w/ diameter &gt;2.25" (*see exceptions below)</t>
  </si>
  <si>
    <t>*R, BR, and ER with medium screw bases w/ diameter &lt;=2.25"</t>
  </si>
  <si>
    <t>*ER30, BR30, BR40, or ER40</t>
  </si>
  <si>
    <t>*BR30, BR40, or ER40</t>
  </si>
  <si>
    <t>*R20</t>
  </si>
  <si>
    <t>*All reflector lamps below lumen ranges specified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</si>
</sst>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0.0%"/>
  </numFmts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bscript"/>
      <sz val="10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  <fill>
      <patternFill patternType="solid">
        <fgColor rgb="FF8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2" fillId="0" borderId="0" xfId="1" applyNumberFormat="1" applyFont="1"/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7" xfId="2" applyBorder="1" applyAlignment="1">
      <alignment horizontal="center" vertical="center" wrapText="1"/>
    </xf>
    <xf numFmtId="0" fontId="5" fillId="0" borderId="0" xfId="2" applyAlignment="1">
      <alignment horizontal="justify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sqref="A1:XFD1048576"/>
    </sheetView>
  </sheetViews>
  <sheetFormatPr defaultRowHeight="15" x14ac:dyDescent="0.25"/>
  <cols>
    <col min="3" max="3" width="12.42578125" customWidth="1"/>
    <col min="4" max="4" width="9.140625" customWidth="1"/>
    <col min="5" max="5" width="11.28515625" customWidth="1"/>
    <col min="6" max="6" width="10.5703125" customWidth="1"/>
    <col min="7" max="7" width="11.42578125" bestFit="1" customWidth="1"/>
    <col min="8" max="8" width="12.7109375" customWidth="1"/>
  </cols>
  <sheetData>
    <row r="1" spans="1:16" ht="63.75" customHeight="1" x14ac:dyDescent="0.25">
      <c r="A1" s="6" t="s">
        <v>0</v>
      </c>
      <c r="B1" s="6" t="s">
        <v>1</v>
      </c>
      <c r="C1" s="6" t="s">
        <v>3</v>
      </c>
      <c r="D1" s="6" t="s">
        <v>2</v>
      </c>
      <c r="E1" s="6" t="s">
        <v>4</v>
      </c>
      <c r="F1" s="6" t="s">
        <v>5</v>
      </c>
      <c r="G1" s="6" t="s">
        <v>7</v>
      </c>
      <c r="H1" s="6" t="s">
        <v>6</v>
      </c>
    </row>
    <row r="2" spans="1:16" ht="25.5" customHeight="1" x14ac:dyDescent="0.25">
      <c r="A2" s="6"/>
      <c r="B2" s="6"/>
      <c r="C2" s="6"/>
      <c r="D2" s="6"/>
      <c r="E2" s="6"/>
      <c r="F2" s="6"/>
      <c r="G2" s="6"/>
      <c r="H2" s="6"/>
      <c r="L2" t="s">
        <v>9</v>
      </c>
      <c r="P2" t="s">
        <v>14</v>
      </c>
    </row>
    <row r="3" spans="1:16" x14ac:dyDescent="0.25">
      <c r="A3" s="6"/>
      <c r="B3" s="6"/>
      <c r="C3" s="6"/>
      <c r="D3" s="6"/>
      <c r="E3" s="6"/>
      <c r="F3" s="6"/>
      <c r="G3" s="6"/>
      <c r="H3" s="6"/>
      <c r="L3" t="s">
        <v>10</v>
      </c>
      <c r="N3">
        <v>80</v>
      </c>
      <c r="O3" t="s">
        <v>11</v>
      </c>
      <c r="P3">
        <v>7926</v>
      </c>
    </row>
    <row r="4" spans="1:16" x14ac:dyDescent="0.25">
      <c r="A4" s="3">
        <v>5280</v>
      </c>
      <c r="B4" s="3">
        <v>6209</v>
      </c>
      <c r="C4" s="4">
        <f>(A4+B4)/2</f>
        <v>5744.5</v>
      </c>
      <c r="D4" s="5">
        <f>C4/$N$6</f>
        <v>72.923350478519339</v>
      </c>
      <c r="E4" s="5">
        <v>300</v>
      </c>
      <c r="F4" s="5">
        <f>E4-D4</f>
        <v>227.07664952148065</v>
      </c>
      <c r="G4" s="5">
        <v>300</v>
      </c>
      <c r="H4" s="5">
        <f>G4-D4</f>
        <v>227.07664952148065</v>
      </c>
      <c r="L4" t="s">
        <v>12</v>
      </c>
      <c r="N4">
        <v>70</v>
      </c>
      <c r="O4" t="s">
        <v>11</v>
      </c>
      <c r="P4">
        <v>1107</v>
      </c>
    </row>
    <row r="5" spans="1:16" x14ac:dyDescent="0.25">
      <c r="A5" s="3">
        <v>3000</v>
      </c>
      <c r="B5" s="3">
        <v>5279</v>
      </c>
      <c r="C5" s="4">
        <f t="shared" ref="C5:C11" si="0">(A5+B5)/2</f>
        <v>4139.5</v>
      </c>
      <c r="D5" s="5">
        <f t="shared" ref="D5:D11" si="1">C5/$N$6</f>
        <v>52.548735191196933</v>
      </c>
      <c r="E5" s="5">
        <v>200</v>
      </c>
      <c r="F5" s="5">
        <f t="shared" ref="F5:F11" si="2">E5-D5</f>
        <v>147.45126480880307</v>
      </c>
      <c r="G5" s="5">
        <v>200</v>
      </c>
      <c r="H5" s="5">
        <f t="shared" ref="H5:H11" si="3">G5-D5</f>
        <v>147.45126480880307</v>
      </c>
    </row>
    <row r="6" spans="1:16" x14ac:dyDescent="0.25">
      <c r="A6" s="3">
        <v>2601</v>
      </c>
      <c r="B6" s="3">
        <v>2999</v>
      </c>
      <c r="C6" s="4">
        <f t="shared" si="0"/>
        <v>2800</v>
      </c>
      <c r="D6" s="5">
        <f t="shared" si="1"/>
        <v>35.544500189721326</v>
      </c>
      <c r="E6" s="5">
        <v>150</v>
      </c>
      <c r="F6" s="5">
        <f t="shared" si="2"/>
        <v>114.45549981027867</v>
      </c>
      <c r="G6" s="5">
        <v>150</v>
      </c>
      <c r="H6" s="5">
        <f t="shared" si="3"/>
        <v>114.45549981027867</v>
      </c>
      <c r="L6" t="s">
        <v>13</v>
      </c>
      <c r="N6" s="7">
        <f>SUMPRODUCT(N3:N4,P3:P4)/SUM(P3:P4)</f>
        <v>78.774493523746258</v>
      </c>
      <c r="O6" t="s">
        <v>15</v>
      </c>
    </row>
    <row r="7" spans="1:16" x14ac:dyDescent="0.25">
      <c r="A7" s="3">
        <v>1490</v>
      </c>
      <c r="B7" s="3">
        <v>2600</v>
      </c>
      <c r="C7" s="4">
        <f t="shared" si="0"/>
        <v>2045</v>
      </c>
      <c r="D7" s="5">
        <f t="shared" si="1"/>
        <v>25.960179602850037</v>
      </c>
      <c r="E7" s="5">
        <v>72</v>
      </c>
      <c r="F7" s="5">
        <f t="shared" si="2"/>
        <v>46.039820397149967</v>
      </c>
      <c r="G7" s="5">
        <f t="shared" ref="G7:G10" si="4">C7/45</f>
        <v>45.444444444444443</v>
      </c>
      <c r="H7" s="5">
        <f t="shared" si="3"/>
        <v>19.484264841594406</v>
      </c>
      <c r="I7" s="8">
        <f>H7/F7</f>
        <v>0.4232046231614004</v>
      </c>
    </row>
    <row r="8" spans="1:16" x14ac:dyDescent="0.25">
      <c r="A8" s="3">
        <v>1050</v>
      </c>
      <c r="B8" s="3">
        <v>1489</v>
      </c>
      <c r="C8" s="4">
        <f t="shared" si="0"/>
        <v>1269.5</v>
      </c>
      <c r="D8" s="5">
        <f t="shared" si="1"/>
        <v>16.115622496732577</v>
      </c>
      <c r="E8" s="5">
        <v>53</v>
      </c>
      <c r="F8" s="5">
        <f t="shared" si="2"/>
        <v>36.884377503267423</v>
      </c>
      <c r="G8" s="5">
        <f t="shared" si="4"/>
        <v>28.211111111111112</v>
      </c>
      <c r="H8" s="5">
        <f t="shared" si="3"/>
        <v>12.095488614378535</v>
      </c>
      <c r="I8" s="8">
        <f t="shared" ref="I8:I10" si="5">H8/F8</f>
        <v>0.32792985630046351</v>
      </c>
    </row>
    <row r="9" spans="1:16" x14ac:dyDescent="0.25">
      <c r="A9" s="3">
        <v>750</v>
      </c>
      <c r="B9" s="3">
        <v>1049</v>
      </c>
      <c r="C9" s="4">
        <f t="shared" si="0"/>
        <v>899.5</v>
      </c>
      <c r="D9" s="5">
        <f t="shared" si="1"/>
        <v>11.418670685947975</v>
      </c>
      <c r="E9" s="5">
        <v>43</v>
      </c>
      <c r="F9" s="5">
        <f t="shared" si="2"/>
        <v>31.581329314052027</v>
      </c>
      <c r="G9" s="5">
        <f t="shared" si="4"/>
        <v>19.988888888888887</v>
      </c>
      <c r="H9" s="5">
        <f t="shared" si="3"/>
        <v>8.5702182029409126</v>
      </c>
      <c r="I9" s="8">
        <f t="shared" si="5"/>
        <v>0.27136977413827912</v>
      </c>
    </row>
    <row r="10" spans="1:16" x14ac:dyDescent="0.25">
      <c r="A10" s="3">
        <v>310</v>
      </c>
      <c r="B10" s="3">
        <v>749</v>
      </c>
      <c r="C10" s="4">
        <f t="shared" si="0"/>
        <v>529.5</v>
      </c>
      <c r="D10" s="5">
        <f t="shared" si="1"/>
        <v>6.7217188751633712</v>
      </c>
      <c r="E10" s="5">
        <v>29</v>
      </c>
      <c r="F10" s="5">
        <f t="shared" si="2"/>
        <v>22.278281124836628</v>
      </c>
      <c r="G10" s="5">
        <f t="shared" si="4"/>
        <v>11.766666666666667</v>
      </c>
      <c r="H10" s="5">
        <f t="shared" si="3"/>
        <v>5.0449477915032963</v>
      </c>
      <c r="I10" s="8">
        <f t="shared" si="5"/>
        <v>0.22645139287155361</v>
      </c>
    </row>
    <row r="11" spans="1:16" x14ac:dyDescent="0.25">
      <c r="A11" s="3">
        <v>250</v>
      </c>
      <c r="B11" s="3">
        <v>309</v>
      </c>
      <c r="C11" s="4">
        <f t="shared" si="0"/>
        <v>279.5</v>
      </c>
      <c r="D11" s="5">
        <f t="shared" si="1"/>
        <v>3.5481027867953965</v>
      </c>
      <c r="E11" s="5">
        <v>25</v>
      </c>
      <c r="F11" s="5">
        <f t="shared" si="2"/>
        <v>21.451897213204603</v>
      </c>
      <c r="G11" s="5">
        <v>25</v>
      </c>
      <c r="H11" s="5">
        <f t="shared" si="3"/>
        <v>21.451897213204603</v>
      </c>
    </row>
    <row r="13" spans="1:16" x14ac:dyDescent="0.25">
      <c r="C13" s="1"/>
    </row>
    <row r="14" spans="1:16" x14ac:dyDescent="0.25">
      <c r="C14" s="2"/>
      <c r="G14" t="s">
        <v>8</v>
      </c>
    </row>
    <row r="15" spans="1:16" x14ac:dyDescent="0.25">
      <c r="C15" s="2"/>
    </row>
  </sheetData>
  <mergeCells count="8">
    <mergeCell ref="G1:G3"/>
    <mergeCell ref="H1:H3"/>
    <mergeCell ref="A1:A3"/>
    <mergeCell ref="B1:B3"/>
    <mergeCell ref="D1:D3"/>
    <mergeCell ref="C1:C3"/>
    <mergeCell ref="F1:F3"/>
    <mergeCell ref="E1:E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F2" sqref="F2:G24"/>
    </sheetView>
  </sheetViews>
  <sheetFormatPr defaultRowHeight="15" x14ac:dyDescent="0.25"/>
  <cols>
    <col min="3" max="3" width="12.42578125" customWidth="1"/>
    <col min="4" max="4" width="9.140625" customWidth="1"/>
    <col min="5" max="5" width="11.28515625" customWidth="1"/>
    <col min="6" max="6" width="10.5703125" customWidth="1"/>
    <col min="7" max="7" width="11.42578125" bestFit="1" customWidth="1"/>
    <col min="8" max="8" width="12.7109375" customWidth="1"/>
  </cols>
  <sheetData>
    <row r="1" spans="1:16" ht="63.75" customHeight="1" thickBot="1" x14ac:dyDescent="0.3">
      <c r="A1" s="9" t="s">
        <v>16</v>
      </c>
      <c r="B1" s="10" t="s">
        <v>17</v>
      </c>
      <c r="C1" s="10" t="s">
        <v>18</v>
      </c>
      <c r="D1" s="10" t="s">
        <v>19</v>
      </c>
      <c r="E1" s="11" t="s">
        <v>20</v>
      </c>
      <c r="F1" s="11" t="s">
        <v>21</v>
      </c>
      <c r="G1" s="10" t="s">
        <v>22</v>
      </c>
    </row>
    <row r="2" spans="1:16" ht="25.5" customHeight="1" thickBot="1" x14ac:dyDescent="0.3">
      <c r="A2" s="15" t="s">
        <v>23</v>
      </c>
      <c r="B2" s="12">
        <v>420</v>
      </c>
      <c r="C2" s="12">
        <v>472</v>
      </c>
      <c r="D2" s="12">
        <v>40</v>
      </c>
      <c r="E2" s="13">
        <v>446</v>
      </c>
      <c r="F2" s="20">
        <f>E2/$N$6</f>
        <v>6.5577035831624073</v>
      </c>
      <c r="G2" s="21">
        <f>D2-F2</f>
        <v>33.442296416837593</v>
      </c>
      <c r="L2" t="s">
        <v>9</v>
      </c>
      <c r="P2" t="s">
        <v>14</v>
      </c>
    </row>
    <row r="3" spans="1:16" ht="15.75" thickBot="1" x14ac:dyDescent="0.3">
      <c r="A3" s="14"/>
      <c r="B3" s="12">
        <v>473</v>
      </c>
      <c r="C3" s="12">
        <v>524</v>
      </c>
      <c r="D3" s="12">
        <v>45</v>
      </c>
      <c r="E3" s="12">
        <v>499</v>
      </c>
      <c r="F3" s="20">
        <f t="shared" ref="F3:F24" si="0">E3/$N$6</f>
        <v>7.3369822600852945</v>
      </c>
      <c r="G3" s="21">
        <f t="shared" ref="G3:G24" si="1">D3-F3</f>
        <v>37.663017739914707</v>
      </c>
      <c r="L3" t="s">
        <v>10</v>
      </c>
      <c r="N3">
        <v>70</v>
      </c>
      <c r="O3" t="s">
        <v>11</v>
      </c>
      <c r="P3">
        <v>5568</v>
      </c>
    </row>
    <row r="4" spans="1:16" ht="15.75" thickBot="1" x14ac:dyDescent="0.3">
      <c r="A4" s="14"/>
      <c r="B4" s="12">
        <v>525</v>
      </c>
      <c r="C4" s="12">
        <v>714</v>
      </c>
      <c r="D4" s="12">
        <v>50</v>
      </c>
      <c r="E4" s="12">
        <v>620</v>
      </c>
      <c r="F4" s="20">
        <f t="shared" si="0"/>
        <v>9.116090182871508</v>
      </c>
      <c r="G4" s="21">
        <f t="shared" si="1"/>
        <v>40.88390981712849</v>
      </c>
      <c r="L4" t="s">
        <v>12</v>
      </c>
      <c r="N4">
        <v>61</v>
      </c>
      <c r="O4" t="s">
        <v>11</v>
      </c>
      <c r="P4">
        <v>1579</v>
      </c>
    </row>
    <row r="5" spans="1:16" ht="15.75" thickBot="1" x14ac:dyDescent="0.3">
      <c r="A5" s="14"/>
      <c r="B5" s="12">
        <v>715</v>
      </c>
      <c r="C5" s="12">
        <v>937</v>
      </c>
      <c r="D5" s="12">
        <v>65</v>
      </c>
      <c r="E5" s="12">
        <v>826</v>
      </c>
      <c r="F5" s="20">
        <f t="shared" si="0"/>
        <v>12.144984662986881</v>
      </c>
      <c r="G5" s="21">
        <f t="shared" si="1"/>
        <v>52.855015337013121</v>
      </c>
    </row>
    <row r="6" spans="1:16" ht="15.75" thickBot="1" x14ac:dyDescent="0.3">
      <c r="A6" s="14"/>
      <c r="B6" s="12">
        <v>938</v>
      </c>
      <c r="C6" s="12">
        <v>1259</v>
      </c>
      <c r="D6" s="12">
        <v>75</v>
      </c>
      <c r="E6" s="12">
        <v>1099</v>
      </c>
      <c r="F6" s="20">
        <f t="shared" si="0"/>
        <v>16.159005017702885</v>
      </c>
      <c r="G6" s="21">
        <f t="shared" si="1"/>
        <v>58.840994982297119</v>
      </c>
      <c r="L6" t="s">
        <v>13</v>
      </c>
      <c r="N6" s="7">
        <f>SUMPRODUCT(N3:N4,P3:P4)/SUM(P3:P4)</f>
        <v>68.011613264306703</v>
      </c>
      <c r="O6" t="s">
        <v>15</v>
      </c>
    </row>
    <row r="7" spans="1:16" ht="15.75" thickBot="1" x14ac:dyDescent="0.3">
      <c r="A7" s="14"/>
      <c r="B7" s="12">
        <v>1260</v>
      </c>
      <c r="C7" s="12">
        <v>1399</v>
      </c>
      <c r="D7" s="12">
        <v>90</v>
      </c>
      <c r="E7" s="12">
        <v>1330</v>
      </c>
      <c r="F7" s="20">
        <f t="shared" si="0"/>
        <v>19.555483779385654</v>
      </c>
      <c r="G7" s="21">
        <f t="shared" si="1"/>
        <v>70.444516220614346</v>
      </c>
    </row>
    <row r="8" spans="1:16" ht="15.75" thickBot="1" x14ac:dyDescent="0.3">
      <c r="A8" s="14"/>
      <c r="B8" s="12">
        <v>1400</v>
      </c>
      <c r="C8" s="12">
        <v>1739</v>
      </c>
      <c r="D8" s="12">
        <v>100</v>
      </c>
      <c r="E8" s="12">
        <v>1570</v>
      </c>
      <c r="F8" s="20">
        <f t="shared" si="0"/>
        <v>23.084292882432692</v>
      </c>
      <c r="G8" s="21">
        <f t="shared" si="1"/>
        <v>76.915707117567308</v>
      </c>
    </row>
    <row r="9" spans="1:16" ht="15.75" thickBot="1" x14ac:dyDescent="0.3">
      <c r="A9" s="14"/>
      <c r="B9" s="12">
        <v>1740</v>
      </c>
      <c r="C9" s="12">
        <v>2174</v>
      </c>
      <c r="D9" s="12">
        <v>120</v>
      </c>
      <c r="E9" s="12">
        <v>1957</v>
      </c>
      <c r="F9" s="20">
        <f t="shared" si="0"/>
        <v>28.774497561096034</v>
      </c>
      <c r="G9" s="21">
        <f t="shared" si="1"/>
        <v>91.225502438903959</v>
      </c>
    </row>
    <row r="10" spans="1:16" ht="15.75" thickBot="1" x14ac:dyDescent="0.3">
      <c r="A10" s="14"/>
      <c r="B10" s="12">
        <v>2175</v>
      </c>
      <c r="C10" s="12">
        <v>2624</v>
      </c>
      <c r="D10" s="12">
        <v>150</v>
      </c>
      <c r="E10" s="12">
        <v>2400</v>
      </c>
      <c r="F10" s="20">
        <f t="shared" si="0"/>
        <v>35.288091030470355</v>
      </c>
      <c r="G10" s="21">
        <f t="shared" si="1"/>
        <v>114.71190896952965</v>
      </c>
    </row>
    <row r="11" spans="1:16" ht="15.75" thickBot="1" x14ac:dyDescent="0.3">
      <c r="A11" s="14"/>
      <c r="B11" s="12">
        <v>2625</v>
      </c>
      <c r="C11" s="12">
        <v>2999</v>
      </c>
      <c r="D11" s="12">
        <v>175</v>
      </c>
      <c r="E11" s="12">
        <v>2812</v>
      </c>
      <c r="F11" s="20">
        <f t="shared" si="0"/>
        <v>41.3458799907011</v>
      </c>
      <c r="G11" s="21">
        <f t="shared" si="1"/>
        <v>133.65412000929891</v>
      </c>
    </row>
    <row r="12" spans="1:16" ht="15.75" thickBot="1" x14ac:dyDescent="0.3">
      <c r="A12" s="16"/>
      <c r="B12" s="12">
        <v>3000</v>
      </c>
      <c r="C12" s="12">
        <v>4500</v>
      </c>
      <c r="D12" s="12">
        <v>200</v>
      </c>
      <c r="E12" s="12">
        <v>3750</v>
      </c>
      <c r="F12" s="20">
        <f t="shared" si="0"/>
        <v>55.137642235109929</v>
      </c>
      <c r="G12" s="21">
        <f t="shared" si="1"/>
        <v>144.86235776489008</v>
      </c>
    </row>
    <row r="13" spans="1:16" ht="42" customHeight="1" thickBot="1" x14ac:dyDescent="0.3">
      <c r="A13" s="15" t="s">
        <v>24</v>
      </c>
      <c r="B13" s="12">
        <v>400</v>
      </c>
      <c r="C13" s="12">
        <v>449</v>
      </c>
      <c r="D13" s="12">
        <v>40</v>
      </c>
      <c r="E13" s="12">
        <v>425</v>
      </c>
      <c r="F13" s="20">
        <f t="shared" si="0"/>
        <v>6.248932786645792</v>
      </c>
      <c r="G13" s="21">
        <f t="shared" si="1"/>
        <v>33.751067213354204</v>
      </c>
    </row>
    <row r="14" spans="1:16" ht="15.75" thickBot="1" x14ac:dyDescent="0.3">
      <c r="A14" s="14"/>
      <c r="B14" s="12">
        <v>450</v>
      </c>
      <c r="C14" s="12">
        <v>499</v>
      </c>
      <c r="D14" s="12">
        <v>45</v>
      </c>
      <c r="E14" s="12">
        <v>475</v>
      </c>
      <c r="F14" s="20">
        <f t="shared" si="0"/>
        <v>6.9841013497805911</v>
      </c>
      <c r="G14" s="21">
        <f t="shared" si="1"/>
        <v>38.015898650219413</v>
      </c>
    </row>
    <row r="15" spans="1:16" ht="15.75" thickBot="1" x14ac:dyDescent="0.3">
      <c r="A15" s="14"/>
      <c r="B15" s="12">
        <v>500</v>
      </c>
      <c r="C15" s="12">
        <v>649</v>
      </c>
      <c r="D15" s="12">
        <v>50</v>
      </c>
      <c r="E15" s="12">
        <v>575</v>
      </c>
      <c r="F15" s="20">
        <f t="shared" si="0"/>
        <v>8.4544384760501892</v>
      </c>
      <c r="G15" s="21">
        <f t="shared" si="1"/>
        <v>41.545561523949814</v>
      </c>
    </row>
    <row r="16" spans="1:16" ht="15.75" thickBot="1" x14ac:dyDescent="0.3">
      <c r="A16" s="16"/>
      <c r="B16" s="12">
        <v>650</v>
      </c>
      <c r="C16" s="12">
        <v>1199</v>
      </c>
      <c r="D16" s="12">
        <v>65</v>
      </c>
      <c r="E16" s="12">
        <v>925</v>
      </c>
      <c r="F16" s="20">
        <f t="shared" si="0"/>
        <v>13.600618417993783</v>
      </c>
      <c r="G16" s="21">
        <f t="shared" si="1"/>
        <v>51.399381582006214</v>
      </c>
    </row>
    <row r="17" spans="1:7" ht="19.5" customHeight="1" thickBot="1" x14ac:dyDescent="0.3">
      <c r="A17" s="15" t="s">
        <v>25</v>
      </c>
      <c r="B17" s="12">
        <v>400</v>
      </c>
      <c r="C17" s="12">
        <v>449</v>
      </c>
      <c r="D17" s="12">
        <v>40</v>
      </c>
      <c r="E17" s="12">
        <v>425</v>
      </c>
      <c r="F17" s="20">
        <f t="shared" si="0"/>
        <v>6.248932786645792</v>
      </c>
      <c r="G17" s="21">
        <f t="shared" si="1"/>
        <v>33.751067213354204</v>
      </c>
    </row>
    <row r="18" spans="1:7" ht="15.75" thickBot="1" x14ac:dyDescent="0.3">
      <c r="A18" s="14"/>
      <c r="B18" s="12">
        <v>450</v>
      </c>
      <c r="C18" s="12">
        <v>499</v>
      </c>
      <c r="D18" s="12">
        <v>45</v>
      </c>
      <c r="E18" s="12">
        <v>475</v>
      </c>
      <c r="F18" s="20">
        <f t="shared" si="0"/>
        <v>6.9841013497805911</v>
      </c>
      <c r="G18" s="21">
        <f t="shared" si="1"/>
        <v>38.015898650219413</v>
      </c>
    </row>
    <row r="19" spans="1:7" ht="15.75" thickBot="1" x14ac:dyDescent="0.3">
      <c r="A19" s="16"/>
      <c r="B19" s="12">
        <v>500</v>
      </c>
      <c r="C19" s="12">
        <v>649</v>
      </c>
      <c r="D19" s="12">
        <v>50</v>
      </c>
      <c r="E19" s="12">
        <v>575</v>
      </c>
      <c r="F19" s="20">
        <f t="shared" si="0"/>
        <v>8.4544384760501892</v>
      </c>
      <c r="G19" s="21">
        <f t="shared" si="1"/>
        <v>41.545561523949814</v>
      </c>
    </row>
    <row r="20" spans="1:7" ht="39" thickBot="1" x14ac:dyDescent="0.3">
      <c r="A20" s="17" t="s">
        <v>26</v>
      </c>
      <c r="B20" s="12">
        <v>650</v>
      </c>
      <c r="C20" s="12">
        <v>1419</v>
      </c>
      <c r="D20" s="12">
        <v>65</v>
      </c>
      <c r="E20" s="12">
        <v>1035</v>
      </c>
      <c r="F20" s="20">
        <f t="shared" si="0"/>
        <v>15.217989256890341</v>
      </c>
      <c r="G20" s="21">
        <f t="shared" si="1"/>
        <v>49.782010743109659</v>
      </c>
    </row>
    <row r="21" spans="1:7" ht="15.75" thickBot="1" x14ac:dyDescent="0.3">
      <c r="A21" s="15" t="s">
        <v>27</v>
      </c>
      <c r="B21" s="12">
        <v>400</v>
      </c>
      <c r="C21" s="12">
        <v>449</v>
      </c>
      <c r="D21" s="12">
        <v>40</v>
      </c>
      <c r="E21" s="12">
        <v>425</v>
      </c>
      <c r="F21" s="20">
        <f t="shared" si="0"/>
        <v>6.248932786645792</v>
      </c>
      <c r="G21" s="21">
        <f t="shared" si="1"/>
        <v>33.751067213354204</v>
      </c>
    </row>
    <row r="22" spans="1:7" ht="15.75" thickBot="1" x14ac:dyDescent="0.3">
      <c r="A22" s="16"/>
      <c r="B22" s="12">
        <v>450</v>
      </c>
      <c r="C22" s="12">
        <v>719</v>
      </c>
      <c r="D22" s="12">
        <v>45</v>
      </c>
      <c r="E22" s="12">
        <v>585</v>
      </c>
      <c r="F22" s="20">
        <f t="shared" si="0"/>
        <v>8.6014721886771497</v>
      </c>
      <c r="G22" s="21">
        <f t="shared" si="1"/>
        <v>36.39852781132285</v>
      </c>
    </row>
    <row r="23" spans="1:7" ht="86.25" customHeight="1" thickBot="1" x14ac:dyDescent="0.3">
      <c r="A23" s="15" t="s">
        <v>28</v>
      </c>
      <c r="B23" s="12">
        <v>200</v>
      </c>
      <c r="C23" s="12">
        <v>299</v>
      </c>
      <c r="D23" s="12">
        <v>20</v>
      </c>
      <c r="E23" s="12">
        <v>250</v>
      </c>
      <c r="F23" s="20">
        <f t="shared" si="0"/>
        <v>3.6758428156739953</v>
      </c>
      <c r="G23" s="21">
        <f t="shared" si="1"/>
        <v>16.324157184326005</v>
      </c>
    </row>
    <row r="24" spans="1:7" ht="15.75" thickBot="1" x14ac:dyDescent="0.3">
      <c r="A24" s="16"/>
      <c r="B24" s="12">
        <v>300</v>
      </c>
      <c r="C24" s="18">
        <v>399</v>
      </c>
      <c r="D24" s="12">
        <v>30</v>
      </c>
      <c r="E24" s="12">
        <v>350</v>
      </c>
      <c r="F24" s="20">
        <f t="shared" si="0"/>
        <v>5.1461799419435934</v>
      </c>
      <c r="G24" s="21">
        <f t="shared" si="1"/>
        <v>24.853820058056407</v>
      </c>
    </row>
    <row r="27" spans="1:7" x14ac:dyDescent="0.25">
      <c r="A27" s="19"/>
    </row>
  </sheetData>
  <mergeCells count="5">
    <mergeCell ref="A21:A22"/>
    <mergeCell ref="A23:A24"/>
    <mergeCell ref="A2:A12"/>
    <mergeCell ref="A13:A16"/>
    <mergeCell ref="A17:A19"/>
  </mergeCells>
  <hyperlinks>
    <hyperlink ref="C24" location="_ftn1" display="_ftn1"/>
    <hyperlink ref="A27" location="_ftnref1" display="_ftnref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B1695F-0ABC-45BB-A7D6-8F57E2F098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71A2AAA-6936-4458-AC7C-1FEDC66F1D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7FA999-126D-4E98-A04D-B4D460F7CE88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Sheet2!_ftn1</vt:lpstr>
      <vt:lpstr>Sheet2!_ftnref1</vt:lpstr>
    </vt:vector>
  </TitlesOfParts>
  <Company>VEIC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 Dent</cp:lastModifiedBy>
  <dcterms:created xsi:type="dcterms:W3CDTF">2013-12-05T15:11:00Z</dcterms:created>
  <dcterms:modified xsi:type="dcterms:W3CDTF">2016-11-04T14:44:04Z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