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0" windowWidth="20370" windowHeight="9720" tabRatio="823"/>
  </bookViews>
  <sheets>
    <sheet name="Appliance-Commercial Dishwasher" sheetId="47" r:id="rId1"/>
    <sheet name="General Assumptions" sheetId="93" r:id="rId2"/>
  </sheets>
  <externalReferences>
    <externalReference r:id="rId3"/>
  </externalReferences>
  <definedNames>
    <definedName name="_ftn1" localSheetId="0">'Appliance-Commercial Dishwasher'!#REF!</definedName>
    <definedName name="_ftnref1" localSheetId="0">'Appliance-Commercial Dishwasher'!#REF!</definedName>
    <definedName name="_Key1" hidden="1">#REF!</definedName>
    <definedName name="_key2" hidden="1">#REF!</definedName>
    <definedName name="_Order1" hidden="1">255</definedName>
    <definedName name="_Sort" hidden="1">#REF!</definedName>
    <definedName name="AdminCost">'[1]Avoided Costs and Assumptions'!$F$12</definedName>
    <definedName name="CapacityBenefits">'[1]Avoided Costs and Assumptions'!$F$7</definedName>
    <definedName name="EnergyBenefits">'[1]Avoided Costs and Assumptions'!$F$6</definedName>
  </definedNames>
  <calcPr calcId="145621"/>
</workbook>
</file>

<file path=xl/calcChain.xml><?xml version="1.0" encoding="utf-8"?>
<calcChain xmlns="http://schemas.openxmlformats.org/spreadsheetml/2006/main">
  <c r="F33" i="47" l="1"/>
  <c r="F38" i="47"/>
  <c r="F39" i="47" l="1"/>
  <c r="N51" i="47" l="1"/>
  <c r="K65" i="47" s="1"/>
  <c r="N53" i="47"/>
  <c r="F35" i="47"/>
  <c r="O57" i="47" l="1"/>
  <c r="P71" i="47" s="1"/>
  <c r="N57" i="47"/>
  <c r="I71" i="47" s="1"/>
  <c r="W71" i="47" s="1"/>
  <c r="O56" i="47"/>
  <c r="P70" i="47" s="1"/>
  <c r="N56" i="47"/>
  <c r="I70" i="47" s="1"/>
  <c r="W70" i="47" s="1"/>
  <c r="O55" i="47"/>
  <c r="P69" i="47" s="1"/>
  <c r="N55" i="47"/>
  <c r="I69" i="47" s="1"/>
  <c r="W69" i="47" s="1"/>
  <c r="O54" i="47"/>
  <c r="P68" i="47" s="1"/>
  <c r="N54" i="47"/>
  <c r="I68" i="47" s="1"/>
  <c r="W68" i="47" s="1"/>
  <c r="O53" i="47"/>
  <c r="P67" i="47" s="1"/>
  <c r="I67" i="47"/>
  <c r="W67" i="47" s="1"/>
  <c r="O51" i="47"/>
  <c r="I65" i="47"/>
  <c r="O50" i="47"/>
  <c r="N50" i="47"/>
  <c r="O49" i="47"/>
  <c r="N49" i="47"/>
  <c r="O48" i="47"/>
  <c r="N48" i="47"/>
  <c r="G42" i="47"/>
  <c r="F42" i="47"/>
  <c r="G41" i="47"/>
  <c r="F41" i="47"/>
  <c r="G40" i="47"/>
  <c r="F40" i="47"/>
  <c r="G39" i="47"/>
  <c r="G38" i="47"/>
  <c r="G36" i="47"/>
  <c r="F36" i="47"/>
  <c r="G35" i="47"/>
  <c r="G34" i="47"/>
  <c r="F34" i="47"/>
  <c r="G33" i="47"/>
  <c r="L7" i="47"/>
  <c r="G28" i="47" s="1"/>
  <c r="I62" i="47" l="1"/>
  <c r="K62" i="47"/>
  <c r="P62" i="47"/>
  <c r="R62" i="47"/>
  <c r="I63" i="47"/>
  <c r="K63" i="47"/>
  <c r="Y63" i="47" s="1"/>
  <c r="P63" i="47"/>
  <c r="R63" i="47"/>
  <c r="P65" i="47"/>
  <c r="W65" i="47" s="1"/>
  <c r="R65" i="47"/>
  <c r="Y65" i="47" s="1"/>
  <c r="I64" i="47"/>
  <c r="K64" i="47"/>
  <c r="P64" i="47"/>
  <c r="R64" i="47"/>
  <c r="G27" i="47"/>
  <c r="G57" i="47" s="1"/>
  <c r="F27" i="47"/>
  <c r="F57" i="47" s="1"/>
  <c r="G71" i="47" s="1"/>
  <c r="M56" i="47"/>
  <c r="O70" i="47" s="1"/>
  <c r="F28" i="47"/>
  <c r="L54" i="47" s="1"/>
  <c r="R68" i="47" s="1"/>
  <c r="H38" i="47"/>
  <c r="H33" i="47"/>
  <c r="H34" i="47"/>
  <c r="H40" i="47"/>
  <c r="H42" i="47"/>
  <c r="H35" i="47"/>
  <c r="H39" i="47"/>
  <c r="H36" i="47"/>
  <c r="H41" i="47"/>
  <c r="W63" i="47" l="1"/>
  <c r="Y62" i="47"/>
  <c r="Y64" i="47"/>
  <c r="W62" i="47"/>
  <c r="W64" i="47"/>
  <c r="K57" i="47"/>
  <c r="H71" i="47" s="1"/>
  <c r="I54" i="47"/>
  <c r="S68" i="47" s="1"/>
  <c r="K53" i="47"/>
  <c r="H67" i="47" s="1"/>
  <c r="M55" i="47"/>
  <c r="O69" i="47" s="1"/>
  <c r="K55" i="47"/>
  <c r="H69" i="47" s="1"/>
  <c r="K56" i="47"/>
  <c r="H70" i="47" s="1"/>
  <c r="V70" i="47" s="1"/>
  <c r="K54" i="47"/>
  <c r="H68" i="47" s="1"/>
  <c r="M57" i="47"/>
  <c r="O71" i="47" s="1"/>
  <c r="M53" i="47"/>
  <c r="O67" i="47" s="1"/>
  <c r="M54" i="47"/>
  <c r="O68" i="47" s="1"/>
  <c r="L71" i="47"/>
  <c r="Z71" i="47" s="1"/>
  <c r="I53" i="47"/>
  <c r="S67" i="47" s="1"/>
  <c r="G50" i="47"/>
  <c r="L64" i="47" s="1"/>
  <c r="G53" i="47"/>
  <c r="L67" i="47" s="1"/>
  <c r="F53" i="47"/>
  <c r="G67" i="47" s="1"/>
  <c r="J53" i="47"/>
  <c r="K67" i="47" s="1"/>
  <c r="G55" i="47"/>
  <c r="I50" i="47"/>
  <c r="Q64" i="47" s="1"/>
  <c r="G56" i="47"/>
  <c r="I51" i="47"/>
  <c r="S65" i="47" s="1"/>
  <c r="I55" i="47"/>
  <c r="S69" i="47" s="1"/>
  <c r="I56" i="47"/>
  <c r="S70" i="47" s="1"/>
  <c r="G54" i="47"/>
  <c r="I57" i="47"/>
  <c r="S71" i="47" s="1"/>
  <c r="I49" i="47"/>
  <c r="S63" i="47" s="1"/>
  <c r="H56" i="47"/>
  <c r="N70" i="47" s="1"/>
  <c r="J54" i="47"/>
  <c r="K68" i="47" s="1"/>
  <c r="Y68" i="47" s="1"/>
  <c r="G48" i="47"/>
  <c r="J62" i="47" s="1"/>
  <c r="I48" i="47"/>
  <c r="S62" i="47" s="1"/>
  <c r="F49" i="47"/>
  <c r="F54" i="47"/>
  <c r="G68" i="47" s="1"/>
  <c r="U68" i="47" s="1"/>
  <c r="L53" i="47"/>
  <c r="R67" i="47" s="1"/>
  <c r="J56" i="47"/>
  <c r="K70" i="47" s="1"/>
  <c r="F56" i="47"/>
  <c r="G70" i="47" s="1"/>
  <c r="U70" i="47" s="1"/>
  <c r="H48" i="47"/>
  <c r="M62" i="47" s="1"/>
  <c r="F55" i="47"/>
  <c r="G69" i="47" s="1"/>
  <c r="G49" i="47"/>
  <c r="G51" i="47"/>
  <c r="L65" i="47" s="1"/>
  <c r="Z65" i="47" s="1"/>
  <c r="H51" i="47"/>
  <c r="N65" i="47" s="1"/>
  <c r="H55" i="47"/>
  <c r="N69" i="47" s="1"/>
  <c r="L56" i="47"/>
  <c r="R70" i="47" s="1"/>
  <c r="H54" i="47"/>
  <c r="N68" i="47" s="1"/>
  <c r="J55" i="47"/>
  <c r="K69" i="47" s="1"/>
  <c r="F50" i="47"/>
  <c r="G64" i="47" s="1"/>
  <c r="J57" i="47"/>
  <c r="K71" i="47" s="1"/>
  <c r="H57" i="47"/>
  <c r="N71" i="47" s="1"/>
  <c r="U71" i="47" s="1"/>
  <c r="F48" i="47"/>
  <c r="H49" i="47"/>
  <c r="L57" i="47"/>
  <c r="R71" i="47" s="1"/>
  <c r="H53" i="47"/>
  <c r="N67" i="47" s="1"/>
  <c r="F51" i="47"/>
  <c r="F65" i="47" s="1"/>
  <c r="H50" i="47"/>
  <c r="N64" i="47" s="1"/>
  <c r="L55" i="47"/>
  <c r="R69" i="47" s="1"/>
  <c r="J71" i="47"/>
  <c r="U67" i="47" l="1"/>
  <c r="Y69" i="47"/>
  <c r="Z67" i="47"/>
  <c r="Y71" i="47"/>
  <c r="Y70" i="47"/>
  <c r="U64" i="47"/>
  <c r="U69" i="47"/>
  <c r="Y67" i="47"/>
  <c r="V68" i="47"/>
  <c r="V67" i="47"/>
  <c r="V69" i="47"/>
  <c r="V71" i="47"/>
  <c r="J67" i="47"/>
  <c r="M70" i="47"/>
  <c r="Q70" i="47"/>
  <c r="S64" i="47"/>
  <c r="Z64" i="47" s="1"/>
  <c r="Q67" i="47"/>
  <c r="Q69" i="47"/>
  <c r="Q68" i="47"/>
  <c r="J68" i="47"/>
  <c r="L68" i="47"/>
  <c r="Z68" i="47" s="1"/>
  <c r="J70" i="47"/>
  <c r="L70" i="47"/>
  <c r="Z70" i="47" s="1"/>
  <c r="L63" i="47"/>
  <c r="Z63" i="47" s="1"/>
  <c r="J69" i="47"/>
  <c r="L69" i="47"/>
  <c r="Z69" i="47" s="1"/>
  <c r="F71" i="47"/>
  <c r="L62" i="47"/>
  <c r="Z62" i="47" s="1"/>
  <c r="J64" i="47"/>
  <c r="X64" i="47" s="1"/>
  <c r="Q62" i="47"/>
  <c r="X62" i="47" s="1"/>
  <c r="Q65" i="47"/>
  <c r="Q71" i="47"/>
  <c r="X71" i="47" s="1"/>
  <c r="Q63" i="47"/>
  <c r="F68" i="47"/>
  <c r="M64" i="47"/>
  <c r="N62" i="47"/>
  <c r="M68" i="47"/>
  <c r="G65" i="47"/>
  <c r="U65" i="47" s="1"/>
  <c r="M67" i="47"/>
  <c r="F63" i="47"/>
  <c r="G63" i="47"/>
  <c r="F64" i="47"/>
  <c r="M65" i="47"/>
  <c r="T65" i="47" s="1"/>
  <c r="M71" i="47"/>
  <c r="F70" i="47"/>
  <c r="M69" i="47"/>
  <c r="J63" i="47"/>
  <c r="X63" i="47" s="1"/>
  <c r="F67" i="47"/>
  <c r="J65" i="47"/>
  <c r="F62" i="47"/>
  <c r="T62" i="47" s="1"/>
  <c r="G62" i="47"/>
  <c r="F69" i="47"/>
  <c r="N63" i="47"/>
  <c r="M63" i="47"/>
  <c r="T71" i="47" l="1"/>
  <c r="U62" i="47"/>
  <c r="T68" i="47"/>
  <c r="T64" i="47"/>
  <c r="X65" i="47"/>
  <c r="T70" i="47"/>
  <c r="U63" i="47"/>
  <c r="X69" i="47"/>
  <c r="T69" i="47"/>
  <c r="T67" i="47"/>
  <c r="T63" i="47"/>
  <c r="X70" i="47"/>
  <c r="X67" i="47"/>
  <c r="X68" i="47"/>
</calcChain>
</file>

<file path=xl/sharedStrings.xml><?xml version="1.0" encoding="utf-8"?>
<sst xmlns="http://schemas.openxmlformats.org/spreadsheetml/2006/main" count="248" uniqueCount="157">
  <si>
    <t>Savings Analysis</t>
  </si>
  <si>
    <t>Electric</t>
  </si>
  <si>
    <t>Gas</t>
  </si>
  <si>
    <t>Conventional</t>
  </si>
  <si>
    <t>ENERGY STAR</t>
  </si>
  <si>
    <t>Savings</t>
  </si>
  <si>
    <t>Indiana</t>
  </si>
  <si>
    <t xml:space="preserve"> Calculations</t>
  </si>
  <si>
    <t xml:space="preserve"> References</t>
  </si>
  <si>
    <t>Equipment lifetime:</t>
  </si>
  <si>
    <t>Under Counter</t>
  </si>
  <si>
    <t>Stationary Single Tank Door</t>
  </si>
  <si>
    <t>Pot, Pan, and Utensil</t>
  </si>
  <si>
    <t>Single Tank Conveyor</t>
  </si>
  <si>
    <t>Gas Water Heat &amp; Electric Booster (kWh)</t>
  </si>
  <si>
    <t>Low Temperature</t>
  </si>
  <si>
    <t>NA</t>
  </si>
  <si>
    <t>Multi Tank Conveyor</t>
  </si>
  <si>
    <t>High Temperature</t>
  </si>
  <si>
    <t>Water Heater Efficiency</t>
  </si>
  <si>
    <t>Specific Heat of Water</t>
  </si>
  <si>
    <t>Btu/pound/F</t>
  </si>
  <si>
    <t>Density of Water</t>
  </si>
  <si>
    <t>pounds/gallon</t>
  </si>
  <si>
    <t>Building Water Heater</t>
  </si>
  <si>
    <t>Booster Water Heater</t>
  </si>
  <si>
    <t>Annual days of operation</t>
  </si>
  <si>
    <t>Racks washed per day</t>
  </si>
  <si>
    <t>Average daily operation (hours)</t>
  </si>
  <si>
    <t>Typical Wash Time (minutes)</t>
  </si>
  <si>
    <t>Water Use per Rack (gallons)</t>
  </si>
  <si>
    <t>Idle Power Draw (kW)</t>
  </si>
  <si>
    <t>Equipment lifetime (years)</t>
  </si>
  <si>
    <t>Water Heating Energy</t>
  </si>
  <si>
    <t>kWh/gallon</t>
  </si>
  <si>
    <t xml:space="preserve"> Annual Water Consumption (gallons)</t>
  </si>
  <si>
    <t>Annual Building Water Heater Energy Consumption</t>
  </si>
  <si>
    <t>Annual Booster Heater Energy Consumption</t>
  </si>
  <si>
    <t>Annual Idle Electricity Consumption (kWh)</t>
  </si>
  <si>
    <t>Electric (kWh)</t>
  </si>
  <si>
    <t>N/A</t>
  </si>
  <si>
    <t xml:space="preserve"> Annual energy consumption per dishwasher</t>
  </si>
  <si>
    <t>Equipment specifications:</t>
  </si>
  <si>
    <t>- ENERGY STAR specification</t>
  </si>
  <si>
    <t>- EPA/Food Service Technology Center (FSTC) research on available models, 2013</t>
  </si>
  <si>
    <t>Operating hours:</t>
  </si>
  <si>
    <t>- EPA/FSTC research on average use, 2009</t>
  </si>
  <si>
    <t>Incremental equipment cost:</t>
  </si>
  <si>
    <t>- Difference between a similar ENERGY STAR and non-qualifying model, EPA research using AutoQuotes, 2012</t>
  </si>
  <si>
    <t>- EPA/FSTC research on available models, 2013</t>
  </si>
  <si>
    <t>Water heater specifications:</t>
  </si>
  <si>
    <t>- Federal standard: Title 10 Part 431 - Energy Efficiency Program for Certain Commercial and Industrial Equipment; Subpart G</t>
  </si>
  <si>
    <t>Water properties:</t>
  </si>
  <si>
    <t>ENERGY STAR Calculator for Commercial Dishwashers</t>
  </si>
  <si>
    <t>Electric Water Heat &amp; Electric Booster (kWh)</t>
  </si>
  <si>
    <t>Gas Water Heat &amp; Electric Booster (Therms)</t>
  </si>
  <si>
    <t>Gas Water Heat &amp; Gas Booster (Therms)</t>
  </si>
  <si>
    <t>Washington</t>
  </si>
  <si>
    <t>Electric Water Heat &amp; Gas Booster (kWh)</t>
  </si>
  <si>
    <t>Electric Water Heat &amp; Gas Booster (Therms)</t>
  </si>
  <si>
    <t>Therms/gallon</t>
  </si>
  <si>
    <t>Gas (Therms)</t>
  </si>
  <si>
    <t>- Cengel &amp; Turner, Fundamentals of Thermsal Fluid Science, Table A-15E</t>
  </si>
  <si>
    <t>Btu</t>
  </si>
  <si>
    <t>Iowa</t>
  </si>
  <si>
    <t>General Assumptions for the ENERGY STAR Commercial Kitchen Equipment Calculator</t>
  </si>
  <si>
    <r>
      <t xml:space="preserve"> Utility Rates </t>
    </r>
    <r>
      <rPr>
        <i/>
        <sz val="11"/>
        <rFont val="Arial"/>
        <family val="2"/>
      </rPr>
      <t>- to edit these values go to the INPUTS tab</t>
    </r>
  </si>
  <si>
    <t>Selected</t>
  </si>
  <si>
    <t>U.S. average</t>
  </si>
  <si>
    <t>electricity</t>
  </si>
  <si>
    <t>per kWh</t>
  </si>
  <si>
    <t>natural gas</t>
  </si>
  <si>
    <t>per therm</t>
  </si>
  <si>
    <t>Commercial electric rate ($/kWh)</t>
  </si>
  <si>
    <t>Commercial gas rate ($/therm)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</si>
  <si>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</si>
  <si>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</si>
  <si>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</si>
  <si>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</si>
  <si>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</si>
  <si>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</si>
  <si>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</si>
  <si>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</si>
  <si>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</si>
  <si>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</si>
  <si>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</si>
  <si>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</si>
  <si>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</si>
  <si>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</si>
  <si>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</si>
  <si>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</si>
  <si>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</si>
  <si>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</si>
  <si>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</si>
  <si>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</si>
  <si>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</si>
  <si>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</si>
  <si>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</si>
  <si>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</si>
  <si>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</si>
  <si>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</si>
  <si>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</si>
  <si>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</si>
  <si>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</si>
  <si>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</si>
  <si>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</si>
  <si>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</si>
  <si>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</si>
  <si>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</si>
  <si>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</si>
  <si>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</si>
  <si>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</si>
  <si>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</si>
  <si>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</si>
  <si>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</si>
  <si>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</si>
  <si>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</si>
  <si>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</si>
  <si>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</si>
  <si>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</si>
  <si>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West Virginia</t>
  </si>
  <si>
    <t>Wisconsin</t>
  </si>
  <si>
    <t>Wyoming</t>
  </si>
  <si>
    <t>Average commercial water &amp; sewer rate</t>
  </si>
  <si>
    <t>per 1,000 gallons</t>
  </si>
  <si>
    <t xml:space="preserve"> Energy Unit Conversion</t>
  </si>
  <si>
    <t>1 therm =</t>
  </si>
  <si>
    <t>1 kWh =</t>
  </si>
  <si>
    <r>
      <t xml:space="preserve"> Discount Rate </t>
    </r>
    <r>
      <rPr>
        <i/>
        <sz val="11"/>
        <rFont val="Arial"/>
        <family val="2"/>
      </rPr>
      <t>- users can edit this value to modify the assumption</t>
    </r>
  </si>
  <si>
    <r>
      <t xml:space="preserve"> Carbon Dioxide Emissions </t>
    </r>
    <r>
      <rPr>
        <i/>
        <sz val="11"/>
        <rFont val="Arial"/>
        <family val="2"/>
      </rPr>
      <t>- users can edit the highlighted values to modify the assumptions</t>
    </r>
  </si>
  <si>
    <r>
      <t>Electricity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emissions factor</t>
    </r>
  </si>
  <si>
    <r>
      <t>lbs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/kWh</t>
    </r>
  </si>
  <si>
    <r>
      <t>Natural gas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emissions factor</t>
    </r>
  </si>
  <si>
    <r>
      <t>lbs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/therm</t>
    </r>
  </si>
  <si>
    <r>
      <t>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emissions for average passenger car</t>
    </r>
  </si>
  <si>
    <r>
      <t>lbs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/year</t>
    </r>
  </si>
  <si>
    <t>Equivalent for selected equipment:</t>
  </si>
  <si>
    <t>Display value:</t>
  </si>
  <si>
    <t>reduction of not driving your car for less than 1 day</t>
  </si>
  <si>
    <t>Electric rates:</t>
  </si>
  <si>
    <t>- National average: US Department of Energy, Annual Energy Outlook 2013 (Early Release edition), (converted from 2011 to 2012 dollars)</t>
  </si>
  <si>
    <t>- State rates: US Department of Energy, Electric Power Monthly, Table 5.6B, February 2013 edition (with data through December 2012)</t>
  </si>
  <si>
    <t>Gas rates:</t>
  </si>
  <si>
    <t>- State rates: US Department of Energy, Natural Gas Monthly, Tables 20 &amp; 21, February 2013 edition (with data through December 2012) &amp; March 2013 edition (with data through January 2013)</t>
  </si>
  <si>
    <t>Water rate:</t>
  </si>
  <si>
    <t>- Water and Wastewater Rate Survey, American Water Works Association and Raftelis Financial Consultants, 2010</t>
  </si>
  <si>
    <t>Discount rate:</t>
  </si>
  <si>
    <t>- Assumed real discount rate of 4%, which is roughly equivalent to the nominal discount rate of 7% (4% real discount rate + 3% inflation rate)</t>
  </si>
  <si>
    <t>CO2 emissions factor:</t>
  </si>
  <si>
    <t>- EPA, 2013</t>
  </si>
  <si>
    <t>CO2 equivalents:</t>
  </si>
  <si>
    <t>- EPA Greenhouse Gas Equivalencies Calculator, 2013</t>
  </si>
  <si>
    <t>Gas Water Heat &amp; Gas Booster (kWh)</t>
  </si>
  <si>
    <t xml:space="preserve">Source: ENERGY STAR Calculator for Commercial Dishwashers. </t>
  </si>
  <si>
    <t>Incremental cost</t>
  </si>
  <si>
    <t xml:space="preserve">Commercial Dishwasher Savings Calculations </t>
  </si>
  <si>
    <r>
      <t>Inlet Water Temperature Increase (</t>
    </r>
    <r>
      <rPr>
        <b/>
        <vertAlign val="superscript"/>
        <sz val="10"/>
        <rFont val="Calibri"/>
        <family val="2"/>
        <scheme val="minor"/>
      </rPr>
      <t>o</t>
    </r>
    <r>
      <rPr>
        <b/>
        <sz val="10"/>
        <rFont val="Calibri"/>
        <family val="2"/>
        <scheme val="minor"/>
      </rPr>
      <t>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</si>
</sst>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\ h:mm"/>
    <numFmt numFmtId="165" formatCode="0.0"/>
    <numFmt numFmtId="166" formatCode="0.000000"/>
    <numFmt numFmtId="167" formatCode="General_)"/>
    <numFmt numFmtId="168" formatCode="0.0000"/>
    <numFmt numFmtId="169" formatCode="#,##0.0"/>
    <numFmt numFmtId="170" formatCode="&quot;$&quot;#,##0.00"/>
    <numFmt numFmtId="171" formatCode="0.0%"/>
    <numFmt numFmtId="172" formatCode="&quot;$&quot;#,##0.000"/>
    <numFmt numFmtId="173" formatCode="&quot;$&quot;#,##0.0000"/>
    <numFmt numFmtId="174" formatCode="&quot;$&quot;#,##0"/>
  </numFmts>
  <fonts count="8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color indexed="8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04"/>
    </font>
    <font>
      <sz val="12"/>
      <color indexed="8"/>
      <name val="Calibri"/>
      <family val="2"/>
    </font>
    <font>
      <sz val="12"/>
      <name val="Arial"/>
      <family val="2"/>
    </font>
    <font>
      <sz val="11"/>
      <name val="Times New Roman"/>
      <family val="1"/>
    </font>
    <font>
      <sz val="14"/>
      <color indexed="16"/>
      <name val="Times New Roman"/>
      <family val="1"/>
      <charset val="204"/>
    </font>
    <font>
      <sz val="14"/>
      <color indexed="16"/>
      <name val="Times New Roman"/>
      <family val="1"/>
    </font>
    <font>
      <i/>
      <sz val="11"/>
      <color indexed="23"/>
      <name val="Calibri"/>
      <family val="2"/>
    </font>
    <font>
      <sz val="7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0"/>
      <color indexed="9"/>
      <name val="Arial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  <charset val="204"/>
    </font>
    <font>
      <u/>
      <sz val="10"/>
      <color indexed="12"/>
      <name val="Arial Narrow"/>
      <family val="2"/>
    </font>
    <font>
      <u/>
      <sz val="12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sz val="10"/>
      <color indexed="8"/>
      <name val="Arial"/>
      <family val="2"/>
      <charset val="204"/>
    </font>
    <font>
      <sz val="10"/>
      <color indexed="72"/>
      <name val="MS Sans Serif"/>
      <family val="2"/>
    </font>
    <font>
      <sz val="12"/>
      <color theme="1"/>
      <name val="Calibri"/>
      <family val="2"/>
      <scheme val="minor"/>
    </font>
    <font>
      <sz val="10"/>
      <name val="Verdana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LinePrinter"/>
    </font>
    <font>
      <sz val="11"/>
      <color indexed="10"/>
      <name val="Calibri"/>
      <family val="2"/>
    </font>
    <font>
      <sz val="12"/>
      <name val="Times New Roman"/>
      <family val="1"/>
      <charset val="204"/>
    </font>
    <font>
      <sz val="10"/>
      <color theme="1"/>
      <name val="Arial"/>
      <family val="2"/>
    </font>
    <font>
      <sz val="9"/>
      <color indexed="8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1"/>
      <color indexed="8"/>
      <name val="Calibri"/>
      <family val="2"/>
      <scheme val="minor"/>
    </font>
    <font>
      <i/>
      <sz val="9"/>
      <name val="Arial"/>
      <family val="2"/>
    </font>
    <font>
      <b/>
      <sz val="8"/>
      <name val="Arial"/>
      <family val="2"/>
    </font>
    <font>
      <u/>
      <sz val="9"/>
      <color indexed="12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sz val="11"/>
      <color rgb="FF000000"/>
      <name val="Calibri"/>
      <family val="2"/>
      <charset val="204"/>
    </font>
    <font>
      <sz val="10"/>
      <name val="Arial"/>
      <family val="2"/>
    </font>
    <font>
      <sz val="8"/>
      <color indexed="22"/>
      <name val="Arial"/>
      <family val="2"/>
    </font>
    <font>
      <sz val="7"/>
      <color indexed="22"/>
      <name val="Arial"/>
      <family val="2"/>
    </font>
    <font>
      <sz val="10"/>
      <name val="Helv"/>
      <family val="2"/>
    </font>
    <font>
      <sz val="8"/>
      <color indexed="18"/>
      <name val="Arial"/>
      <family val="2"/>
    </font>
    <font>
      <b/>
      <sz val="9"/>
      <color indexed="8"/>
      <name val="Arial"/>
      <family val="2"/>
    </font>
    <font>
      <i/>
      <sz val="9"/>
      <color indexed="48"/>
      <name val="Arial"/>
      <family val="2"/>
    </font>
    <font>
      <vertAlign val="subscript"/>
      <sz val="9"/>
      <name val="Arial"/>
      <family val="2"/>
    </font>
    <font>
      <sz val="9"/>
      <color indexed="22"/>
      <name val="Arial"/>
      <family val="2"/>
    </font>
    <font>
      <i/>
      <sz val="11"/>
      <name val="Arial"/>
      <family val="2"/>
    </font>
    <font>
      <i/>
      <sz val="11"/>
      <color rgb="FFFF3399"/>
      <name val="Arial"/>
      <family val="2"/>
    </font>
    <font>
      <sz val="10"/>
      <name val="Arial"/>
    </font>
    <font>
      <b/>
      <i/>
      <u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45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rgb="FFFF3399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14"/>
      <name val="Calibri"/>
      <family val="2"/>
      <scheme val="minor"/>
    </font>
    <font>
      <sz val="10"/>
      <color indexed="48"/>
      <name val="Calibri"/>
      <family val="2"/>
      <scheme val="minor"/>
    </font>
    <font>
      <u/>
      <sz val="10"/>
      <color indexed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479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164" fontId="5" fillId="0" borderId="0"/>
    <xf numFmtId="2" fontId="5" fillId="0" borderId="0">
      <alignment horizontal="center"/>
    </xf>
    <xf numFmtId="0" fontId="6" fillId="0" borderId="0">
      <alignment horizontal="center" wrapText="1"/>
    </xf>
    <xf numFmtId="1" fontId="5" fillId="0" borderId="0">
      <alignment horizontal="center"/>
    </xf>
    <xf numFmtId="0" fontId="7" fillId="0" borderId="0">
      <alignment vertical="top"/>
    </xf>
    <xf numFmtId="0" fontId="8" fillId="0" borderId="0"/>
    <xf numFmtId="0" fontId="3" fillId="0" borderId="0"/>
    <xf numFmtId="0" fontId="3" fillId="0" borderId="0"/>
    <xf numFmtId="166" fontId="3" fillId="0" borderId="0">
      <alignment horizontal="left" wrapText="1"/>
    </xf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4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6" borderId="0" applyNumberFormat="0" applyBorder="0" applyAlignment="0" applyProtection="0"/>
    <xf numFmtId="0" fontId="9" fillId="14" borderId="0" applyNumberFormat="0" applyBorder="0" applyAlignment="0" applyProtection="0"/>
    <xf numFmtId="0" fontId="9" fillId="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6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4" borderId="0" applyNumberFormat="0" applyBorder="0" applyAlignment="0" applyProtection="0"/>
    <xf numFmtId="0" fontId="10" fillId="5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9" borderId="0" applyNumberFormat="0" applyBorder="0" applyAlignment="0" applyProtection="0"/>
    <xf numFmtId="0" fontId="10" fillId="17" borderId="0" applyNumberFormat="0" applyBorder="0" applyAlignment="0" applyProtection="0"/>
    <xf numFmtId="0" fontId="10" fillId="6" borderId="0" applyNumberFormat="0" applyBorder="0" applyAlignment="0" applyProtection="0"/>
    <xf numFmtId="0" fontId="10" fillId="20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5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9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26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3" fillId="4" borderId="4" applyNumberFormat="0" applyAlignment="0" applyProtection="0"/>
    <xf numFmtId="0" fontId="13" fillId="12" borderId="4" applyNumberFormat="0" applyAlignment="0" applyProtection="0"/>
    <xf numFmtId="0" fontId="14" fillId="27" borderId="5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3" fillId="2" borderId="0" applyNumberFormat="0" applyAlignment="0">
      <alignment horizontal="right"/>
    </xf>
    <xf numFmtId="0" fontId="3" fillId="2" borderId="0" applyNumberFormat="0" applyAlignment="0">
      <alignment horizontal="right"/>
    </xf>
    <xf numFmtId="0" fontId="3" fillId="28" borderId="0" applyNumberFormat="0" applyAlignment="0"/>
    <xf numFmtId="0" fontId="3" fillId="28" borderId="0" applyNumberFormat="0" applyAlignment="0"/>
    <xf numFmtId="14" fontId="19" fillId="3" borderId="0" applyProtection="0"/>
    <xf numFmtId="14" fontId="19" fillId="3" borderId="0" applyProtection="0"/>
    <xf numFmtId="14" fontId="19" fillId="3" borderId="0" applyProtection="0"/>
    <xf numFmtId="14" fontId="19" fillId="3" borderId="0" applyProtection="0"/>
    <xf numFmtId="14" fontId="19" fillId="3" borderId="0" applyProtection="0"/>
    <xf numFmtId="14" fontId="19" fillId="3" borderId="0" applyProtection="0"/>
    <xf numFmtId="14" fontId="20" fillId="3" borderId="0" applyProtection="0"/>
    <xf numFmtId="164" fontId="5" fillId="0" borderId="0"/>
    <xf numFmtId="2" fontId="5" fillId="0" borderId="0">
      <alignment horizontal="center"/>
    </xf>
    <xf numFmtId="0" fontId="21" fillId="0" borderId="0" applyNumberFormat="0" applyFill="0" applyBorder="0" applyAlignment="0" applyProtection="0"/>
    <xf numFmtId="0" fontId="22" fillId="0" borderId="0" applyFont="0" applyFill="0" applyBorder="0" applyAlignment="0" applyProtection="0">
      <alignment horizontal="left"/>
    </xf>
    <xf numFmtId="0" fontId="23" fillId="8" borderId="0" applyNumberFormat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29" borderId="8">
      <alignment horizontal="left"/>
    </xf>
    <xf numFmtId="0" fontId="27" fillId="0" borderId="9" applyNumberFormat="0" applyFill="0" applyAlignment="0" applyProtection="0"/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6" fillId="6" borderId="4" applyNumberFormat="0" applyAlignment="0" applyProtection="0"/>
    <xf numFmtId="1" fontId="5" fillId="0" borderId="0">
      <alignment horizontal="center"/>
    </xf>
    <xf numFmtId="0" fontId="37" fillId="0" borderId="12" applyNumberFormat="0" applyFill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37" fontId="39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 applyFill="0" applyBorder="0"/>
    <xf numFmtId="0" fontId="15" fillId="0" borderId="0" applyFill="0" applyBorder="0"/>
    <xf numFmtId="0" fontId="15" fillId="0" borderId="0" applyFill="0" applyBorder="0"/>
    <xf numFmtId="0" fontId="15" fillId="0" borderId="0" applyFill="0" applyBorder="0"/>
    <xf numFmtId="0" fontId="15" fillId="0" borderId="0" applyFill="0" applyBorder="0"/>
    <xf numFmtId="0" fontId="15" fillId="0" borderId="0" applyFill="0" applyBorder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" fillId="0" borderId="0"/>
    <xf numFmtId="0" fontId="1" fillId="0" borderId="0"/>
    <xf numFmtId="0" fontId="42" fillId="0" borderId="0"/>
    <xf numFmtId="0" fontId="1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1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43" fillId="31" borderId="13" applyNumberFormat="0" applyFont="0" applyAlignment="0" applyProtection="0"/>
    <xf numFmtId="0" fontId="3" fillId="30" borderId="13" applyNumberFormat="0" applyFont="0" applyAlignment="0" applyProtection="0"/>
    <xf numFmtId="0" fontId="44" fillId="4" borderId="14" applyNumberFormat="0" applyAlignment="0" applyProtection="0"/>
    <xf numFmtId="0" fontId="44" fillId="12" borderId="14" applyNumberFormat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5" applyNumberFormat="0" applyFill="0" applyAlignment="0" applyProtection="0"/>
    <xf numFmtId="0" fontId="47" fillId="0" borderId="16" applyNumberFormat="0" applyFill="0" applyAlignment="0" applyProtection="0"/>
    <xf numFmtId="167" fontId="48" fillId="0" borderId="0">
      <alignment horizontal="left"/>
    </xf>
    <xf numFmtId="0" fontId="49" fillId="0" borderId="0" applyNumberFormat="0" applyFill="0" applyBorder="0" applyAlignment="0" applyProtection="0"/>
    <xf numFmtId="167" fontId="50" fillId="0" borderId="0">
      <alignment vertical="top" wrapText="1"/>
    </xf>
    <xf numFmtId="167" fontId="50" fillId="0" borderId="0">
      <alignment vertical="top" wrapText="1"/>
    </xf>
    <xf numFmtId="167" fontId="50" fillId="0" borderId="0">
      <alignment vertical="top" wrapText="1"/>
    </xf>
    <xf numFmtId="167" fontId="50" fillId="0" borderId="0">
      <alignment vertical="top" wrapText="1"/>
    </xf>
    <xf numFmtId="167" fontId="50" fillId="0" borderId="0">
      <alignment vertical="top" wrapText="1"/>
    </xf>
    <xf numFmtId="167" fontId="50" fillId="0" borderId="0">
      <alignment vertical="top" wrapText="1"/>
    </xf>
    <xf numFmtId="167" fontId="5" fillId="0" borderId="0">
      <alignment vertical="top" wrapText="1"/>
    </xf>
    <xf numFmtId="0" fontId="3" fillId="0" borderId="0"/>
    <xf numFmtId="0" fontId="58" fillId="0" borderId="0"/>
    <xf numFmtId="0" fontId="3" fillId="0" borderId="0"/>
    <xf numFmtId="9" fontId="2" fillId="0" borderId="0" applyFont="0" applyFill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5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6" borderId="0" applyNumberFormat="0" applyBorder="0" applyAlignment="0" applyProtection="0"/>
    <xf numFmtId="0" fontId="9" fillId="5" borderId="0" applyNumberFormat="0" applyBorder="0" applyAlignment="0" applyProtection="0"/>
    <xf numFmtId="0" fontId="9" fillId="12" borderId="0" applyNumberFormat="0" applyBorder="0" applyAlignment="0" applyProtection="0"/>
    <xf numFmtId="0" fontId="9" fillId="6" borderId="0" applyNumberFormat="0" applyBorder="0" applyAlignment="0" applyProtection="0"/>
    <xf numFmtId="0" fontId="10" fillId="17" borderId="0" applyNumberFormat="0" applyBorder="0" applyAlignment="0" applyProtection="0"/>
    <xf numFmtId="0" fontId="10" fillId="5" borderId="0" applyNumberFormat="0" applyBorder="0" applyAlignment="0" applyProtection="0"/>
    <xf numFmtId="0" fontId="10" fillId="12" borderId="0" applyNumberFormat="0" applyBorder="0" applyAlignment="0" applyProtection="0"/>
    <xf numFmtId="0" fontId="10" fillId="6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0" fillId="5" borderId="0" applyNumberFormat="0" applyBorder="0" applyAlignment="0" applyProtection="0"/>
    <xf numFmtId="0" fontId="10" fillId="25" borderId="0" applyNumberFormat="0" applyBorder="0" applyAlignment="0" applyProtection="0"/>
    <xf numFmtId="0" fontId="10" fillId="14" borderId="0" applyNumberFormat="0" applyBorder="0" applyAlignment="0" applyProtection="0"/>
    <xf numFmtId="0" fontId="11" fillId="7" borderId="0" applyNumberFormat="0" applyBorder="0" applyAlignment="0" applyProtection="0"/>
    <xf numFmtId="0" fontId="13" fillId="4" borderId="4" applyNumberFormat="0" applyAlignment="0" applyProtection="0"/>
    <xf numFmtId="43" fontId="1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4" fillId="0" borderId="6" applyNumberFormat="0" applyFill="0" applyAlignment="0" applyProtection="0"/>
    <xf numFmtId="0" fontId="26" fillId="29" borderId="8">
      <alignment horizontal="left"/>
    </xf>
    <xf numFmtId="0" fontId="26" fillId="29" borderId="8">
      <alignment horizontal="left"/>
    </xf>
    <xf numFmtId="0" fontId="29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8" fillId="30" borderId="0" applyNumberFormat="0" applyBorder="0" applyAlignment="0" applyProtection="0"/>
    <xf numFmtId="0" fontId="40" fillId="0" borderId="0"/>
    <xf numFmtId="0" fontId="1" fillId="0" borderId="0"/>
    <xf numFmtId="0" fontId="43" fillId="31" borderId="13" applyNumberFormat="0" applyFont="0" applyAlignment="0" applyProtection="0"/>
    <xf numFmtId="0" fontId="3" fillId="30" borderId="13" applyNumberFormat="0" applyFont="0" applyAlignment="0" applyProtection="0"/>
    <xf numFmtId="0" fontId="44" fillId="4" borderId="14" applyNumberFormat="0" applyAlignment="0" applyProtection="0"/>
    <xf numFmtId="9" fontId="3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7" fillId="0" borderId="1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6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64" fillId="0" borderId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5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5" fillId="0" borderId="0"/>
    <xf numFmtId="0" fontId="76" fillId="0" borderId="0"/>
  </cellStyleXfs>
  <cellXfs count="218">
    <xf numFmtId="0" fontId="0" fillId="0" borderId="0" xfId="0"/>
    <xf numFmtId="0" fontId="65" fillId="0" borderId="0" xfId="1477"/>
    <xf numFmtId="0" fontId="60" fillId="0" borderId="0" xfId="1477" applyNumberFormat="1" applyFont="1" applyFill="1" applyBorder="1" applyAlignment="1" applyProtection="1">
      <alignment horizontal="center"/>
    </xf>
    <xf numFmtId="0" fontId="57" fillId="0" borderId="0" xfId="1477" applyFont="1" applyBorder="1" applyProtection="1"/>
    <xf numFmtId="0" fontId="57" fillId="0" borderId="0" xfId="1477" applyFont="1" applyFill="1" applyBorder="1" applyAlignment="1" applyProtection="1">
      <alignment horizontal="left"/>
    </xf>
    <xf numFmtId="0" fontId="63" fillId="0" borderId="0" xfId="1477" applyFont="1" applyBorder="1" applyAlignment="1" applyProtection="1">
      <alignment horizontal="left" vertical="center"/>
    </xf>
    <xf numFmtId="0" fontId="55" fillId="0" borderId="0" xfId="1477" applyFont="1" applyBorder="1" applyAlignment="1" applyProtection="1">
      <alignment horizontal="left"/>
    </xf>
    <xf numFmtId="0" fontId="55" fillId="0" borderId="0" xfId="1477" applyFont="1" applyFill="1" applyBorder="1" applyAlignment="1" applyProtection="1">
      <alignment horizontal="right"/>
    </xf>
    <xf numFmtId="0" fontId="55" fillId="0" borderId="0" xfId="1477" applyFont="1" applyBorder="1" applyProtection="1"/>
    <xf numFmtId="0" fontId="59" fillId="0" borderId="25" xfId="1477" applyFont="1" applyBorder="1" applyAlignment="1" applyProtection="1">
      <alignment horizontal="left" indent="1"/>
    </xf>
    <xf numFmtId="0" fontId="55" fillId="0" borderId="0" xfId="1477" applyFont="1" applyFill="1" applyBorder="1" applyAlignment="1" applyProtection="1">
      <alignment horizontal="left"/>
    </xf>
    <xf numFmtId="0" fontId="71" fillId="0" borderId="0" xfId="1477" applyFont="1" applyFill="1" applyBorder="1" applyAlignment="1" applyProtection="1">
      <alignment horizontal="center"/>
    </xf>
    <xf numFmtId="173" fontId="71" fillId="0" borderId="0" xfId="1477" applyNumberFormat="1" applyFont="1" applyFill="1" applyBorder="1" applyAlignment="1" applyProtection="1">
      <alignment horizontal="center"/>
    </xf>
    <xf numFmtId="0" fontId="55" fillId="0" borderId="0" xfId="1477" applyFont="1" applyFill="1" applyBorder="1" applyAlignment="1" applyProtection="1">
      <alignment horizontal="left" vertical="center"/>
    </xf>
    <xf numFmtId="0" fontId="55" fillId="0" borderId="0" xfId="1477" quotePrefix="1" applyFont="1" applyFill="1" applyBorder="1" applyAlignment="1" applyProtection="1">
      <alignment horizontal="left" vertical="center"/>
    </xf>
    <xf numFmtId="0" fontId="54" fillId="0" borderId="0" xfId="1477" applyFont="1" applyBorder="1" applyAlignment="1" applyProtection="1">
      <alignment horizontal="left" vertical="center"/>
    </xf>
    <xf numFmtId="0" fontId="54" fillId="0" borderId="0" xfId="1477" applyFont="1" applyBorder="1" applyAlignment="1" applyProtection="1">
      <alignment horizontal="left"/>
    </xf>
    <xf numFmtId="0" fontId="55" fillId="0" borderId="0" xfId="1477" applyFont="1" applyBorder="1" applyAlignment="1" applyProtection="1">
      <alignment horizontal="left" vertical="center"/>
    </xf>
    <xf numFmtId="0" fontId="57" fillId="0" borderId="0" xfId="1477" applyFont="1" applyProtection="1"/>
    <xf numFmtId="0" fontId="59" fillId="0" borderId="3" xfId="1477" applyFont="1" applyFill="1" applyBorder="1" applyAlignment="1" applyProtection="1">
      <alignment horizontal="center"/>
    </xf>
    <xf numFmtId="0" fontId="59" fillId="0" borderId="20" xfId="1477" applyFont="1" applyFill="1" applyBorder="1" applyAlignment="1" applyProtection="1">
      <alignment horizontal="center"/>
    </xf>
    <xf numFmtId="0" fontId="59" fillId="0" borderId="27" xfId="1477" applyFont="1" applyFill="1" applyBorder="1" applyAlignment="1" applyProtection="1">
      <alignment horizontal="center"/>
      <protection locked="0"/>
    </xf>
    <xf numFmtId="0" fontId="59" fillId="0" borderId="26" xfId="1477" applyFont="1" applyFill="1" applyBorder="1" applyAlignment="1" applyProtection="1">
      <alignment horizontal="center"/>
      <protection locked="0"/>
    </xf>
    <xf numFmtId="173" fontId="59" fillId="0" borderId="0" xfId="1477" applyNumberFormat="1" applyFont="1" applyFill="1" applyBorder="1" applyAlignment="1" applyProtection="1">
      <alignment horizontal="center"/>
      <protection locked="0"/>
    </xf>
    <xf numFmtId="173" fontId="59" fillId="0" borderId="1" xfId="1477" applyNumberFormat="1" applyFont="1" applyFill="1" applyBorder="1" applyAlignment="1" applyProtection="1">
      <alignment horizontal="center"/>
      <protection locked="0"/>
    </xf>
    <xf numFmtId="0" fontId="53" fillId="0" borderId="0" xfId="1477" applyFont="1" applyAlignment="1" applyProtection="1">
      <alignment vertical="center"/>
    </xf>
    <xf numFmtId="0" fontId="57" fillId="0" borderId="0" xfId="1477" applyFont="1" applyAlignment="1" applyProtection="1">
      <alignment horizontal="left"/>
    </xf>
    <xf numFmtId="0" fontId="57" fillId="0" borderId="0" xfId="1477" applyFont="1" applyAlignment="1" applyProtection="1">
      <alignment horizontal="center"/>
    </xf>
    <xf numFmtId="0" fontId="55" fillId="0" borderId="24" xfId="1477" applyFont="1" applyBorder="1" applyAlignment="1" applyProtection="1">
      <alignment horizontal="right" indent="1"/>
    </xf>
    <xf numFmtId="0" fontId="55" fillId="0" borderId="19" xfId="1477" applyFont="1" applyBorder="1" applyAlignment="1" applyProtection="1">
      <alignment horizontal="right" indent="1"/>
    </xf>
    <xf numFmtId="0" fontId="55" fillId="0" borderId="0" xfId="1477" applyFont="1" applyBorder="1" applyAlignment="1" applyProtection="1">
      <alignment horizontal="left" indent="1"/>
    </xf>
    <xf numFmtId="0" fontId="70" fillId="0" borderId="0" xfId="1477" applyFont="1" applyFill="1" applyBorder="1" applyAlignment="1" applyProtection="1">
      <alignment horizontal="center" wrapText="1"/>
    </xf>
    <xf numFmtId="0" fontId="56" fillId="0" borderId="0" xfId="1477" applyFont="1" applyFill="1" applyBorder="1" applyAlignment="1" applyProtection="1">
      <alignment horizontal="center" wrapText="1"/>
    </xf>
    <xf numFmtId="0" fontId="55" fillId="0" borderId="0" xfId="1477" applyFont="1" applyFill="1" applyBorder="1" applyAlignment="1" applyProtection="1">
      <alignment horizontal="left" wrapText="1" indent="1"/>
    </xf>
    <xf numFmtId="173" fontId="55" fillId="0" borderId="0" xfId="1477" applyNumberFormat="1" applyFont="1" applyFill="1" applyBorder="1" applyAlignment="1" applyProtection="1">
      <alignment horizontal="center"/>
    </xf>
    <xf numFmtId="0" fontId="55" fillId="0" borderId="0" xfId="1477" applyFont="1" applyProtection="1"/>
    <xf numFmtId="171" fontId="57" fillId="0" borderId="0" xfId="149" applyNumberFormat="1" applyFont="1" applyBorder="1" applyAlignment="1" applyProtection="1">
      <alignment horizontal="center"/>
    </xf>
    <xf numFmtId="170" fontId="57" fillId="0" borderId="0" xfId="1477" applyNumberFormat="1" applyFont="1" applyBorder="1" applyAlignment="1" applyProtection="1">
      <alignment horizontal="center"/>
    </xf>
    <xf numFmtId="3" fontId="55" fillId="0" borderId="0" xfId="1477" applyNumberFormat="1" applyFont="1" applyAlignment="1" applyProtection="1">
      <alignment horizontal="left"/>
    </xf>
    <xf numFmtId="170" fontId="57" fillId="0" borderId="0" xfId="149" applyNumberFormat="1" applyFont="1" applyBorder="1" applyAlignment="1" applyProtection="1">
      <alignment horizontal="center"/>
    </xf>
    <xf numFmtId="0" fontId="55" fillId="0" borderId="0" xfId="1477" applyFont="1" applyAlignment="1" applyProtection="1">
      <alignment horizontal="left" vertical="center"/>
    </xf>
    <xf numFmtId="0" fontId="69" fillId="0" borderId="0" xfId="1477" applyFont="1" applyProtection="1"/>
    <xf numFmtId="0" fontId="57" fillId="0" borderId="0" xfId="1477" applyFont="1" applyFill="1" applyProtection="1"/>
    <xf numFmtId="0" fontId="55" fillId="0" borderId="0" xfId="1477" applyFont="1" applyAlignment="1" applyProtection="1">
      <alignment horizontal="left"/>
    </xf>
    <xf numFmtId="172" fontId="55" fillId="0" borderId="0" xfId="1477" applyNumberFormat="1" applyFont="1" applyFill="1" applyBorder="1" applyAlignment="1" applyProtection="1">
      <alignment horizontal="center"/>
    </xf>
    <xf numFmtId="171" fontId="55" fillId="32" borderId="0" xfId="1477" applyNumberFormat="1" applyFont="1" applyFill="1" applyBorder="1" applyAlignment="1" applyProtection="1">
      <alignment horizontal="center" vertical="center"/>
      <protection locked="0"/>
    </xf>
    <xf numFmtId="4" fontId="55" fillId="32" borderId="0" xfId="1477" applyNumberFormat="1" applyFont="1" applyFill="1" applyBorder="1" applyAlignment="1" applyProtection="1">
      <alignment horizontal="center" vertical="center"/>
      <protection locked="0"/>
    </xf>
    <xf numFmtId="169" fontId="55" fillId="32" borderId="0" xfId="1477" applyNumberFormat="1" applyFont="1" applyFill="1" applyBorder="1" applyAlignment="1" applyProtection="1">
      <alignment horizontal="center" vertical="center"/>
      <protection locked="0"/>
    </xf>
    <xf numFmtId="3" fontId="55" fillId="32" borderId="0" xfId="1477" applyNumberFormat="1" applyFont="1" applyFill="1" applyBorder="1" applyAlignment="1" applyProtection="1">
      <alignment horizontal="center" vertical="center"/>
      <protection locked="0"/>
    </xf>
    <xf numFmtId="0" fontId="68" fillId="0" borderId="0" xfId="1477" applyFont="1" applyProtection="1"/>
    <xf numFmtId="170" fontId="55" fillId="0" borderId="0" xfId="149" applyNumberFormat="1" applyFont="1" applyBorder="1" applyAlignment="1" applyProtection="1">
      <alignment horizontal="center"/>
    </xf>
    <xf numFmtId="0" fontId="73" fillId="0" borderId="0" xfId="1477" applyFont="1" applyProtection="1"/>
    <xf numFmtId="3" fontId="52" fillId="0" borderId="0" xfId="1477" applyNumberFormat="1" applyFont="1" applyFill="1" applyBorder="1" applyAlignment="1" applyProtection="1">
      <alignment horizontal="right" vertical="top"/>
    </xf>
    <xf numFmtId="0" fontId="66" fillId="0" borderId="1" xfId="1477" applyFont="1" applyBorder="1" applyProtection="1"/>
    <xf numFmtId="0" fontId="57" fillId="0" borderId="1" xfId="1477" applyFont="1" applyBorder="1" applyAlignment="1" applyProtection="1">
      <alignment horizontal="left"/>
    </xf>
    <xf numFmtId="0" fontId="57" fillId="0" borderId="1" xfId="1477" applyFont="1" applyBorder="1" applyAlignment="1" applyProtection="1">
      <alignment horizontal="center"/>
    </xf>
    <xf numFmtId="0" fontId="57" fillId="0" borderId="1" xfId="1477" applyFont="1" applyBorder="1" applyProtection="1"/>
    <xf numFmtId="0" fontId="55" fillId="0" borderId="0" xfId="1477" applyFont="1" applyAlignment="1" applyProtection="1"/>
    <xf numFmtId="0" fontId="69" fillId="0" borderId="0" xfId="1477" applyFont="1" applyAlignment="1" applyProtection="1"/>
    <xf numFmtId="0" fontId="55" fillId="0" borderId="0" xfId="1477" applyFont="1" applyAlignment="1" applyProtection="1">
      <alignment horizontal="center"/>
    </xf>
    <xf numFmtId="0" fontId="67" fillId="0" borderId="0" xfId="1477" applyFont="1" applyAlignment="1" applyProtection="1">
      <alignment horizontal="left"/>
      <protection locked="0"/>
    </xf>
    <xf numFmtId="0" fontId="75" fillId="0" borderId="0" xfId="1477" applyFont="1" applyAlignment="1" applyProtection="1">
      <alignment vertical="center"/>
      <protection locked="0"/>
    </xf>
    <xf numFmtId="0" fontId="61" fillId="0" borderId="0" xfId="1" quotePrefix="1" applyFont="1" applyFill="1" applyBorder="1" applyAlignment="1" applyProtection="1">
      <alignment horizontal="left" vertical="center"/>
    </xf>
    <xf numFmtId="0" fontId="57" fillId="0" borderId="0" xfId="1477" applyFont="1" applyAlignment="1" applyProtection="1"/>
    <xf numFmtId="0" fontId="55" fillId="0" borderId="0" xfId="1477" applyFont="1" applyFill="1" applyBorder="1" applyAlignment="1" applyProtection="1">
      <alignment horizontal="left" vertical="top"/>
    </xf>
    <xf numFmtId="3" fontId="55" fillId="0" borderId="0" xfId="1477" applyNumberFormat="1" applyFont="1" applyFill="1" applyBorder="1" applyAlignment="1" applyProtection="1">
      <alignment horizontal="left" vertical="center"/>
    </xf>
    <xf numFmtId="0" fontId="61" fillId="0" borderId="0" xfId="1" quotePrefix="1" applyFont="1" applyFill="1" applyBorder="1" applyAlignment="1" applyProtection="1">
      <alignment horizontal="left" vertical="center"/>
    </xf>
    <xf numFmtId="0" fontId="65" fillId="0" borderId="0" xfId="1477" applyAlignment="1" applyProtection="1"/>
    <xf numFmtId="0" fontId="61" fillId="0" borderId="0" xfId="1" applyFont="1" applyAlignment="1" applyProtection="1">
      <alignment horizontal="left" vertical="center"/>
    </xf>
    <xf numFmtId="0" fontId="55" fillId="0" borderId="0" xfId="1477" applyFont="1" applyAlignment="1">
      <alignment horizontal="left" vertical="center"/>
    </xf>
    <xf numFmtId="0" fontId="55" fillId="0" borderId="0" xfId="1477" applyFont="1" applyAlignment="1"/>
    <xf numFmtId="0" fontId="65" fillId="0" borderId="0" xfId="1477" applyAlignment="1"/>
    <xf numFmtId="0" fontId="77" fillId="0" borderId="0" xfId="2" applyFont="1"/>
    <xf numFmtId="0" fontId="78" fillId="0" borderId="0" xfId="2" applyFont="1"/>
    <xf numFmtId="0" fontId="79" fillId="0" borderId="0" xfId="2" applyFont="1"/>
    <xf numFmtId="0" fontId="78" fillId="0" borderId="0" xfId="2" applyFont="1" applyFill="1"/>
    <xf numFmtId="0" fontId="78" fillId="0" borderId="0" xfId="0" applyFont="1" applyBorder="1" applyAlignment="1" applyProtection="1">
      <alignment horizontal="center"/>
      <protection locked="0"/>
    </xf>
    <xf numFmtId="0" fontId="78" fillId="0" borderId="0" xfId="1454" applyFont="1" applyFill="1" applyBorder="1" applyAlignment="1" applyProtection="1">
      <alignment horizontal="left" indent="1"/>
      <protection locked="0"/>
    </xf>
    <xf numFmtId="9" fontId="78" fillId="0" borderId="0" xfId="1454" applyNumberFormat="1" applyFont="1" applyFill="1" applyBorder="1" applyAlignment="1" applyProtection="1">
      <alignment horizontal="right"/>
      <protection locked="0"/>
    </xf>
    <xf numFmtId="0" fontId="78" fillId="0" borderId="0" xfId="1454" applyFont="1" applyFill="1" applyBorder="1" applyAlignment="1" applyProtection="1">
      <alignment horizontal="left"/>
      <protection locked="0"/>
    </xf>
    <xf numFmtId="0" fontId="78" fillId="0" borderId="0" xfId="1455" applyFont="1" applyFill="1" applyBorder="1" applyAlignment="1" applyProtection="1">
      <alignment horizontal="left" indent="2"/>
      <protection locked="0"/>
    </xf>
    <xf numFmtId="0" fontId="80" fillId="0" borderId="0" xfId="0" applyFont="1" applyProtection="1">
      <protection locked="0"/>
    </xf>
    <xf numFmtId="0" fontId="81" fillId="0" borderId="0" xfId="0" applyFont="1" applyAlignment="1" applyProtection="1">
      <alignment vertical="center"/>
    </xf>
    <xf numFmtId="0" fontId="80" fillId="0" borderId="0" xfId="0" applyFont="1" applyAlignment="1" applyProtection="1">
      <alignment horizontal="left"/>
    </xf>
    <xf numFmtId="0" fontId="80" fillId="0" borderId="0" xfId="0" applyFont="1" applyAlignment="1" applyProtection="1">
      <alignment horizontal="center"/>
    </xf>
    <xf numFmtId="0" fontId="80" fillId="0" borderId="0" xfId="0" applyFont="1" applyProtection="1"/>
    <xf numFmtId="0" fontId="82" fillId="0" borderId="0" xfId="0" applyFont="1" applyAlignment="1" applyProtection="1">
      <alignment vertical="center"/>
      <protection locked="0"/>
    </xf>
    <xf numFmtId="0" fontId="78" fillId="0" borderId="0" xfId="0" applyFont="1" applyProtection="1">
      <protection locked="0"/>
    </xf>
    <xf numFmtId="0" fontId="78" fillId="0" borderId="0" xfId="0" applyFont="1" applyBorder="1" applyAlignment="1" applyProtection="1">
      <alignment horizontal="left"/>
    </xf>
    <xf numFmtId="0" fontId="81" fillId="0" borderId="0" xfId="0" applyFont="1" applyAlignment="1" applyProtection="1">
      <alignment vertical="center"/>
      <protection locked="0"/>
    </xf>
    <xf numFmtId="0" fontId="80" fillId="0" borderId="17" xfId="0" applyFont="1" applyBorder="1" applyAlignment="1" applyProtection="1">
      <protection locked="0"/>
    </xf>
    <xf numFmtId="0" fontId="81" fillId="0" borderId="25" xfId="0" applyFont="1" applyBorder="1" applyAlignment="1" applyProtection="1">
      <alignment horizontal="center" vertical="center"/>
    </xf>
    <xf numFmtId="0" fontId="83" fillId="0" borderId="26" xfId="0" applyFont="1" applyBorder="1" applyAlignment="1">
      <alignment horizontal="center"/>
    </xf>
    <xf numFmtId="0" fontId="81" fillId="0" borderId="17" xfId="0" applyFont="1" applyBorder="1" applyAlignment="1" applyProtection="1">
      <alignment horizontal="center" vertical="center" wrapText="1"/>
    </xf>
    <xf numFmtId="0" fontId="80" fillId="0" borderId="0" xfId="1408" applyFont="1" applyFill="1" applyProtection="1">
      <protection locked="0"/>
    </xf>
    <xf numFmtId="0" fontId="83" fillId="0" borderId="21" xfId="0" applyFont="1" applyBorder="1" applyAlignment="1"/>
    <xf numFmtId="0" fontId="83" fillId="0" borderId="19" xfId="0" applyFont="1" applyBorder="1" applyAlignment="1">
      <alignment horizontal="center"/>
    </xf>
    <xf numFmtId="0" fontId="83" fillId="0" borderId="20" xfId="0" applyFont="1" applyBorder="1" applyAlignment="1">
      <alignment horizontal="center"/>
    </xf>
    <xf numFmtId="0" fontId="83" fillId="0" borderId="21" xfId="0" applyFont="1" applyBorder="1" applyAlignment="1">
      <alignment horizontal="center" wrapText="1"/>
    </xf>
    <xf numFmtId="0" fontId="81" fillId="0" borderId="2" xfId="0" applyFont="1" applyBorder="1" applyAlignment="1" applyProtection="1">
      <alignment vertical="center"/>
    </xf>
    <xf numFmtId="0" fontId="83" fillId="0" borderId="2" xfId="0" applyFont="1" applyBorder="1" applyAlignment="1"/>
    <xf numFmtId="169" fontId="78" fillId="0" borderId="2" xfId="1408" applyNumberFormat="1" applyFont="1" applyFill="1" applyBorder="1" applyAlignment="1" applyProtection="1">
      <alignment horizontal="center" vertical="center"/>
      <protection locked="0"/>
    </xf>
    <xf numFmtId="0" fontId="78" fillId="0" borderId="2" xfId="0" applyFont="1" applyBorder="1" applyProtection="1">
      <protection locked="0"/>
    </xf>
    <xf numFmtId="0" fontId="83" fillId="0" borderId="18" xfId="0" applyFont="1" applyBorder="1" applyAlignment="1"/>
    <xf numFmtId="0" fontId="81" fillId="0" borderId="2" xfId="0" applyFont="1" applyBorder="1" applyAlignment="1" applyProtection="1">
      <alignment horizontal="center" vertical="center" wrapText="1"/>
      <protection locked="0"/>
    </xf>
    <xf numFmtId="0" fontId="83" fillId="0" borderId="18" xfId="0" applyFont="1" applyBorder="1" applyAlignment="1">
      <alignment horizontal="center" wrapText="1"/>
    </xf>
    <xf numFmtId="0" fontId="80" fillId="0" borderId="0" xfId="1408" applyFont="1" applyFill="1" applyBorder="1" applyAlignment="1" applyProtection="1">
      <alignment vertical="top"/>
      <protection locked="0"/>
    </xf>
    <xf numFmtId="0" fontId="78" fillId="0" borderId="2" xfId="1453" applyFont="1" applyFill="1" applyBorder="1" applyAlignment="1" applyProtection="1">
      <alignment horizontal="left" indent="1"/>
    </xf>
    <xf numFmtId="9" fontId="78" fillId="0" borderId="2" xfId="1454" applyNumberFormat="1" applyFont="1" applyFill="1" applyBorder="1" applyAlignment="1" applyProtection="1">
      <alignment horizontal="center"/>
      <protection locked="0"/>
    </xf>
    <xf numFmtId="3" fontId="78" fillId="0" borderId="2" xfId="1408" applyNumberFormat="1" applyFont="1" applyFill="1" applyBorder="1" applyAlignment="1" applyProtection="1">
      <alignment horizontal="center"/>
      <protection locked="0"/>
    </xf>
    <xf numFmtId="0" fontId="85" fillId="0" borderId="0" xfId="1453" applyFont="1" applyFill="1" applyBorder="1" applyAlignment="1" applyProtection="1">
      <alignment horizontal="left" indent="1"/>
      <protection locked="0"/>
    </xf>
    <xf numFmtId="0" fontId="81" fillId="0" borderId="0" xfId="0" applyFont="1" applyBorder="1" applyAlignment="1" applyProtection="1">
      <alignment horizontal="left"/>
      <protection locked="0"/>
    </xf>
    <xf numFmtId="0" fontId="81" fillId="0" borderId="17" xfId="0" applyFont="1" applyBorder="1" applyAlignment="1" applyProtection="1">
      <alignment vertical="center" wrapText="1"/>
    </xf>
    <xf numFmtId="0" fontId="81" fillId="0" borderId="22" xfId="0" applyFont="1" applyBorder="1" applyAlignment="1" applyProtection="1">
      <alignment horizontal="center" vertical="center"/>
    </xf>
    <xf numFmtId="0" fontId="83" fillId="0" borderId="23" xfId="0" applyFont="1" applyBorder="1" applyAlignment="1">
      <alignment horizontal="center" vertical="center"/>
    </xf>
    <xf numFmtId="0" fontId="81" fillId="0" borderId="17" xfId="1478" applyFont="1" applyBorder="1" applyAlignment="1" applyProtection="1">
      <alignment horizontal="center" vertical="center" wrapText="1"/>
    </xf>
    <xf numFmtId="0" fontId="83" fillId="0" borderId="18" xfId="0" applyFont="1" applyBorder="1" applyAlignment="1">
      <alignment vertical="center" wrapText="1"/>
    </xf>
    <xf numFmtId="0" fontId="81" fillId="0" borderId="18" xfId="0" applyFont="1" applyBorder="1" applyAlignment="1" applyProtection="1">
      <alignment horizontal="center" vertical="center" wrapText="1"/>
    </xf>
    <xf numFmtId="0" fontId="83" fillId="0" borderId="18" xfId="0" applyFont="1" applyBorder="1" applyAlignment="1">
      <alignment horizontal="center" vertical="center" wrapText="1"/>
    </xf>
    <xf numFmtId="0" fontId="81" fillId="0" borderId="2" xfId="0" applyFont="1" applyBorder="1" applyAlignment="1" applyProtection="1">
      <alignment horizontal="center" vertical="center"/>
    </xf>
    <xf numFmtId="0" fontId="81" fillId="0" borderId="2" xfId="0" applyFont="1" applyBorder="1" applyAlignment="1" applyProtection="1">
      <alignment horizontal="center" vertical="center" wrapText="1"/>
    </xf>
    <xf numFmtId="0" fontId="81" fillId="0" borderId="18" xfId="1478" applyFont="1" applyBorder="1" applyAlignment="1" applyProtection="1">
      <alignment horizontal="center" vertical="center" wrapText="1"/>
    </xf>
    <xf numFmtId="0" fontId="81" fillId="0" borderId="22" xfId="0" applyFont="1" applyBorder="1" applyAlignment="1" applyProtection="1"/>
    <xf numFmtId="0" fontId="81" fillId="0" borderId="8" xfId="0" applyFont="1" applyBorder="1" applyAlignment="1" applyProtection="1"/>
    <xf numFmtId="0" fontId="83" fillId="0" borderId="8" xfId="0" applyFont="1" applyBorder="1" applyAlignment="1"/>
    <xf numFmtId="0" fontId="83" fillId="0" borderId="23" xfId="0" applyFont="1" applyBorder="1" applyAlignment="1"/>
    <xf numFmtId="0" fontId="80" fillId="0" borderId="17" xfId="1408" applyFont="1" applyFill="1" applyBorder="1" applyProtection="1">
      <protection locked="0"/>
    </xf>
    <xf numFmtId="0" fontId="80" fillId="0" borderId="0" xfId="1408" applyFont="1" applyFill="1" applyBorder="1" applyProtection="1">
      <protection locked="0"/>
    </xf>
    <xf numFmtId="0" fontId="78" fillId="0" borderId="2" xfId="0" applyNumberFormat="1" applyFont="1" applyFill="1" applyBorder="1" applyAlignment="1" applyProtection="1">
      <alignment horizontal="left" vertical="center" wrapText="1" indent="2"/>
    </xf>
    <xf numFmtId="3" fontId="78" fillId="0" borderId="2" xfId="0" applyNumberFormat="1" applyFont="1" applyFill="1" applyBorder="1" applyAlignment="1" applyProtection="1">
      <alignment horizontal="center" vertical="center"/>
    </xf>
    <xf numFmtId="3" fontId="78" fillId="0" borderId="2" xfId="0" applyNumberFormat="1" applyFont="1" applyFill="1" applyBorder="1" applyAlignment="1" applyProtection="1">
      <alignment horizontal="center" vertical="center"/>
      <protection locked="0"/>
    </xf>
    <xf numFmtId="165" fontId="78" fillId="0" borderId="2" xfId="0" applyNumberFormat="1" applyFont="1" applyFill="1" applyBorder="1" applyAlignment="1" applyProtection="1">
      <alignment horizontal="center"/>
      <protection locked="0"/>
    </xf>
    <xf numFmtId="169" fontId="78" fillId="0" borderId="2" xfId="0" applyNumberFormat="1" applyFont="1" applyFill="1" applyBorder="1" applyAlignment="1" applyProtection="1">
      <alignment horizontal="center" vertical="center"/>
      <protection locked="0"/>
    </xf>
    <xf numFmtId="2" fontId="78" fillId="0" borderId="2" xfId="0" applyNumberFormat="1" applyFont="1" applyFill="1" applyBorder="1" applyAlignment="1" applyProtection="1">
      <alignment horizontal="center"/>
      <protection locked="0"/>
    </xf>
    <xf numFmtId="2" fontId="78" fillId="0" borderId="2" xfId="0" applyNumberFormat="1" applyFont="1" applyFill="1" applyBorder="1" applyAlignment="1" applyProtection="1">
      <alignment horizontal="center" vertical="center"/>
      <protection locked="0"/>
    </xf>
    <xf numFmtId="0" fontId="78" fillId="0" borderId="2" xfId="0" applyFont="1" applyFill="1" applyBorder="1" applyAlignment="1" applyProtection="1">
      <alignment horizontal="center"/>
      <protection locked="0"/>
    </xf>
    <xf numFmtId="174" fontId="78" fillId="0" borderId="2" xfId="1478" applyNumberFormat="1" applyFont="1" applyFill="1" applyBorder="1" applyAlignment="1" applyProtection="1">
      <alignment horizontal="center" vertical="center"/>
    </xf>
    <xf numFmtId="0" fontId="81" fillId="0" borderId="8" xfId="0" applyFont="1" applyFill="1" applyBorder="1" applyAlignment="1" applyProtection="1"/>
    <xf numFmtId="0" fontId="83" fillId="0" borderId="8" xfId="0" applyFont="1" applyFill="1" applyBorder="1" applyAlignment="1"/>
    <xf numFmtId="0" fontId="83" fillId="0" borderId="23" xfId="0" applyFont="1" applyFill="1" applyBorder="1" applyAlignment="1"/>
    <xf numFmtId="0" fontId="78" fillId="0" borderId="21" xfId="0" applyFont="1" applyBorder="1" applyProtection="1">
      <protection locked="0"/>
    </xf>
    <xf numFmtId="0" fontId="81" fillId="0" borderId="0" xfId="0" applyFont="1" applyBorder="1" applyAlignment="1" applyProtection="1">
      <alignment horizontal="left"/>
    </xf>
    <xf numFmtId="0" fontId="81" fillId="0" borderId="0" xfId="0" applyFont="1" applyFill="1" applyBorder="1" applyAlignment="1" applyProtection="1">
      <alignment horizontal="center"/>
      <protection locked="0"/>
    </xf>
    <xf numFmtId="0" fontId="81" fillId="0" borderId="0" xfId="0" applyFont="1" applyBorder="1" applyAlignment="1" applyProtection="1">
      <alignment horizontal="center"/>
      <protection locked="0"/>
    </xf>
    <xf numFmtId="0" fontId="81" fillId="0" borderId="2" xfId="0" applyFont="1" applyBorder="1" applyAlignment="1" applyProtection="1">
      <alignment vertical="center"/>
    </xf>
    <xf numFmtId="3" fontId="78" fillId="0" borderId="2" xfId="1408" applyNumberFormat="1" applyFont="1" applyFill="1" applyBorder="1" applyAlignment="1" applyProtection="1">
      <alignment horizontal="center"/>
    </xf>
    <xf numFmtId="0" fontId="78" fillId="0" borderId="2" xfId="1453" applyFont="1" applyFill="1" applyBorder="1" applyAlignment="1" applyProtection="1">
      <alignment horizontal="left" indent="2"/>
    </xf>
    <xf numFmtId="2" fontId="78" fillId="0" borderId="2" xfId="0" applyNumberFormat="1" applyFont="1" applyBorder="1" applyAlignment="1" applyProtection="1">
      <alignment horizontal="center"/>
    </xf>
    <xf numFmtId="168" fontId="78" fillId="0" borderId="2" xfId="0" applyNumberFormat="1" applyFont="1" applyBorder="1" applyAlignment="1" applyProtection="1">
      <alignment horizontal="center"/>
    </xf>
    <xf numFmtId="0" fontId="81" fillId="0" borderId="2" xfId="0" applyFont="1" applyBorder="1" applyAlignment="1" applyProtection="1">
      <alignment horizontal="center" vertical="center" wrapText="1"/>
    </xf>
    <xf numFmtId="0" fontId="83" fillId="0" borderId="2" xfId="0" applyFont="1" applyBorder="1" applyAlignment="1">
      <alignment wrapText="1"/>
    </xf>
    <xf numFmtId="0" fontId="80" fillId="0" borderId="0" xfId="0" applyFont="1" applyBorder="1" applyProtection="1">
      <protection locked="0"/>
    </xf>
    <xf numFmtId="0" fontId="83" fillId="0" borderId="2" xfId="0" applyFont="1" applyBorder="1" applyAlignment="1" applyProtection="1"/>
    <xf numFmtId="0" fontId="81" fillId="0" borderId="2" xfId="0" applyFont="1" applyBorder="1" applyAlignment="1" applyProtection="1"/>
    <xf numFmtId="0" fontId="83" fillId="0" borderId="0" xfId="0" applyFont="1" applyBorder="1" applyAlignment="1"/>
    <xf numFmtId="0" fontId="78" fillId="0" borderId="0" xfId="0" applyFont="1" applyBorder="1" applyProtection="1">
      <protection locked="0"/>
    </xf>
    <xf numFmtId="3" fontId="78" fillId="0" borderId="2" xfId="0" applyNumberFormat="1" applyFont="1" applyBorder="1" applyAlignment="1" applyProtection="1">
      <alignment horizontal="center" vertical="center"/>
    </xf>
    <xf numFmtId="0" fontId="81" fillId="0" borderId="0" xfId="0" applyFont="1" applyFill="1" applyAlignment="1" applyProtection="1">
      <alignment vertical="center"/>
      <protection locked="0"/>
    </xf>
    <xf numFmtId="0" fontId="78" fillId="0" borderId="0" xfId="0" applyNumberFormat="1" applyFont="1" applyFill="1" applyBorder="1" applyAlignment="1" applyProtection="1">
      <alignment horizontal="left" vertical="center" wrapText="1" indent="2"/>
    </xf>
    <xf numFmtId="3" fontId="78" fillId="0" borderId="0" xfId="0" applyNumberFormat="1" applyFont="1" applyFill="1" applyBorder="1" applyAlignment="1" applyProtection="1">
      <alignment horizontal="center" vertical="center"/>
    </xf>
    <xf numFmtId="0" fontId="78" fillId="0" borderId="0" xfId="0" applyFont="1" applyFill="1" applyBorder="1" applyAlignment="1" applyProtection="1">
      <alignment horizontal="center"/>
    </xf>
    <xf numFmtId="169" fontId="78" fillId="0" borderId="0" xfId="0" applyNumberFormat="1" applyFont="1" applyFill="1" applyBorder="1" applyAlignment="1" applyProtection="1">
      <alignment horizontal="center" vertical="center"/>
    </xf>
    <xf numFmtId="0" fontId="78" fillId="0" borderId="0" xfId="0" applyFont="1" applyFill="1" applyProtection="1">
      <protection locked="0"/>
    </xf>
    <xf numFmtId="0" fontId="83" fillId="0" borderId="2" xfId="0" applyFont="1" applyBorder="1" applyAlignment="1" applyProtection="1">
      <alignment wrapText="1"/>
    </xf>
    <xf numFmtId="0" fontId="78" fillId="0" borderId="25" xfId="0" applyNumberFormat="1" applyFont="1" applyFill="1" applyBorder="1" applyAlignment="1" applyProtection="1">
      <alignment horizontal="center" vertical="center"/>
    </xf>
    <xf numFmtId="0" fontId="83" fillId="0" borderId="27" xfId="0" applyFont="1" applyBorder="1" applyAlignment="1">
      <alignment horizontal="center" vertical="center"/>
    </xf>
    <xf numFmtId="0" fontId="83" fillId="0" borderId="26" xfId="0" applyFont="1" applyBorder="1" applyAlignment="1">
      <alignment horizontal="center" vertical="center"/>
    </xf>
    <xf numFmtId="0" fontId="83" fillId="0" borderId="24" xfId="0" applyFont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3" fillId="0" borderId="3" xfId="0" applyFont="1" applyBorder="1" applyAlignment="1">
      <alignment horizontal="center" vertical="center"/>
    </xf>
    <xf numFmtId="0" fontId="83" fillId="0" borderId="19" xfId="0" applyFont="1" applyBorder="1" applyAlignment="1">
      <alignment horizontal="center" vertical="center"/>
    </xf>
    <xf numFmtId="0" fontId="83" fillId="0" borderId="1" xfId="0" applyFont="1" applyBorder="1" applyAlignment="1">
      <alignment horizontal="center" vertical="center"/>
    </xf>
    <xf numFmtId="0" fontId="83" fillId="0" borderId="20" xfId="0" applyFont="1" applyBorder="1" applyAlignment="1">
      <alignment horizontal="center" vertical="center"/>
    </xf>
    <xf numFmtId="0" fontId="81" fillId="0" borderId="0" xfId="0" applyFont="1" applyFill="1" applyBorder="1" applyAlignment="1" applyProtection="1">
      <alignment horizontal="left"/>
    </xf>
    <xf numFmtId="0" fontId="86" fillId="0" borderId="0" xfId="0" applyFont="1" applyFill="1" applyBorder="1" applyAlignment="1" applyProtection="1">
      <alignment horizontal="left"/>
    </xf>
    <xf numFmtId="170" fontId="86" fillId="0" borderId="0" xfId="149" applyNumberFormat="1" applyFont="1" applyFill="1" applyBorder="1" applyAlignment="1" applyProtection="1">
      <alignment horizontal="center"/>
    </xf>
    <xf numFmtId="170" fontId="86" fillId="0" borderId="0" xfId="0" applyNumberFormat="1" applyFont="1" applyFill="1" applyBorder="1" applyAlignment="1" applyProtection="1">
      <alignment horizontal="center"/>
      <protection locked="0"/>
    </xf>
    <xf numFmtId="0" fontId="86" fillId="0" borderId="0" xfId="0" applyFont="1" applyFill="1" applyBorder="1" applyAlignment="1" applyProtection="1">
      <alignment horizontal="left"/>
      <protection locked="0"/>
    </xf>
    <xf numFmtId="0" fontId="86" fillId="0" borderId="0" xfId="0" applyFont="1" applyFill="1" applyBorder="1" applyProtection="1">
      <protection locked="0"/>
    </xf>
    <xf numFmtId="0" fontId="86" fillId="0" borderId="0" xfId="0" applyFont="1" applyFill="1" applyProtection="1">
      <protection locked="0"/>
    </xf>
    <xf numFmtId="0" fontId="81" fillId="0" borderId="2" xfId="0" applyFont="1" applyFill="1" applyBorder="1" applyAlignment="1" applyProtection="1">
      <alignment vertical="center"/>
    </xf>
    <xf numFmtId="0" fontId="81" fillId="33" borderId="22" xfId="0" applyFont="1" applyFill="1" applyBorder="1" applyAlignment="1" applyProtection="1">
      <alignment vertical="center" wrapText="1"/>
    </xf>
    <xf numFmtId="0" fontId="81" fillId="33" borderId="8" xfId="0" applyFont="1" applyFill="1" applyBorder="1" applyAlignment="1" applyProtection="1">
      <alignment vertical="center" wrapText="1"/>
    </xf>
    <xf numFmtId="0" fontId="81" fillId="33" borderId="23" xfId="0" applyFont="1" applyFill="1" applyBorder="1" applyAlignment="1" applyProtection="1">
      <alignment vertical="center" wrapText="1"/>
    </xf>
    <xf numFmtId="0" fontId="81" fillId="34" borderId="22" xfId="0" applyFont="1" applyFill="1" applyBorder="1" applyAlignment="1" applyProtection="1">
      <alignment vertical="center" wrapText="1"/>
    </xf>
    <xf numFmtId="0" fontId="81" fillId="34" borderId="8" xfId="0" applyFont="1" applyFill="1" applyBorder="1" applyAlignment="1" applyProtection="1">
      <alignment vertical="center" wrapText="1"/>
    </xf>
    <xf numFmtId="0" fontId="81" fillId="34" borderId="23" xfId="0" applyFont="1" applyFill="1" applyBorder="1" applyAlignment="1" applyProtection="1">
      <alignment vertical="center" wrapText="1"/>
    </xf>
    <xf numFmtId="0" fontId="81" fillId="35" borderId="22" xfId="0" applyFont="1" applyFill="1" applyBorder="1" applyAlignment="1" applyProtection="1">
      <alignment horizontal="center" vertical="center" wrapText="1"/>
    </xf>
    <xf numFmtId="0" fontId="81" fillId="35" borderId="8" xfId="0" applyFont="1" applyFill="1" applyBorder="1" applyAlignment="1" applyProtection="1">
      <alignment horizontal="center" vertical="center" wrapText="1"/>
    </xf>
    <xf numFmtId="0" fontId="81" fillId="35" borderId="23" xfId="0" applyFont="1" applyFill="1" applyBorder="1" applyAlignment="1" applyProtection="1">
      <alignment horizontal="center" vertical="center" wrapText="1"/>
    </xf>
    <xf numFmtId="0" fontId="81" fillId="0" borderId="0" xfId="0" applyFont="1" applyFill="1" applyBorder="1" applyAlignment="1" applyProtection="1">
      <alignment vertical="center" wrapText="1"/>
    </xf>
    <xf numFmtId="0" fontId="80" fillId="0" borderId="0" xfId="0" applyFont="1" applyFill="1" applyProtection="1">
      <protection locked="0"/>
    </xf>
    <xf numFmtId="0" fontId="80" fillId="0" borderId="0" xfId="0" applyFont="1" applyFill="1" applyBorder="1" applyProtection="1">
      <protection locked="0"/>
    </xf>
    <xf numFmtId="0" fontId="81" fillId="0" borderId="2" xfId="0" applyFont="1" applyFill="1" applyBorder="1" applyAlignment="1" applyProtection="1">
      <alignment horizontal="center" vertical="center" wrapText="1"/>
    </xf>
    <xf numFmtId="0" fontId="81" fillId="0" borderId="22" xfId="0" applyFont="1" applyFill="1" applyBorder="1" applyAlignment="1" applyProtection="1"/>
    <xf numFmtId="0" fontId="78" fillId="0" borderId="0" xfId="0" applyFont="1" applyFill="1" applyBorder="1" applyProtection="1">
      <protection locked="0"/>
    </xf>
    <xf numFmtId="0" fontId="80" fillId="0" borderId="1" xfId="0" applyFont="1" applyBorder="1" applyProtection="1">
      <protection locked="0"/>
    </xf>
    <xf numFmtId="0" fontId="80" fillId="0" borderId="1" xfId="0" applyFont="1" applyBorder="1" applyAlignment="1" applyProtection="1">
      <alignment horizontal="left"/>
      <protection locked="0"/>
    </xf>
    <xf numFmtId="0" fontId="80" fillId="0" borderId="1" xfId="0" applyFont="1" applyBorder="1" applyAlignment="1" applyProtection="1">
      <alignment horizontal="center"/>
      <protection locked="0"/>
    </xf>
    <xf numFmtId="0" fontId="81" fillId="0" borderId="0" xfId="0" applyFont="1" applyBorder="1" applyAlignment="1" applyProtection="1">
      <alignment horizontal="left" vertical="center"/>
    </xf>
    <xf numFmtId="0" fontId="78" fillId="0" borderId="0" xfId="0" applyFont="1" applyAlignment="1" applyProtection="1">
      <alignment horizontal="left"/>
    </xf>
    <xf numFmtId="0" fontId="78" fillId="0" borderId="0" xfId="0" applyFont="1" applyAlignment="1" applyProtection="1">
      <alignment horizontal="center"/>
      <protection locked="0"/>
    </xf>
    <xf numFmtId="0" fontId="80" fillId="0" borderId="0" xfId="1408" applyFont="1" applyFill="1" applyAlignment="1" applyProtection="1">
      <alignment horizontal="left" vertical="center"/>
      <protection locked="0"/>
    </xf>
    <xf numFmtId="0" fontId="87" fillId="0" borderId="0" xfId="1" quotePrefix="1" applyFont="1" applyAlignment="1" applyProtection="1">
      <alignment horizontal="left"/>
    </xf>
    <xf numFmtId="0" fontId="87" fillId="0" borderId="0" xfId="1" applyFont="1" applyAlignment="1" applyProtection="1">
      <alignment horizontal="left"/>
    </xf>
    <xf numFmtId="0" fontId="80" fillId="0" borderId="0" xfId="0" applyFont="1" applyAlignment="1" applyProtection="1">
      <alignment horizontal="left" vertical="center"/>
    </xf>
    <xf numFmtId="0" fontId="80" fillId="0" borderId="0" xfId="0" applyFont="1" applyAlignment="1" applyProtection="1">
      <alignment horizontal="left" vertical="center"/>
      <protection locked="0"/>
    </xf>
    <xf numFmtId="0" fontId="80" fillId="0" borderId="0" xfId="1408" applyFont="1" applyFill="1" applyBorder="1" applyAlignment="1" applyProtection="1">
      <alignment horizontal="left" vertical="center"/>
      <protection locked="0"/>
    </xf>
    <xf numFmtId="0" fontId="78" fillId="0" borderId="0" xfId="0" quotePrefix="1" applyFont="1" applyAlignment="1" applyProtection="1">
      <alignment horizontal="left"/>
    </xf>
    <xf numFmtId="0" fontId="80" fillId="0" borderId="0" xfId="1408" applyFont="1" applyFill="1" applyBorder="1" applyAlignment="1" applyProtection="1">
      <alignment horizontal="left" vertical="center"/>
    </xf>
    <xf numFmtId="0" fontId="80" fillId="0" borderId="0" xfId="0" applyFont="1" applyBorder="1" applyAlignment="1" applyProtection="1">
      <alignment horizontal="left" vertical="center"/>
      <protection locked="0"/>
    </xf>
    <xf numFmtId="0" fontId="80" fillId="0" borderId="0" xfId="0" applyFont="1" applyFill="1" applyBorder="1" applyAlignment="1" applyProtection="1">
      <alignment horizontal="left" vertical="center"/>
    </xf>
    <xf numFmtId="0" fontId="80" fillId="0" borderId="0" xfId="0" applyFont="1" applyFill="1" applyBorder="1" applyAlignment="1" applyProtection="1">
      <alignment horizontal="left" vertical="center"/>
      <protection locked="0"/>
    </xf>
    <xf numFmtId="0" fontId="78" fillId="0" borderId="0" xfId="0" quotePrefix="1" applyFont="1" applyAlignment="1"/>
    <xf numFmtId="0" fontId="78" fillId="0" borderId="0" xfId="0" applyFont="1" applyAlignment="1"/>
    <xf numFmtId="0" fontId="87" fillId="0" borderId="0" xfId="1" applyFont="1" applyAlignment="1" applyProtection="1"/>
    <xf numFmtId="0" fontId="80" fillId="0" borderId="0" xfId="1408" applyFont="1" applyFill="1" applyAlignment="1" applyProtection="1">
      <alignment horizontal="right" vertical="top"/>
      <protection locked="0"/>
    </xf>
    <xf numFmtId="0" fontId="80" fillId="0" borderId="0" xfId="1408" applyFont="1" applyFill="1" applyAlignment="1" applyProtection="1">
      <alignment horizontal="left" vertical="top"/>
      <protection locked="0"/>
    </xf>
  </cellXfs>
  <cellStyles count="1479">
    <cellStyle name="_Electric" xfId="10"/>
    <cellStyle name="_Gas" xfId="11"/>
    <cellStyle name="_Sheet1" xfId="12"/>
    <cellStyle name="20% - Accent1 2" xfId="13"/>
    <cellStyle name="20% - Accent1 2 2" xfId="1412"/>
    <cellStyle name="20% - Accent1 3" xfId="14"/>
    <cellStyle name="20% - Accent2 2" xfId="15"/>
    <cellStyle name="20% - Accent2 2 2" xfId="1413"/>
    <cellStyle name="20% - Accent2 3" xfId="16"/>
    <cellStyle name="20% - Accent3 2" xfId="17"/>
    <cellStyle name="20% - Accent3 2 2" xfId="1414"/>
    <cellStyle name="20% - Accent3 3" xfId="18"/>
    <cellStyle name="20% - Accent4 2" xfId="19"/>
    <cellStyle name="20% - Accent4 2 2" xfId="1415"/>
    <cellStyle name="20% - Accent4 3" xfId="20"/>
    <cellStyle name="20% - Accent5 2" xfId="21"/>
    <cellStyle name="20% - Accent5 2 2" xfId="1416"/>
    <cellStyle name="20% - Accent5 3" xfId="22"/>
    <cellStyle name="20% - Accent6 2" xfId="23"/>
    <cellStyle name="40% - Accent1 2" xfId="24"/>
    <cellStyle name="40% - Accent1 2 2" xfId="1417"/>
    <cellStyle name="40% - Accent1 3" xfId="25"/>
    <cellStyle name="40% - Accent2 2" xfId="26"/>
    <cellStyle name="40% - Accent2 2 2" xfId="1418"/>
    <cellStyle name="40% - Accent2 3" xfId="27"/>
    <cellStyle name="40% - Accent3 2" xfId="28"/>
    <cellStyle name="40% - Accent3 2 2" xfId="1419"/>
    <cellStyle name="40% - Accent3 3" xfId="29"/>
    <cellStyle name="40% - Accent4 2" xfId="30"/>
    <cellStyle name="40% - Accent4 2 2" xfId="1420"/>
    <cellStyle name="40% - Accent4 3" xfId="31"/>
    <cellStyle name="40% - Accent5 2" xfId="32"/>
    <cellStyle name="40% - Accent6 2" xfId="33"/>
    <cellStyle name="40% - Accent6 2 2" xfId="1421"/>
    <cellStyle name="40% - Accent6 3" xfId="34"/>
    <cellStyle name="60% - Accent1 2" xfId="35"/>
    <cellStyle name="60% - Accent1 2 2" xfId="1422"/>
    <cellStyle name="60% - Accent1 3" xfId="36"/>
    <cellStyle name="60% - Accent2 2" xfId="37"/>
    <cellStyle name="60% - Accent3 2" xfId="38"/>
    <cellStyle name="60% - Accent3 2 2" xfId="1423"/>
    <cellStyle name="60% - Accent3 3" xfId="39"/>
    <cellStyle name="60% - Accent4 2" xfId="40"/>
    <cellStyle name="60% - Accent4 2 2" xfId="1424"/>
    <cellStyle name="60% - Accent4 3" xfId="41"/>
    <cellStyle name="60% - Accent5 2" xfId="42"/>
    <cellStyle name="60% - Accent6 2" xfId="43"/>
    <cellStyle name="60% - Accent6 2 2" xfId="1425"/>
    <cellStyle name="60% - Accent6 3" xfId="44"/>
    <cellStyle name="Accent1 2" xfId="45"/>
    <cellStyle name="Accent1 2 2" xfId="1426"/>
    <cellStyle name="Accent1 3" xfId="46"/>
    <cellStyle name="Accent2 2" xfId="47"/>
    <cellStyle name="Accent2 2 2" xfId="1427"/>
    <cellStyle name="Accent2 3" xfId="48"/>
    <cellStyle name="Accent3 2" xfId="49"/>
    <cellStyle name="Accent3 2 2" xfId="1428"/>
    <cellStyle name="Accent3 3" xfId="50"/>
    <cellStyle name="Accent4 2" xfId="51"/>
    <cellStyle name="Accent4 2 2" xfId="1429"/>
    <cellStyle name="Accent4 3" xfId="52"/>
    <cellStyle name="Accent5 2" xfId="53"/>
    <cellStyle name="Accent6 2" xfId="54"/>
    <cellStyle name="Accent6 2 2" xfId="1430"/>
    <cellStyle name="Accent6 3" xfId="55"/>
    <cellStyle name="Bad 2" xfId="56"/>
    <cellStyle name="Bad 2 2" xfId="1431"/>
    <cellStyle name="Bad 3" xfId="57"/>
    <cellStyle name="Calculation 2" xfId="58"/>
    <cellStyle name="Calculation 2 2" xfId="1432"/>
    <cellStyle name="Calculation 3" xfId="59"/>
    <cellStyle name="Check Cell 2" xfId="60"/>
    <cellStyle name="Comma 2" xfId="3"/>
    <cellStyle name="Comma 2 2" xfId="61"/>
    <cellStyle name="Comma 2 2 2" xfId="62"/>
    <cellStyle name="Comma 2 2 2 2" xfId="63"/>
    <cellStyle name="Comma 2 2 2 2 2" xfId="64"/>
    <cellStyle name="Comma 2 2 2 2 2 2" xfId="65"/>
    <cellStyle name="Comma 2 2 2 2 3" xfId="66"/>
    <cellStyle name="Comma 2 2 2 3" xfId="67"/>
    <cellStyle name="Comma 2 2 2 3 2" xfId="68"/>
    <cellStyle name="Comma 2 2 2 3 2 2" xfId="69"/>
    <cellStyle name="Comma 2 2 2 3 3" xfId="70"/>
    <cellStyle name="Comma 2 2 2 4" xfId="71"/>
    <cellStyle name="Comma 2 2 2 4 2" xfId="72"/>
    <cellStyle name="Comma 2 2 2 5" xfId="73"/>
    <cellStyle name="Comma 2 2 3" xfId="74"/>
    <cellStyle name="Comma 2 2 3 2" xfId="75"/>
    <cellStyle name="Comma 2 2 3 2 2" xfId="76"/>
    <cellStyle name="Comma 2 2 3 3" xfId="77"/>
    <cellStyle name="Comma 2 2 4" xfId="78"/>
    <cellStyle name="Comma 2 2 5" xfId="79"/>
    <cellStyle name="Comma 2 2 6" xfId="80"/>
    <cellStyle name="Comma 2 2 6 2" xfId="81"/>
    <cellStyle name="Comma 2 2 7" xfId="82"/>
    <cellStyle name="Comma 2 2 8" xfId="1457"/>
    <cellStyle name="Comma 2 3" xfId="83"/>
    <cellStyle name="Comma 2 3 2" xfId="84"/>
    <cellStyle name="Comma 2 3 2 2" xfId="85"/>
    <cellStyle name="Comma 2 3 3" xfId="86"/>
    <cellStyle name="Comma 2 3 4" xfId="87"/>
    <cellStyle name="Comma 2 4" xfId="88"/>
    <cellStyle name="Comma 2 5" xfId="89"/>
    <cellStyle name="Comma 2 6" xfId="1461"/>
    <cellStyle name="Comma 3" xfId="90"/>
    <cellStyle name="Comma 3 2" xfId="91"/>
    <cellStyle name="Comma 3 2 2" xfId="92"/>
    <cellStyle name="Comma 3 2 2 2" xfId="93"/>
    <cellStyle name="Comma 3 2 3" xfId="94"/>
    <cellStyle name="Comma 3 2 4" xfId="95"/>
    <cellStyle name="Comma 3 3" xfId="96"/>
    <cellStyle name="Comma 3 4" xfId="97"/>
    <cellStyle name="Comma 3 5" xfId="1433"/>
    <cellStyle name="Comma 3 6" xfId="1462"/>
    <cellStyle name="Comma 4" xfId="98"/>
    <cellStyle name="Comma 4 2" xfId="99"/>
    <cellStyle name="Comma 4 2 2" xfId="100"/>
    <cellStyle name="Comma 4 2 2 2" xfId="101"/>
    <cellStyle name="Comma 4 2 2 2 2" xfId="102"/>
    <cellStyle name="Comma 4 2 2 3" xfId="103"/>
    <cellStyle name="Comma 4 2 2 4" xfId="104"/>
    <cellStyle name="Comma 4 2 3" xfId="105"/>
    <cellStyle name="Comma 4 3" xfId="106"/>
    <cellStyle name="Comma 4 3 2" xfId="107"/>
    <cellStyle name="Comma 4 3 2 2" xfId="108"/>
    <cellStyle name="Comma 4 3 3" xfId="109"/>
    <cellStyle name="Comma 4 3 4" xfId="110"/>
    <cellStyle name="Comma 4 4" xfId="111"/>
    <cellStyle name="Comma 5" xfId="112"/>
    <cellStyle name="Comma 5 2" xfId="113"/>
    <cellStyle name="Comma 5 2 2" xfId="114"/>
    <cellStyle name="Comma 5 3" xfId="115"/>
    <cellStyle name="Comma 5 3 2" xfId="116"/>
    <cellStyle name="Comma 6" xfId="117"/>
    <cellStyle name="Comma 6 2" xfId="118"/>
    <cellStyle name="Comma 6 2 2" xfId="119"/>
    <cellStyle name="Comma 6 2 2 2" xfId="120"/>
    <cellStyle name="Comma 6 2 3" xfId="121"/>
    <cellStyle name="Comma 6 3" xfId="122"/>
    <cellStyle name="Comma 6 3 2" xfId="123"/>
    <cellStyle name="Comma 6 4" xfId="124"/>
    <cellStyle name="Comma 7" xfId="125"/>
    <cellStyle name="Comma 7 2" xfId="126"/>
    <cellStyle name="Comma 8" xfId="127"/>
    <cellStyle name="Comma 9" xfId="128"/>
    <cellStyle name="Currency 2" xfId="129"/>
    <cellStyle name="Currency 2 2" xfId="130"/>
    <cellStyle name="Currency 2 2 2" xfId="131"/>
    <cellStyle name="Currency 2 2 2 2" xfId="132"/>
    <cellStyle name="Currency 2 2 2 2 2" xfId="133"/>
    <cellStyle name="Currency 2 2 2 2 2 2" xfId="134"/>
    <cellStyle name="Currency 2 2 2 2 2 2 2" xfId="135"/>
    <cellStyle name="Currency 2 2 2 3" xfId="136"/>
    <cellStyle name="Currency 2 2 3" xfId="137"/>
    <cellStyle name="Currency 2 2 3 2" xfId="138"/>
    <cellStyle name="Currency 2 2 3 2 2" xfId="139"/>
    <cellStyle name="Currency 2 2 3 3" xfId="140"/>
    <cellStyle name="Currency 2 2 4" xfId="141"/>
    <cellStyle name="Currency 2 2 4 2" xfId="142"/>
    <cellStyle name="Currency 2 2 4 2 2" xfId="143"/>
    <cellStyle name="Currency 2 2 4 3" xfId="144"/>
    <cellStyle name="Currency 2 3" xfId="145"/>
    <cellStyle name="Currency 2 3 2" xfId="146"/>
    <cellStyle name="Currency 2 3 2 2" xfId="147"/>
    <cellStyle name="Currency 2 3 3" xfId="148"/>
    <cellStyle name="Currency 2 4" xfId="149"/>
    <cellStyle name="Currency 2 5" xfId="150"/>
    <cellStyle name="Currency 2 5 2" xfId="151"/>
    <cellStyle name="Currency 2 6" xfId="152"/>
    <cellStyle name="Currency 2 6 2" xfId="153"/>
    <cellStyle name="Currency 2 7" xfId="154"/>
    <cellStyle name="Currency 2 8" xfId="1434"/>
    <cellStyle name="Currency 3" xfId="155"/>
    <cellStyle name="Currency 3 2" xfId="156"/>
    <cellStyle name="Currency 3 2 2" xfId="157"/>
    <cellStyle name="Currency 3 2 2 2" xfId="158"/>
    <cellStyle name="Currency 3 2 2 2 2" xfId="159"/>
    <cellStyle name="Currency 3 2 2 3" xfId="160"/>
    <cellStyle name="Currency 3 2 2 4" xfId="161"/>
    <cellStyle name="Currency 3 2 3" xfId="162"/>
    <cellStyle name="Currency 3 3" xfId="163"/>
    <cellStyle name="Currency 3 3 2" xfId="164"/>
    <cellStyle name="Currency 3 3 2 2" xfId="165"/>
    <cellStyle name="Currency 3 3 3" xfId="166"/>
    <cellStyle name="Currency 3 3 4" xfId="167"/>
    <cellStyle name="Currency 3 4" xfId="168"/>
    <cellStyle name="Currency 3 5" xfId="169"/>
    <cellStyle name="Currency 3 6" xfId="1435"/>
    <cellStyle name="Currency 4" xfId="170"/>
    <cellStyle name="Currency 4 2" xfId="171"/>
    <cellStyle name="Currency 4 2 2" xfId="172"/>
    <cellStyle name="Currency 4 2 2 2" xfId="173"/>
    <cellStyle name="Currency 4 2 3" xfId="174"/>
    <cellStyle name="Currency 4 3" xfId="175"/>
    <cellStyle name="Currency 4 3 2" xfId="176"/>
    <cellStyle name="Currency 4 3 2 2" xfId="177"/>
    <cellStyle name="Currency 4 3 3" xfId="178"/>
    <cellStyle name="Currency 4 4" xfId="179"/>
    <cellStyle name="Currency 4 4 2" xfId="180"/>
    <cellStyle name="Currency 4 5" xfId="181"/>
    <cellStyle name="Currency 4 6" xfId="1436"/>
    <cellStyle name="Currency 4 7" xfId="1463"/>
    <cellStyle name="Currency 5" xfId="182"/>
    <cellStyle name="Currency 5 2" xfId="183"/>
    <cellStyle name="Currency 5 2 2" xfId="184"/>
    <cellStyle name="Currency 5 3" xfId="185"/>
    <cellStyle name="Currency 5 3 2" xfId="186"/>
    <cellStyle name="Currency 5 4" xfId="1464"/>
    <cellStyle name="Currency 6" xfId="187"/>
    <cellStyle name="Currency 7" xfId="188"/>
    <cellStyle name="Currency 8" xfId="189"/>
    <cellStyle name="Currency 9" xfId="190"/>
    <cellStyle name="Data Field" xfId="191"/>
    <cellStyle name="Data Field 2" xfId="192"/>
    <cellStyle name="Data Name" xfId="193"/>
    <cellStyle name="Data Name 2" xfId="194"/>
    <cellStyle name="date" xfId="195"/>
    <cellStyle name="date 2" xfId="196"/>
    <cellStyle name="date 2 2" xfId="197"/>
    <cellStyle name="date 2 2 2" xfId="198"/>
    <cellStyle name="date 2 3" xfId="199"/>
    <cellStyle name="date 2 4" xfId="200"/>
    <cellStyle name="date 3" xfId="201"/>
    <cellStyle name="Date/Time" xfId="4"/>
    <cellStyle name="Date/Time 2" xfId="202"/>
    <cellStyle name="Decimal" xfId="5"/>
    <cellStyle name="Decimal 2" xfId="203"/>
    <cellStyle name="Explanatory Text 2" xfId="204"/>
    <cellStyle name="General" xfId="205"/>
    <cellStyle name="Good 2" xfId="206"/>
    <cellStyle name="Heading" xfId="6"/>
    <cellStyle name="Heading 1 2" xfId="207"/>
    <cellStyle name="Heading 1 2 2" xfId="1437"/>
    <cellStyle name="Heading 1 3" xfId="208"/>
    <cellStyle name="Heading 2 2" xfId="209"/>
    <cellStyle name="Heading 2 2 2" xfId="1438"/>
    <cellStyle name="Heading 2 3" xfId="210"/>
    <cellStyle name="Heading 2 4" xfId="211"/>
    <cellStyle name="Heading 2 5" xfId="1439"/>
    <cellStyle name="Heading 3 2" xfId="212"/>
    <cellStyle name="Heading 3 2 2" xfId="1440"/>
    <cellStyle name="Heading 3 3" xfId="213"/>
    <cellStyle name="Heading 4 2" xfId="214"/>
    <cellStyle name="Heading 4 2 2" xfId="1441"/>
    <cellStyle name="Heading 4 3" xfId="215"/>
    <cellStyle name="Hyperlink" xfId="1" builtinId="8"/>
    <cellStyle name="Hyperlink 10" xfId="216"/>
    <cellStyle name="Hyperlink 11" xfId="217"/>
    <cellStyle name="Hyperlink 12" xfId="218"/>
    <cellStyle name="Hyperlink 13" xfId="219"/>
    <cellStyle name="Hyperlink 14" xfId="220"/>
    <cellStyle name="Hyperlink 15" xfId="221"/>
    <cellStyle name="Hyperlink 16" xfId="222"/>
    <cellStyle name="Hyperlink 16 2" xfId="223"/>
    <cellStyle name="Hyperlink 16 2 2" xfId="224"/>
    <cellStyle name="Hyperlink 16 3" xfId="225"/>
    <cellStyle name="Hyperlink 16 4" xfId="226"/>
    <cellStyle name="Hyperlink 16 5" xfId="227"/>
    <cellStyle name="Hyperlink 17" xfId="228"/>
    <cellStyle name="Hyperlink 18" xfId="229"/>
    <cellStyle name="Hyperlink 19" xfId="230"/>
    <cellStyle name="Hyperlink 2" xfId="231"/>
    <cellStyle name="Hyperlink 2 2" xfId="232"/>
    <cellStyle name="Hyperlink 2 2 2" xfId="233"/>
    <cellStyle name="Hyperlink 2 2 2 2" xfId="234"/>
    <cellStyle name="Hyperlink 2 2 3" xfId="235"/>
    <cellStyle name="Hyperlink 2 2 4" xfId="236"/>
    <cellStyle name="Hyperlink 2 3" xfId="237"/>
    <cellStyle name="Hyperlink 2 4" xfId="1442"/>
    <cellStyle name="Hyperlink 20" xfId="1443"/>
    <cellStyle name="Hyperlink 21" xfId="1456"/>
    <cellStyle name="Hyperlink 3" xfId="238"/>
    <cellStyle name="Hyperlink 3 2" xfId="239"/>
    <cellStyle name="Hyperlink 3 2 2" xfId="240"/>
    <cellStyle name="Hyperlink 3 2 2 2" xfId="241"/>
    <cellStyle name="Hyperlink 3 2 3" xfId="242"/>
    <cellStyle name="Hyperlink 3 2 4" xfId="243"/>
    <cellStyle name="Hyperlink 3 3" xfId="244"/>
    <cellStyle name="Hyperlink 4" xfId="245"/>
    <cellStyle name="Hyperlink 4 2" xfId="246"/>
    <cellStyle name="Hyperlink 4 2 2" xfId="247"/>
    <cellStyle name="Hyperlink 4 2 2 2" xfId="248"/>
    <cellStyle name="Hyperlink 4 2 3" xfId="249"/>
    <cellStyle name="Hyperlink 4 2 4" xfId="250"/>
    <cellStyle name="Hyperlink 4 3" xfId="251"/>
    <cellStyle name="Hyperlink 5" xfId="252"/>
    <cellStyle name="Hyperlink 5 2" xfId="253"/>
    <cellStyle name="Hyperlink 5 2 2" xfId="254"/>
    <cellStyle name="Hyperlink 5 2 2 2" xfId="255"/>
    <cellStyle name="Hyperlink 5 2 3" xfId="256"/>
    <cellStyle name="Hyperlink 5 2 4" xfId="257"/>
    <cellStyle name="Hyperlink 5 3" xfId="258"/>
    <cellStyle name="Hyperlink 6" xfId="259"/>
    <cellStyle name="Hyperlink 6 2" xfId="260"/>
    <cellStyle name="Hyperlink 6 2 2" xfId="261"/>
    <cellStyle name="Hyperlink 6 2 2 2" xfId="262"/>
    <cellStyle name="Hyperlink 6 2 3" xfId="263"/>
    <cellStyle name="Hyperlink 6 2 4" xfId="264"/>
    <cellStyle name="Hyperlink 6 3" xfId="265"/>
    <cellStyle name="Hyperlink 7" xfId="266"/>
    <cellStyle name="Hyperlink 7 2" xfId="267"/>
    <cellStyle name="Hyperlink 7 2 2" xfId="268"/>
    <cellStyle name="Hyperlink 7 2 2 2" xfId="269"/>
    <cellStyle name="Hyperlink 7 2 3" xfId="270"/>
    <cellStyle name="Hyperlink 7 2 4" xfId="271"/>
    <cellStyle name="Hyperlink 7 3" xfId="272"/>
    <cellStyle name="Hyperlink 8" xfId="273"/>
    <cellStyle name="Hyperlink 8 2" xfId="274"/>
    <cellStyle name="Hyperlink 8 2 2" xfId="275"/>
    <cellStyle name="Hyperlink 8 2 2 2" xfId="276"/>
    <cellStyle name="Hyperlink 8 2 3" xfId="277"/>
    <cellStyle name="Hyperlink 8 2 4" xfId="278"/>
    <cellStyle name="Hyperlink 8 3" xfId="279"/>
    <cellStyle name="Hyperlink 9" xfId="280"/>
    <cellStyle name="Hyperlink 9 2" xfId="281"/>
    <cellStyle name="Hyperlink 9 2 2" xfId="282"/>
    <cellStyle name="Hyperlink 9 2 2 2" xfId="283"/>
    <cellStyle name="Hyperlink 9 2 3" xfId="284"/>
    <cellStyle name="Hyperlink 9 2 4" xfId="285"/>
    <cellStyle name="Hyperlink 9 3" xfId="286"/>
    <cellStyle name="Input 2" xfId="287"/>
    <cellStyle name="Integer" xfId="7"/>
    <cellStyle name="Integer 2" xfId="288"/>
    <cellStyle name="Linked Cell 2" xfId="289"/>
    <cellStyle name="Neutral 2" xfId="290"/>
    <cellStyle name="Neutral 2 2" xfId="1444"/>
    <cellStyle name="Neutral 3" xfId="291"/>
    <cellStyle name="no dec" xfId="292"/>
    <cellStyle name="Normal" xfId="0" builtinId="0"/>
    <cellStyle name="Normal 10" xfId="293"/>
    <cellStyle name="Normal 10 2" xfId="294"/>
    <cellStyle name="Normal 10 2 2" xfId="295"/>
    <cellStyle name="Normal 10 2 2 2" xfId="296"/>
    <cellStyle name="Normal 10 2 2 2 2" xfId="297"/>
    <cellStyle name="Normal 10 2 2 3" xfId="298"/>
    <cellStyle name="Normal 10 2 2 4" xfId="299"/>
    <cellStyle name="Normal 10 2 3" xfId="300"/>
    <cellStyle name="Normal 10 3" xfId="301"/>
    <cellStyle name="Normal 10 3 2" xfId="302"/>
    <cellStyle name="Normal 10 3 2 2" xfId="303"/>
    <cellStyle name="Normal 10 3 3" xfId="304"/>
    <cellStyle name="Normal 10 3 4" xfId="305"/>
    <cellStyle name="Normal 10 4" xfId="306"/>
    <cellStyle name="Normal 10 5" xfId="1460"/>
    <cellStyle name="Normal 100" xfId="307"/>
    <cellStyle name="Normal 100 2" xfId="308"/>
    <cellStyle name="Normal 100 2 2" xfId="309"/>
    <cellStyle name="Normal 100 2 2 2" xfId="310"/>
    <cellStyle name="Normal 100 2 3" xfId="311"/>
    <cellStyle name="Normal 100 2 4" xfId="312"/>
    <cellStyle name="Normal 100 3" xfId="313"/>
    <cellStyle name="Normal 101" xfId="314"/>
    <cellStyle name="Normal 101 2" xfId="315"/>
    <cellStyle name="Normal 101 2 2" xfId="316"/>
    <cellStyle name="Normal 101 2 2 2" xfId="317"/>
    <cellStyle name="Normal 101 2 3" xfId="318"/>
    <cellStyle name="Normal 101 2 4" xfId="319"/>
    <cellStyle name="Normal 101 3" xfId="320"/>
    <cellStyle name="Normal 102" xfId="321"/>
    <cellStyle name="Normal 102 2" xfId="322"/>
    <cellStyle name="Normal 102 2 2" xfId="323"/>
    <cellStyle name="Normal 102 2 2 2" xfId="324"/>
    <cellStyle name="Normal 102 2 3" xfId="325"/>
    <cellStyle name="Normal 102 2 4" xfId="326"/>
    <cellStyle name="Normal 102 3" xfId="327"/>
    <cellStyle name="Normal 103" xfId="328"/>
    <cellStyle name="Normal 103 2" xfId="329"/>
    <cellStyle name="Normal 103 2 2" xfId="330"/>
    <cellStyle name="Normal 103 2 2 2" xfId="331"/>
    <cellStyle name="Normal 103 2 3" xfId="332"/>
    <cellStyle name="Normal 103 2 4" xfId="333"/>
    <cellStyle name="Normal 103 3" xfId="334"/>
    <cellStyle name="Normal 104" xfId="335"/>
    <cellStyle name="Normal 104 2" xfId="336"/>
    <cellStyle name="Normal 104 2 2" xfId="337"/>
    <cellStyle name="Normal 104 2 2 2" xfId="338"/>
    <cellStyle name="Normal 104 2 3" xfId="339"/>
    <cellStyle name="Normal 104 2 4" xfId="340"/>
    <cellStyle name="Normal 104 3" xfId="341"/>
    <cellStyle name="Normal 105" xfId="342"/>
    <cellStyle name="Normal 105 2" xfId="343"/>
    <cellStyle name="Normal 105 2 2" xfId="344"/>
    <cellStyle name="Normal 105 2 2 2" xfId="345"/>
    <cellStyle name="Normal 105 2 3" xfId="346"/>
    <cellStyle name="Normal 105 2 4" xfId="347"/>
    <cellStyle name="Normal 105 3" xfId="348"/>
    <cellStyle name="Normal 106" xfId="349"/>
    <cellStyle name="Normal 106 2" xfId="350"/>
    <cellStyle name="Normal 106 2 2" xfId="351"/>
    <cellStyle name="Normal 106 2 2 2" xfId="352"/>
    <cellStyle name="Normal 106 2 3" xfId="353"/>
    <cellStyle name="Normal 106 2 4" xfId="354"/>
    <cellStyle name="Normal 106 3" xfId="355"/>
    <cellStyle name="Normal 107" xfId="356"/>
    <cellStyle name="Normal 107 2" xfId="357"/>
    <cellStyle name="Normal 107 2 2" xfId="358"/>
    <cellStyle name="Normal 107 2 2 2" xfId="359"/>
    <cellStyle name="Normal 107 2 3" xfId="360"/>
    <cellStyle name="Normal 107 2 4" xfId="361"/>
    <cellStyle name="Normal 107 3" xfId="362"/>
    <cellStyle name="Normal 108" xfId="363"/>
    <cellStyle name="Normal 109" xfId="364"/>
    <cellStyle name="Normal 109 2" xfId="365"/>
    <cellStyle name="Normal 109 2 2" xfId="366"/>
    <cellStyle name="Normal 109 2 2 2" xfId="367"/>
    <cellStyle name="Normal 109 2 3" xfId="368"/>
    <cellStyle name="Normal 109 3" xfId="369"/>
    <cellStyle name="Normal 109 3 2" xfId="370"/>
    <cellStyle name="Normal 109 3 2 2" xfId="371"/>
    <cellStyle name="Normal 109 3 3" xfId="372"/>
    <cellStyle name="Normal 109 3 4" xfId="373"/>
    <cellStyle name="Normal 109 4" xfId="374"/>
    <cellStyle name="Normal 11" xfId="375"/>
    <cellStyle name="Normal 11 2" xfId="376"/>
    <cellStyle name="Normal 11 2 2" xfId="377"/>
    <cellStyle name="Normal 11 2 2 2" xfId="378"/>
    <cellStyle name="Normal 11 2 3" xfId="379"/>
    <cellStyle name="Normal 11 2 4" xfId="380"/>
    <cellStyle name="Normal 11 3" xfId="381"/>
    <cellStyle name="Normal 11 4" xfId="1465"/>
    <cellStyle name="Normal 110" xfId="382"/>
    <cellStyle name="Normal 110 2" xfId="383"/>
    <cellStyle name="Normal 110 2 2" xfId="384"/>
    <cellStyle name="Normal 110 2 2 2" xfId="385"/>
    <cellStyle name="Normal 110 2 3" xfId="386"/>
    <cellStyle name="Normal 110 2 4" xfId="387"/>
    <cellStyle name="Normal 110 3" xfId="388"/>
    <cellStyle name="Normal 111" xfId="389"/>
    <cellStyle name="Normal 111 2" xfId="390"/>
    <cellStyle name="Normal 111 2 2" xfId="391"/>
    <cellStyle name="Normal 111 2 2 2" xfId="392"/>
    <cellStyle name="Normal 111 2 3" xfId="393"/>
    <cellStyle name="Normal 111 2 4" xfId="394"/>
    <cellStyle name="Normal 111 3" xfId="395"/>
    <cellStyle name="Normal 112" xfId="396"/>
    <cellStyle name="Normal 112 2" xfId="397"/>
    <cellStyle name="Normal 112 2 2" xfId="398"/>
    <cellStyle name="Normal 112 2 2 2" xfId="399"/>
    <cellStyle name="Normal 112 2 3" xfId="400"/>
    <cellStyle name="Normal 112 2 4" xfId="401"/>
    <cellStyle name="Normal 112 3" xfId="402"/>
    <cellStyle name="Normal 113" xfId="403"/>
    <cellStyle name="Normal 113 2" xfId="404"/>
    <cellStyle name="Normal 113 2 2" xfId="405"/>
    <cellStyle name="Normal 113 2 2 2" xfId="406"/>
    <cellStyle name="Normal 113 2 3" xfId="407"/>
    <cellStyle name="Normal 113 2 4" xfId="408"/>
    <cellStyle name="Normal 113 3" xfId="409"/>
    <cellStyle name="Normal 114" xfId="410"/>
    <cellStyle name="Normal 114 2" xfId="411"/>
    <cellStyle name="Normal 114 2 2" xfId="412"/>
    <cellStyle name="Normal 114 2 2 2" xfId="413"/>
    <cellStyle name="Normal 114 2 3" xfId="414"/>
    <cellStyle name="Normal 114 2 4" xfId="415"/>
    <cellStyle name="Normal 114 3" xfId="416"/>
    <cellStyle name="Normal 115" xfId="417"/>
    <cellStyle name="Normal 115 2" xfId="418"/>
    <cellStyle name="Normal 115 2 2" xfId="419"/>
    <cellStyle name="Normal 115 2 2 2" xfId="420"/>
    <cellStyle name="Normal 115 2 2 2 2" xfId="421"/>
    <cellStyle name="Normal 115 2 2 3" xfId="422"/>
    <cellStyle name="Normal 115 2 2 4" xfId="423"/>
    <cellStyle name="Normal 115 2 3" xfId="424"/>
    <cellStyle name="Normal 115 3" xfId="425"/>
    <cellStyle name="Normal 115 3 2" xfId="426"/>
    <cellStyle name="Normal 115 3 2 2" xfId="427"/>
    <cellStyle name="Normal 115 3 3" xfId="428"/>
    <cellStyle name="Normal 115 3 4" xfId="429"/>
    <cellStyle name="Normal 115 4" xfId="430"/>
    <cellStyle name="Normal 116" xfId="431"/>
    <cellStyle name="Normal 116 2" xfId="432"/>
    <cellStyle name="Normal 116 2 2" xfId="433"/>
    <cellStyle name="Normal 116 2 2 2" xfId="434"/>
    <cellStyle name="Normal 116 2 3" xfId="435"/>
    <cellStyle name="Normal 116 2 4" xfId="436"/>
    <cellStyle name="Normal 116 3" xfId="437"/>
    <cellStyle name="Normal 117" xfId="438"/>
    <cellStyle name="Normal 117 2" xfId="439"/>
    <cellStyle name="Normal 117 2 2" xfId="440"/>
    <cellStyle name="Normal 117 2 2 2" xfId="441"/>
    <cellStyle name="Normal 117 2 3" xfId="442"/>
    <cellStyle name="Normal 117 2 4" xfId="443"/>
    <cellStyle name="Normal 117 3" xfId="444"/>
    <cellStyle name="Normal 118" xfId="445"/>
    <cellStyle name="Normal 118 2" xfId="446"/>
    <cellStyle name="Normal 118 2 2" xfId="447"/>
    <cellStyle name="Normal 118 2 2 2" xfId="448"/>
    <cellStyle name="Normal 118 2 3" xfId="449"/>
    <cellStyle name="Normal 118 2 4" xfId="450"/>
    <cellStyle name="Normal 118 3" xfId="451"/>
    <cellStyle name="Normal 119" xfId="452"/>
    <cellStyle name="Normal 119 2" xfId="453"/>
    <cellStyle name="Normal 119 2 2" xfId="454"/>
    <cellStyle name="Normal 119 2 2 2" xfId="455"/>
    <cellStyle name="Normal 119 2 2 2 2" xfId="456"/>
    <cellStyle name="Normal 119 2 2 3" xfId="457"/>
    <cellStyle name="Normal 119 2 2 4" xfId="458"/>
    <cellStyle name="Normal 119 2 3" xfId="459"/>
    <cellStyle name="Normal 119 3" xfId="460"/>
    <cellStyle name="Normal 119 3 2" xfId="461"/>
    <cellStyle name="Normal 119 3 2 2" xfId="462"/>
    <cellStyle name="Normal 119 3 3" xfId="463"/>
    <cellStyle name="Normal 119 3 4" xfId="464"/>
    <cellStyle name="Normal 119 4" xfId="465"/>
    <cellStyle name="Normal 12" xfId="466"/>
    <cellStyle name="Normal 12 2" xfId="467"/>
    <cellStyle name="Normal 12 2 2" xfId="468"/>
    <cellStyle name="Normal 12 2 2 2" xfId="469"/>
    <cellStyle name="Normal 12 2 3" xfId="470"/>
    <cellStyle name="Normal 12 2 4" xfId="471"/>
    <cellStyle name="Normal 12 3" xfId="472"/>
    <cellStyle name="Normal 120" xfId="473"/>
    <cellStyle name="Normal 120 2" xfId="474"/>
    <cellStyle name="Normal 120 2 2" xfId="475"/>
    <cellStyle name="Normal 120 2 2 2" xfId="476"/>
    <cellStyle name="Normal 120 2 3" xfId="477"/>
    <cellStyle name="Normal 120 2 4" xfId="478"/>
    <cellStyle name="Normal 120 3" xfId="479"/>
    <cellStyle name="Normal 121" xfId="480"/>
    <cellStyle name="Normal 121 2" xfId="481"/>
    <cellStyle name="Normal 121 2 2" xfId="482"/>
    <cellStyle name="Normal 121 2 2 2" xfId="483"/>
    <cellStyle name="Normal 121 2 3" xfId="484"/>
    <cellStyle name="Normal 121 2 4" xfId="485"/>
    <cellStyle name="Normal 121 3" xfId="486"/>
    <cellStyle name="Normal 122" xfId="487"/>
    <cellStyle name="Normal 122 2" xfId="488"/>
    <cellStyle name="Normal 122 2 2" xfId="489"/>
    <cellStyle name="Normal 122 2 2 2" xfId="490"/>
    <cellStyle name="Normal 122 2 3" xfId="491"/>
    <cellStyle name="Normal 122 2 4" xfId="492"/>
    <cellStyle name="Normal 122 3" xfId="493"/>
    <cellStyle name="Normal 123" xfId="494"/>
    <cellStyle name="Normal 123 2" xfId="495"/>
    <cellStyle name="Normal 123 2 2" xfId="496"/>
    <cellStyle name="Normal 123 2 2 2" xfId="497"/>
    <cellStyle name="Normal 123 2 3" xfId="498"/>
    <cellStyle name="Normal 123 2 4" xfId="499"/>
    <cellStyle name="Normal 123 3" xfId="500"/>
    <cellStyle name="Normal 124" xfId="501"/>
    <cellStyle name="Normal 124 2" xfId="502"/>
    <cellStyle name="Normal 124 2 2" xfId="503"/>
    <cellStyle name="Normal 124 2 2 2" xfId="504"/>
    <cellStyle name="Normal 124 2 3" xfId="505"/>
    <cellStyle name="Normal 124 2 4" xfId="506"/>
    <cellStyle name="Normal 124 3" xfId="507"/>
    <cellStyle name="Normal 125" xfId="508"/>
    <cellStyle name="Normal 125 2" xfId="509"/>
    <cellStyle name="Normal 125 2 2" xfId="510"/>
    <cellStyle name="Normal 125 2 2 2" xfId="511"/>
    <cellStyle name="Normal 125 2 3" xfId="512"/>
    <cellStyle name="Normal 125 2 4" xfId="513"/>
    <cellStyle name="Normal 125 3" xfId="514"/>
    <cellStyle name="Normal 126" xfId="515"/>
    <cellStyle name="Normal 126 2" xfId="516"/>
    <cellStyle name="Normal 126 2 2" xfId="517"/>
    <cellStyle name="Normal 126 2 2 2" xfId="518"/>
    <cellStyle name="Normal 126 2 3" xfId="519"/>
    <cellStyle name="Normal 126 2 4" xfId="520"/>
    <cellStyle name="Normal 126 3" xfId="521"/>
    <cellStyle name="Normal 127" xfId="522"/>
    <cellStyle name="Normal 127 2" xfId="523"/>
    <cellStyle name="Normal 127 2 2" xfId="524"/>
    <cellStyle name="Normal 127 2 2 2" xfId="525"/>
    <cellStyle name="Normal 127 2 3" xfId="526"/>
    <cellStyle name="Normal 127 2 4" xfId="527"/>
    <cellStyle name="Normal 127 3" xfId="528"/>
    <cellStyle name="Normal 128" xfId="529"/>
    <cellStyle name="Normal 128 2" xfId="530"/>
    <cellStyle name="Normal 128 2 2" xfId="531"/>
    <cellStyle name="Normal 128 2 2 2" xfId="532"/>
    <cellStyle name="Normal 128 2 3" xfId="533"/>
    <cellStyle name="Normal 128 2 4" xfId="534"/>
    <cellStyle name="Normal 128 3" xfId="535"/>
    <cellStyle name="Normal 129" xfId="536"/>
    <cellStyle name="Normal 129 2" xfId="537"/>
    <cellStyle name="Normal 129 2 2" xfId="538"/>
    <cellStyle name="Normal 129 2 2 2" xfId="539"/>
    <cellStyle name="Normal 129 2 3" xfId="540"/>
    <cellStyle name="Normal 129 2 4" xfId="541"/>
    <cellStyle name="Normal 129 3" xfId="542"/>
    <cellStyle name="Normal 13" xfId="543"/>
    <cellStyle name="Normal 13 2" xfId="544"/>
    <cellStyle name="Normal 13 2 2" xfId="545"/>
    <cellStyle name="Normal 13 2 2 2" xfId="546"/>
    <cellStyle name="Normal 13 2 3" xfId="547"/>
    <cellStyle name="Normal 13 2 4" xfId="548"/>
    <cellStyle name="Normal 13 3" xfId="549"/>
    <cellStyle name="Normal 130" xfId="550"/>
    <cellStyle name="Normal 130 2" xfId="551"/>
    <cellStyle name="Normal 130 2 2" xfId="552"/>
    <cellStyle name="Normal 130 2 2 2" xfId="553"/>
    <cellStyle name="Normal 130 2 3" xfId="554"/>
    <cellStyle name="Normal 130 2 4" xfId="555"/>
    <cellStyle name="Normal 130 3" xfId="556"/>
    <cellStyle name="Normal 131" xfId="557"/>
    <cellStyle name="Normal 131 2" xfId="558"/>
    <cellStyle name="Normal 131 2 2" xfId="559"/>
    <cellStyle name="Normal 131 2 2 2" xfId="560"/>
    <cellStyle name="Normal 131 2 3" xfId="561"/>
    <cellStyle name="Normal 131 2 4" xfId="562"/>
    <cellStyle name="Normal 131 3" xfId="563"/>
    <cellStyle name="Normal 132" xfId="564"/>
    <cellStyle name="Normal 132 2" xfId="565"/>
    <cellStyle name="Normal 132 2 2" xfId="566"/>
    <cellStyle name="Normal 132 3" xfId="567"/>
    <cellStyle name="Normal 132 3 2" xfId="568"/>
    <cellStyle name="Normal 133" xfId="569"/>
    <cellStyle name="Normal 134" xfId="570"/>
    <cellStyle name="Normal 134 2" xfId="571"/>
    <cellStyle name="Normal 134 2 2" xfId="572"/>
    <cellStyle name="Normal 134 2 2 2" xfId="573"/>
    <cellStyle name="Normal 134 2 3" xfId="574"/>
    <cellStyle name="Normal 134 3" xfId="575"/>
    <cellStyle name="Normal 134 3 2" xfId="576"/>
    <cellStyle name="Normal 134 4" xfId="577"/>
    <cellStyle name="Normal 135" xfId="578"/>
    <cellStyle name="Normal 135 2" xfId="579"/>
    <cellStyle name="Normal 135 2 2" xfId="580"/>
    <cellStyle name="Normal 135 3" xfId="581"/>
    <cellStyle name="Normal 135 3 2" xfId="582"/>
    <cellStyle name="Normal 135 4" xfId="583"/>
    <cellStyle name="Normal 136" xfId="584"/>
    <cellStyle name="Normal 136 2" xfId="585"/>
    <cellStyle name="Normal 136 2 2" xfId="586"/>
    <cellStyle name="Normal 136 2 2 2" xfId="587"/>
    <cellStyle name="Normal 136 2 3" xfId="588"/>
    <cellStyle name="Normal 136 3" xfId="589"/>
    <cellStyle name="Normal 136 3 2" xfId="590"/>
    <cellStyle name="Normal 136 4" xfId="591"/>
    <cellStyle name="Normal 137" xfId="592"/>
    <cellStyle name="Normal 138" xfId="593"/>
    <cellStyle name="Normal 138 2" xfId="594"/>
    <cellStyle name="Normal 139" xfId="595"/>
    <cellStyle name="Normal 139 2" xfId="596"/>
    <cellStyle name="Normal 14" xfId="597"/>
    <cellStyle name="Normal 14 2" xfId="598"/>
    <cellStyle name="Normal 14 2 2" xfId="599"/>
    <cellStyle name="Normal 14 2 2 2" xfId="600"/>
    <cellStyle name="Normal 14 2 3" xfId="601"/>
    <cellStyle name="Normal 14 2 4" xfId="602"/>
    <cellStyle name="Normal 14 3" xfId="603"/>
    <cellStyle name="Normal 140" xfId="604"/>
    <cellStyle name="Normal 140 2" xfId="605"/>
    <cellStyle name="Normal 141" xfId="606"/>
    <cellStyle name="Normal 142" xfId="607"/>
    <cellStyle name="Normal 143" xfId="1409"/>
    <cellStyle name="Normal 144" xfId="1458"/>
    <cellStyle name="Normal 145" xfId="1477"/>
    <cellStyle name="Normal 146" xfId="1478"/>
    <cellStyle name="Normal 15" xfId="608"/>
    <cellStyle name="Normal 15 2" xfId="609"/>
    <cellStyle name="Normal 15 2 2" xfId="610"/>
    <cellStyle name="Normal 15 2 2 2" xfId="611"/>
    <cellStyle name="Normal 15 2 3" xfId="612"/>
    <cellStyle name="Normal 15 2 4" xfId="613"/>
    <cellStyle name="Normal 15 3" xfId="614"/>
    <cellStyle name="Normal 16" xfId="615"/>
    <cellStyle name="Normal 16 2" xfId="616"/>
    <cellStyle name="Normal 16 2 2" xfId="617"/>
    <cellStyle name="Normal 16 2 2 2" xfId="618"/>
    <cellStyle name="Normal 16 2 3" xfId="619"/>
    <cellStyle name="Normal 16 2 4" xfId="620"/>
    <cellStyle name="Normal 16 3" xfId="621"/>
    <cellStyle name="Normal 17" xfId="622"/>
    <cellStyle name="Normal 17 2" xfId="623"/>
    <cellStyle name="Normal 17 2 2" xfId="624"/>
    <cellStyle name="Normal 17 2 2 2" xfId="625"/>
    <cellStyle name="Normal 17 2 3" xfId="626"/>
    <cellStyle name="Normal 17 2 4" xfId="627"/>
    <cellStyle name="Normal 17 3" xfId="628"/>
    <cellStyle name="Normal 18" xfId="629"/>
    <cellStyle name="Normal 18 2" xfId="630"/>
    <cellStyle name="Normal 18 2 2" xfId="631"/>
    <cellStyle name="Normal 18 2 2 2" xfId="632"/>
    <cellStyle name="Normal 18 2 3" xfId="633"/>
    <cellStyle name="Normal 18 2 4" xfId="634"/>
    <cellStyle name="Normal 18 3" xfId="635"/>
    <cellStyle name="Normal 19" xfId="636"/>
    <cellStyle name="Normal 19 2" xfId="637"/>
    <cellStyle name="Normal 19 2 2" xfId="638"/>
    <cellStyle name="Normal 19 2 2 2" xfId="639"/>
    <cellStyle name="Normal 19 2 3" xfId="640"/>
    <cellStyle name="Normal 19 2 4" xfId="641"/>
    <cellStyle name="Normal 19 3" xfId="642"/>
    <cellStyle name="Normal 2" xfId="2"/>
    <cellStyle name="Normal 2 10" xfId="643"/>
    <cellStyle name="Normal 2 11" xfId="644"/>
    <cellStyle name="Normal 2 11 2" xfId="645"/>
    <cellStyle name="Normal 2 12" xfId="646"/>
    <cellStyle name="Normal 2 2" xfId="647"/>
    <cellStyle name="Normal 2 2 2" xfId="648"/>
    <cellStyle name="Normal 2 2 2 2" xfId="649"/>
    <cellStyle name="Normal 2 2 2 2 2" xfId="650"/>
    <cellStyle name="Normal 2 2 2 2 2 2" xfId="651"/>
    <cellStyle name="Normal 2 2 2 2 2 2 2" xfId="652"/>
    <cellStyle name="Normal 2 2 2 2 2 3" xfId="653"/>
    <cellStyle name="Normal 2 2 2 2 3" xfId="654"/>
    <cellStyle name="Normal 2 2 2 2 3 2" xfId="655"/>
    <cellStyle name="Normal 2 2 2 2 4" xfId="656"/>
    <cellStyle name="Normal 2 2 2 3" xfId="657"/>
    <cellStyle name="Normal 2 2 2 4" xfId="658"/>
    <cellStyle name="Normal 2 2 2 5" xfId="659"/>
    <cellStyle name="Normal 2 2 2 5 2" xfId="660"/>
    <cellStyle name="Normal 2 2 2 5 2 2" xfId="661"/>
    <cellStyle name="Normal 2 2 2 5 3" xfId="662"/>
    <cellStyle name="Normal 2 2 2 6" xfId="663"/>
    <cellStyle name="Normal 2 2 2 6 2" xfId="664"/>
    <cellStyle name="Normal 2 2 2 7" xfId="665"/>
    <cellStyle name="Normal 2 2 3" xfId="666"/>
    <cellStyle name="Normal 2 2 3 2" xfId="667"/>
    <cellStyle name="Normal 2 2 3 2 2" xfId="668"/>
    <cellStyle name="Normal 2 2 3 2 2 2" xfId="669"/>
    <cellStyle name="Normal 2 2 3 2 3" xfId="670"/>
    <cellStyle name="Normal 2 2 3 3" xfId="671"/>
    <cellStyle name="Normal 2 2 3 3 2" xfId="672"/>
    <cellStyle name="Normal 2 2 3 4" xfId="673"/>
    <cellStyle name="Normal 2 3" xfId="674"/>
    <cellStyle name="Normal 2 3 2" xfId="675"/>
    <cellStyle name="Normal 2 3 2 2" xfId="676"/>
    <cellStyle name="Normal 2 3 2 2 2" xfId="677"/>
    <cellStyle name="Normal 2 3 2 3" xfId="678"/>
    <cellStyle name="Normal 2 3 2 4" xfId="679"/>
    <cellStyle name="Normal 2 3 3" xfId="680"/>
    <cellStyle name="Normal 2 3 4" xfId="1466"/>
    <cellStyle name="Normal 2 4" xfId="681"/>
    <cellStyle name="Normal 2 4 2" xfId="682"/>
    <cellStyle name="Normal 2 4 2 2" xfId="683"/>
    <cellStyle name="Normal 2 4 3" xfId="684"/>
    <cellStyle name="Normal 2 4 4" xfId="685"/>
    <cellStyle name="Normal 2 5" xfId="686"/>
    <cellStyle name="Normal 2 5 2" xfId="687"/>
    <cellStyle name="Normal 2 5 2 2" xfId="688"/>
    <cellStyle name="Normal 2 5 2 2 2" xfId="689"/>
    <cellStyle name="Normal 2 5 2 3" xfId="690"/>
    <cellStyle name="Normal 2 5 3" xfId="691"/>
    <cellStyle name="Normal 2 5 3 2" xfId="692"/>
    <cellStyle name="Normal 2 5 4" xfId="693"/>
    <cellStyle name="Normal 2 6" xfId="694"/>
    <cellStyle name="Normal 2 7" xfId="695"/>
    <cellStyle name="Normal 2 8" xfId="696"/>
    <cellStyle name="Normal 2 9" xfId="697"/>
    <cellStyle name="Normal 2 9 2" xfId="698"/>
    <cellStyle name="Normal 2 9 2 2" xfId="699"/>
    <cellStyle name="Normal 2 9 3" xfId="700"/>
    <cellStyle name="Normal 20" xfId="701"/>
    <cellStyle name="Normal 20 2" xfId="702"/>
    <cellStyle name="Normal 20 2 2" xfId="703"/>
    <cellStyle name="Normal 20 2 2 2" xfId="704"/>
    <cellStyle name="Normal 20 2 3" xfId="705"/>
    <cellStyle name="Normal 20 2 4" xfId="706"/>
    <cellStyle name="Normal 20 3" xfId="707"/>
    <cellStyle name="Normal 21" xfId="708"/>
    <cellStyle name="Normal 21 2" xfId="709"/>
    <cellStyle name="Normal 21 2 2" xfId="710"/>
    <cellStyle name="Normal 21 2 2 2" xfId="711"/>
    <cellStyle name="Normal 21 2 3" xfId="712"/>
    <cellStyle name="Normal 21 2 4" xfId="713"/>
    <cellStyle name="Normal 21 3" xfId="714"/>
    <cellStyle name="Normal 22" xfId="715"/>
    <cellStyle name="Normal 22 2" xfId="716"/>
    <cellStyle name="Normal 22 2 2" xfId="717"/>
    <cellStyle name="Normal 22 2 2 2" xfId="718"/>
    <cellStyle name="Normal 22 2 3" xfId="719"/>
    <cellStyle name="Normal 22 2 4" xfId="720"/>
    <cellStyle name="Normal 22 3" xfId="721"/>
    <cellStyle name="Normal 23" xfId="722"/>
    <cellStyle name="Normal 23 2" xfId="723"/>
    <cellStyle name="Normal 23 2 2" xfId="724"/>
    <cellStyle name="Normal 23 2 2 2" xfId="725"/>
    <cellStyle name="Normal 23 2 3" xfId="726"/>
    <cellStyle name="Normal 23 2 4" xfId="727"/>
    <cellStyle name="Normal 23 3" xfId="728"/>
    <cellStyle name="Normal 24" xfId="729"/>
    <cellStyle name="Normal 24 2" xfId="730"/>
    <cellStyle name="Normal 24 2 2" xfId="731"/>
    <cellStyle name="Normal 24 2 2 2" xfId="732"/>
    <cellStyle name="Normal 24 2 3" xfId="733"/>
    <cellStyle name="Normal 24 2 4" xfId="734"/>
    <cellStyle name="Normal 24 3" xfId="735"/>
    <cellStyle name="Normal 25" xfId="736"/>
    <cellStyle name="Normal 25 2" xfId="737"/>
    <cellStyle name="Normal 25 2 2" xfId="738"/>
    <cellStyle name="Normal 25 2 2 2" xfId="739"/>
    <cellStyle name="Normal 25 2 3" xfId="740"/>
    <cellStyle name="Normal 25 2 4" xfId="741"/>
    <cellStyle name="Normal 25 3" xfId="742"/>
    <cellStyle name="Normal 26" xfId="743"/>
    <cellStyle name="Normal 26 2" xfId="744"/>
    <cellStyle name="Normal 26 2 2" xfId="745"/>
    <cellStyle name="Normal 26 2 2 2" xfId="746"/>
    <cellStyle name="Normal 26 2 3" xfId="747"/>
    <cellStyle name="Normal 26 2 4" xfId="748"/>
    <cellStyle name="Normal 26 3" xfId="749"/>
    <cellStyle name="Normal 27" xfId="750"/>
    <cellStyle name="Normal 27 2" xfId="751"/>
    <cellStyle name="Normal 27 2 2" xfId="752"/>
    <cellStyle name="Normal 27 2 2 2" xfId="753"/>
    <cellStyle name="Normal 27 2 3" xfId="754"/>
    <cellStyle name="Normal 27 2 4" xfId="755"/>
    <cellStyle name="Normal 27 3" xfId="756"/>
    <cellStyle name="Normal 28" xfId="757"/>
    <cellStyle name="Normal 28 2" xfId="758"/>
    <cellStyle name="Normal 28 2 2" xfId="759"/>
    <cellStyle name="Normal 28 2 2 2" xfId="760"/>
    <cellStyle name="Normal 28 2 3" xfId="761"/>
    <cellStyle name="Normal 28 2 4" xfId="762"/>
    <cellStyle name="Normal 28 3" xfId="763"/>
    <cellStyle name="Normal 29" xfId="764"/>
    <cellStyle name="Normal 29 2" xfId="765"/>
    <cellStyle name="Normal 29 2 2" xfId="766"/>
    <cellStyle name="Normal 29 2 2 2" xfId="767"/>
    <cellStyle name="Normal 29 2 3" xfId="768"/>
    <cellStyle name="Normal 29 2 4" xfId="769"/>
    <cellStyle name="Normal 29 3" xfId="770"/>
    <cellStyle name="Normal 3" xfId="9"/>
    <cellStyle name="Normal 3 2" xfId="771"/>
    <cellStyle name="Normal 3 2 2" xfId="772"/>
    <cellStyle name="Normal 3 2 2 2" xfId="773"/>
    <cellStyle name="Normal 3 2 2 2 2" xfId="774"/>
    <cellStyle name="Normal 3 2 2 3" xfId="775"/>
    <cellStyle name="Normal 3 2 2 4" xfId="776"/>
    <cellStyle name="Normal 3 2 3" xfId="777"/>
    <cellStyle name="Normal 3 2 4" xfId="1445"/>
    <cellStyle name="Normal 3 2 5" xfId="1467"/>
    <cellStyle name="Normal 3 3" xfId="778"/>
    <cellStyle name="Normal 3 3 2" xfId="779"/>
    <cellStyle name="Normal 3 3 2 2" xfId="780"/>
    <cellStyle name="Normal 3 3 3" xfId="781"/>
    <cellStyle name="Normal 3 3 4" xfId="782"/>
    <cellStyle name="Normal 3 4" xfId="783"/>
    <cellStyle name="Normal 3 5" xfId="784"/>
    <cellStyle name="Normal 3 6" xfId="1446"/>
    <cellStyle name="Normal 30" xfId="785"/>
    <cellStyle name="Normal 30 2" xfId="786"/>
    <cellStyle name="Normal 30 2 2" xfId="787"/>
    <cellStyle name="Normal 30 2 2 2" xfId="788"/>
    <cellStyle name="Normal 30 2 3" xfId="789"/>
    <cellStyle name="Normal 30 2 4" xfId="790"/>
    <cellStyle name="Normal 30 3" xfId="791"/>
    <cellStyle name="Normal 31" xfId="792"/>
    <cellStyle name="Normal 31 2" xfId="793"/>
    <cellStyle name="Normal 31 2 2" xfId="794"/>
    <cellStyle name="Normal 31 2 2 2" xfId="795"/>
    <cellStyle name="Normal 31 2 3" xfId="796"/>
    <cellStyle name="Normal 31 2 4" xfId="797"/>
    <cellStyle name="Normal 31 3" xfId="798"/>
    <cellStyle name="Normal 32" xfId="799"/>
    <cellStyle name="Normal 32 2" xfId="800"/>
    <cellStyle name="Normal 32 2 2" xfId="801"/>
    <cellStyle name="Normal 32 2 2 2" xfId="802"/>
    <cellStyle name="Normal 32 2 3" xfId="803"/>
    <cellStyle name="Normal 32 2 4" xfId="804"/>
    <cellStyle name="Normal 32 3" xfId="805"/>
    <cellStyle name="Normal 33" xfId="806"/>
    <cellStyle name="Normal 33 2" xfId="807"/>
    <cellStyle name="Normal 33 2 2" xfId="808"/>
    <cellStyle name="Normal 33 2 2 2" xfId="809"/>
    <cellStyle name="Normal 33 2 3" xfId="810"/>
    <cellStyle name="Normal 33 2 4" xfId="811"/>
    <cellStyle name="Normal 33 3" xfId="812"/>
    <cellStyle name="Normal 34" xfId="813"/>
    <cellStyle name="Normal 34 2" xfId="814"/>
    <cellStyle name="Normal 34 2 2" xfId="815"/>
    <cellStyle name="Normal 34 2 2 2" xfId="816"/>
    <cellStyle name="Normal 34 2 3" xfId="817"/>
    <cellStyle name="Normal 34 2 4" xfId="818"/>
    <cellStyle name="Normal 34 3" xfId="819"/>
    <cellStyle name="Normal 34 4" xfId="1468"/>
    <cellStyle name="Normal 35" xfId="820"/>
    <cellStyle name="Normal 35 2" xfId="821"/>
    <cellStyle name="Normal 35 2 2" xfId="822"/>
    <cellStyle name="Normal 35 2 2 2" xfId="823"/>
    <cellStyle name="Normal 35 2 3" xfId="824"/>
    <cellStyle name="Normal 35 2 4" xfId="825"/>
    <cellStyle name="Normal 35 3" xfId="826"/>
    <cellStyle name="Normal 36" xfId="827"/>
    <cellStyle name="Normal 36 2" xfId="828"/>
    <cellStyle name="Normal 36 2 2" xfId="829"/>
    <cellStyle name="Normal 36 2 2 2" xfId="830"/>
    <cellStyle name="Normal 36 2 3" xfId="831"/>
    <cellStyle name="Normal 36 2 4" xfId="832"/>
    <cellStyle name="Normal 36 3" xfId="833"/>
    <cellStyle name="Normal 37" xfId="834"/>
    <cellStyle name="Normal 37 2" xfId="835"/>
    <cellStyle name="Normal 37 2 2" xfId="836"/>
    <cellStyle name="Normal 37 2 2 2" xfId="837"/>
    <cellStyle name="Normal 37 2 3" xfId="838"/>
    <cellStyle name="Normal 37 2 4" xfId="839"/>
    <cellStyle name="Normal 37 3" xfId="840"/>
    <cellStyle name="Normal 38" xfId="841"/>
    <cellStyle name="Normal 38 2" xfId="842"/>
    <cellStyle name="Normal 38 2 2" xfId="843"/>
    <cellStyle name="Normal 38 2 2 2" xfId="844"/>
    <cellStyle name="Normal 38 2 3" xfId="845"/>
    <cellStyle name="Normal 38 2 4" xfId="846"/>
    <cellStyle name="Normal 38 3" xfId="847"/>
    <cellStyle name="Normal 39" xfId="848"/>
    <cellStyle name="Normal 39 2" xfId="849"/>
    <cellStyle name="Normal 39 2 2" xfId="850"/>
    <cellStyle name="Normal 39 2 2 2" xfId="851"/>
    <cellStyle name="Normal 39 2 3" xfId="852"/>
    <cellStyle name="Normal 39 2 4" xfId="853"/>
    <cellStyle name="Normal 39 3" xfId="854"/>
    <cellStyle name="Normal 4" xfId="855"/>
    <cellStyle name="Normal 4 2" xfId="856"/>
    <cellStyle name="Normal 4 2 2" xfId="857"/>
    <cellStyle name="Normal 4 2 2 2" xfId="858"/>
    <cellStyle name="Normal 4 2 2 2 2" xfId="859"/>
    <cellStyle name="Normal 4 2 2 3" xfId="860"/>
    <cellStyle name="Normal 4 2 2 4" xfId="861"/>
    <cellStyle name="Normal 4 2 3" xfId="862"/>
    <cellStyle name="Normal 4 2 4" xfId="1410"/>
    <cellStyle name="Normal 4 3" xfId="863"/>
    <cellStyle name="Normal 4 3 2" xfId="864"/>
    <cellStyle name="Normal 4 3 2 2" xfId="865"/>
    <cellStyle name="Normal 4 3 3" xfId="866"/>
    <cellStyle name="Normal 4 3 4" xfId="867"/>
    <cellStyle name="Normal 4 4" xfId="868"/>
    <cellStyle name="Normal 4 5" xfId="1469"/>
    <cellStyle name="Normal 40" xfId="869"/>
    <cellStyle name="Normal 40 2" xfId="870"/>
    <cellStyle name="Normal 40 2 2" xfId="871"/>
    <cellStyle name="Normal 40 2 2 2" xfId="872"/>
    <cellStyle name="Normal 40 2 3" xfId="873"/>
    <cellStyle name="Normal 40 2 4" xfId="874"/>
    <cellStyle name="Normal 40 3" xfId="875"/>
    <cellStyle name="Normal 41" xfId="876"/>
    <cellStyle name="Normal 41 2" xfId="877"/>
    <cellStyle name="Normal 41 2 2" xfId="878"/>
    <cellStyle name="Normal 41 2 2 2" xfId="879"/>
    <cellStyle name="Normal 41 2 3" xfId="880"/>
    <cellStyle name="Normal 41 2 4" xfId="881"/>
    <cellStyle name="Normal 41 3" xfId="882"/>
    <cellStyle name="Normal 42" xfId="883"/>
    <cellStyle name="Normal 42 2" xfId="884"/>
    <cellStyle name="Normal 42 2 2" xfId="885"/>
    <cellStyle name="Normal 42 2 2 2" xfId="886"/>
    <cellStyle name="Normal 42 2 3" xfId="887"/>
    <cellStyle name="Normal 42 2 4" xfId="888"/>
    <cellStyle name="Normal 42 3" xfId="889"/>
    <cellStyle name="Normal 43" xfId="890"/>
    <cellStyle name="Normal 43 2" xfId="891"/>
    <cellStyle name="Normal 43 2 2" xfId="892"/>
    <cellStyle name="Normal 43 2 2 2" xfId="893"/>
    <cellStyle name="Normal 43 2 3" xfId="894"/>
    <cellStyle name="Normal 43 2 4" xfId="895"/>
    <cellStyle name="Normal 43 3" xfId="896"/>
    <cellStyle name="Normal 44" xfId="897"/>
    <cellStyle name="Normal 44 2" xfId="898"/>
    <cellStyle name="Normal 44 2 2" xfId="899"/>
    <cellStyle name="Normal 44 2 2 2" xfId="900"/>
    <cellStyle name="Normal 44 2 3" xfId="901"/>
    <cellStyle name="Normal 44 2 4" xfId="902"/>
    <cellStyle name="Normal 44 3" xfId="903"/>
    <cellStyle name="Normal 45" xfId="904"/>
    <cellStyle name="Normal 45 2" xfId="905"/>
    <cellStyle name="Normal 45 2 2" xfId="906"/>
    <cellStyle name="Normal 45 2 2 2" xfId="907"/>
    <cellStyle name="Normal 45 2 3" xfId="908"/>
    <cellStyle name="Normal 45 2 4" xfId="909"/>
    <cellStyle name="Normal 45 3" xfId="910"/>
    <cellStyle name="Normal 46" xfId="911"/>
    <cellStyle name="Normal 46 2" xfId="912"/>
    <cellStyle name="Normal 46 2 2" xfId="913"/>
    <cellStyle name="Normal 46 2 2 2" xfId="914"/>
    <cellStyle name="Normal 46 2 3" xfId="915"/>
    <cellStyle name="Normal 46 2 4" xfId="916"/>
    <cellStyle name="Normal 46 3" xfId="917"/>
    <cellStyle name="Normal 47" xfId="918"/>
    <cellStyle name="Normal 47 2" xfId="919"/>
    <cellStyle name="Normal 47 2 2" xfId="920"/>
    <cellStyle name="Normal 47 2 2 2" xfId="921"/>
    <cellStyle name="Normal 47 2 3" xfId="922"/>
    <cellStyle name="Normal 47 2 4" xfId="923"/>
    <cellStyle name="Normal 47 3" xfId="924"/>
    <cellStyle name="Normal 48" xfId="925"/>
    <cellStyle name="Normal 48 2" xfId="926"/>
    <cellStyle name="Normal 48 2 2" xfId="927"/>
    <cellStyle name="Normal 48 2 2 2" xfId="928"/>
    <cellStyle name="Normal 48 2 3" xfId="929"/>
    <cellStyle name="Normal 48 2 4" xfId="930"/>
    <cellStyle name="Normal 48 3" xfId="931"/>
    <cellStyle name="Normal 49" xfId="932"/>
    <cellStyle name="Normal 49 2" xfId="933"/>
    <cellStyle name="Normal 49 2 2" xfId="934"/>
    <cellStyle name="Normal 49 2 2 2" xfId="935"/>
    <cellStyle name="Normal 49 2 3" xfId="936"/>
    <cellStyle name="Normal 49 2 4" xfId="937"/>
    <cellStyle name="Normal 49 3" xfId="938"/>
    <cellStyle name="Normal 5" xfId="939"/>
    <cellStyle name="Normal 5 2" xfId="940"/>
    <cellStyle name="Normal 5 2 2" xfId="941"/>
    <cellStyle name="Normal 5 2 2 2" xfId="942"/>
    <cellStyle name="Normal 5 2 2 2 2" xfId="943"/>
    <cellStyle name="Normal 5 2 2 3" xfId="944"/>
    <cellStyle name="Normal 5 2 2 4" xfId="945"/>
    <cellStyle name="Normal 5 2 3" xfId="946"/>
    <cellStyle name="Normal 5 3" xfId="947"/>
    <cellStyle name="Normal 5 3 2" xfId="948"/>
    <cellStyle name="Normal 5 3 2 2" xfId="949"/>
    <cellStyle name="Normal 5 3 3" xfId="950"/>
    <cellStyle name="Normal 5 3 4" xfId="951"/>
    <cellStyle name="Normal 5 4" xfId="952"/>
    <cellStyle name="Normal 50" xfId="953"/>
    <cellStyle name="Normal 50 2" xfId="954"/>
    <cellStyle name="Normal 50 2 2" xfId="955"/>
    <cellStyle name="Normal 50 2 2 2" xfId="956"/>
    <cellStyle name="Normal 50 2 3" xfId="957"/>
    <cellStyle name="Normal 50 2 4" xfId="958"/>
    <cellStyle name="Normal 50 3" xfId="959"/>
    <cellStyle name="Normal 50 4" xfId="1470"/>
    <cellStyle name="Normal 51" xfId="960"/>
    <cellStyle name="Normal 51 2" xfId="961"/>
    <cellStyle name="Normal 51 2 2" xfId="962"/>
    <cellStyle name="Normal 51 2 2 2" xfId="963"/>
    <cellStyle name="Normal 51 2 3" xfId="964"/>
    <cellStyle name="Normal 51 2 4" xfId="965"/>
    <cellStyle name="Normal 51 3" xfId="966"/>
    <cellStyle name="Normal 52" xfId="967"/>
    <cellStyle name="Normal 52 2" xfId="968"/>
    <cellStyle name="Normal 52 2 2" xfId="969"/>
    <cellStyle name="Normal 52 2 2 2" xfId="970"/>
    <cellStyle name="Normal 52 2 3" xfId="971"/>
    <cellStyle name="Normal 52 2 4" xfId="972"/>
    <cellStyle name="Normal 52 3" xfId="973"/>
    <cellStyle name="Normal 53" xfId="974"/>
    <cellStyle name="Normal 53 2" xfId="975"/>
    <cellStyle name="Normal 53 2 2" xfId="976"/>
    <cellStyle name="Normal 53 2 2 2" xfId="977"/>
    <cellStyle name="Normal 53 2 3" xfId="978"/>
    <cellStyle name="Normal 53 2 4" xfId="979"/>
    <cellStyle name="Normal 53 3" xfId="980"/>
    <cellStyle name="Normal 54" xfId="981"/>
    <cellStyle name="Normal 54 2" xfId="982"/>
    <cellStyle name="Normal 54 2 2" xfId="983"/>
    <cellStyle name="Normal 54 2 2 2" xfId="984"/>
    <cellStyle name="Normal 54 2 3" xfId="985"/>
    <cellStyle name="Normal 54 2 4" xfId="986"/>
    <cellStyle name="Normal 54 3" xfId="987"/>
    <cellStyle name="Normal 55" xfId="988"/>
    <cellStyle name="Normal 55 2" xfId="989"/>
    <cellStyle name="Normal 55 2 2" xfId="990"/>
    <cellStyle name="Normal 55 2 2 2" xfId="991"/>
    <cellStyle name="Normal 55 2 3" xfId="992"/>
    <cellStyle name="Normal 55 2 4" xfId="993"/>
    <cellStyle name="Normal 55 3" xfId="994"/>
    <cellStyle name="Normal 56" xfId="995"/>
    <cellStyle name="Normal 56 2" xfId="996"/>
    <cellStyle name="Normal 56 2 2" xfId="997"/>
    <cellStyle name="Normal 56 2 2 2" xfId="998"/>
    <cellStyle name="Normal 56 2 3" xfId="999"/>
    <cellStyle name="Normal 56 2 4" xfId="1000"/>
    <cellStyle name="Normal 56 3" xfId="1001"/>
    <cellStyle name="Normal 57" xfId="1002"/>
    <cellStyle name="Normal 57 2" xfId="1003"/>
    <cellStyle name="Normal 57 2 2" xfId="1004"/>
    <cellStyle name="Normal 57 2 2 2" xfId="1005"/>
    <cellStyle name="Normal 57 2 3" xfId="1006"/>
    <cellStyle name="Normal 57 2 4" xfId="1007"/>
    <cellStyle name="Normal 57 3" xfId="1008"/>
    <cellStyle name="Normal 58" xfId="1009"/>
    <cellStyle name="Normal 58 2" xfId="1010"/>
    <cellStyle name="Normal 58 2 2" xfId="1011"/>
    <cellStyle name="Normal 58 2 2 2" xfId="1012"/>
    <cellStyle name="Normal 58 2 3" xfId="1013"/>
    <cellStyle name="Normal 58 2 4" xfId="1014"/>
    <cellStyle name="Normal 58 3" xfId="1015"/>
    <cellStyle name="Normal 59" xfId="1016"/>
    <cellStyle name="Normal 59 2" xfId="1017"/>
    <cellStyle name="Normal 59 2 2" xfId="1018"/>
    <cellStyle name="Normal 59 2 2 2" xfId="1019"/>
    <cellStyle name="Normal 59 2 3" xfId="1020"/>
    <cellStyle name="Normal 59 2 4" xfId="1021"/>
    <cellStyle name="Normal 59 3" xfId="1022"/>
    <cellStyle name="Normal 6" xfId="1023"/>
    <cellStyle name="Normal 6 2" xfId="1024"/>
    <cellStyle name="Normal 6 2 2" xfId="1025"/>
    <cellStyle name="Normal 6 2 2 2" xfId="1026"/>
    <cellStyle name="Normal 6 2 3" xfId="1027"/>
    <cellStyle name="Normal 6 2 4" xfId="1028"/>
    <cellStyle name="Normal 6 3" xfId="1029"/>
    <cellStyle name="Normal 6 4" xfId="1471"/>
    <cellStyle name="Normal 60" xfId="1030"/>
    <cellStyle name="Normal 60 2" xfId="1031"/>
    <cellStyle name="Normal 60 2 2" xfId="1032"/>
    <cellStyle name="Normal 60 2 2 2" xfId="1033"/>
    <cellStyle name="Normal 60 2 3" xfId="1034"/>
    <cellStyle name="Normal 60 2 4" xfId="1035"/>
    <cellStyle name="Normal 60 3" xfId="1036"/>
    <cellStyle name="Normal 61" xfId="1037"/>
    <cellStyle name="Normal 61 2" xfId="1038"/>
    <cellStyle name="Normal 61 2 2" xfId="1039"/>
    <cellStyle name="Normal 61 2 2 2" xfId="1040"/>
    <cellStyle name="Normal 61 2 3" xfId="1041"/>
    <cellStyle name="Normal 61 2 4" xfId="1042"/>
    <cellStyle name="Normal 61 3" xfId="1043"/>
    <cellStyle name="Normal 62" xfId="1044"/>
    <cellStyle name="Normal 62 2" xfId="1045"/>
    <cellStyle name="Normal 62 2 2" xfId="1046"/>
    <cellStyle name="Normal 62 2 2 2" xfId="1047"/>
    <cellStyle name="Normal 62 2 3" xfId="1048"/>
    <cellStyle name="Normal 62 2 4" xfId="1049"/>
    <cellStyle name="Normal 62 3" xfId="1050"/>
    <cellStyle name="Normal 63" xfId="1051"/>
    <cellStyle name="Normal 63 2" xfId="1052"/>
    <cellStyle name="Normal 63 2 2" xfId="1053"/>
    <cellStyle name="Normal 63 2 2 2" xfId="1054"/>
    <cellStyle name="Normal 63 2 3" xfId="1055"/>
    <cellStyle name="Normal 63 2 4" xfId="1056"/>
    <cellStyle name="Normal 63 3" xfId="1057"/>
    <cellStyle name="Normal 64" xfId="1058"/>
    <cellStyle name="Normal 64 2" xfId="1059"/>
    <cellStyle name="Normal 64 2 2" xfId="1060"/>
    <cellStyle name="Normal 64 2 2 2" xfId="1061"/>
    <cellStyle name="Normal 64 2 3" xfId="1062"/>
    <cellStyle name="Normal 64 2 4" xfId="1063"/>
    <cellStyle name="Normal 64 3" xfId="1064"/>
    <cellStyle name="Normal 65" xfId="1065"/>
    <cellStyle name="Normal 65 2" xfId="1066"/>
    <cellStyle name="Normal 65 2 2" xfId="1067"/>
    <cellStyle name="Normal 65 2 2 2" xfId="1068"/>
    <cellStyle name="Normal 65 2 3" xfId="1069"/>
    <cellStyle name="Normal 65 2 4" xfId="1070"/>
    <cellStyle name="Normal 65 3" xfId="1071"/>
    <cellStyle name="Normal 66" xfId="1072"/>
    <cellStyle name="Normal 66 2" xfId="1073"/>
    <cellStyle name="Normal 66 2 2" xfId="1074"/>
    <cellStyle name="Normal 66 2 2 2" xfId="1075"/>
    <cellStyle name="Normal 66 2 3" xfId="1076"/>
    <cellStyle name="Normal 66 2 4" xfId="1077"/>
    <cellStyle name="Normal 66 3" xfId="1078"/>
    <cellStyle name="Normal 67" xfId="1079"/>
    <cellStyle name="Normal 67 2" xfId="1080"/>
    <cellStyle name="Normal 67 2 2" xfId="1081"/>
    <cellStyle name="Normal 67 2 2 2" xfId="1082"/>
    <cellStyle name="Normal 67 2 3" xfId="1083"/>
    <cellStyle name="Normal 67 2 4" xfId="1084"/>
    <cellStyle name="Normal 67 3" xfId="1085"/>
    <cellStyle name="Normal 68" xfId="1086"/>
    <cellStyle name="Normal 68 2" xfId="1087"/>
    <cellStyle name="Normal 68 2 2" xfId="1088"/>
    <cellStyle name="Normal 68 2 2 2" xfId="1089"/>
    <cellStyle name="Normal 68 2 3" xfId="1090"/>
    <cellStyle name="Normal 68 2 4" xfId="1091"/>
    <cellStyle name="Normal 68 3" xfId="1092"/>
    <cellStyle name="Normal 69" xfId="1093"/>
    <cellStyle name="Normal 69 2" xfId="1094"/>
    <cellStyle name="Normal 69 2 2" xfId="1095"/>
    <cellStyle name="Normal 69 2 2 2" xfId="1096"/>
    <cellStyle name="Normal 69 2 3" xfId="1097"/>
    <cellStyle name="Normal 69 2 4" xfId="1098"/>
    <cellStyle name="Normal 69 3" xfId="1099"/>
    <cellStyle name="Normal 7" xfId="1100"/>
    <cellStyle name="Normal 7 2" xfId="1101"/>
    <cellStyle name="Normal 7 2 2" xfId="1102"/>
    <cellStyle name="Normal 7 2 2 2" xfId="1103"/>
    <cellStyle name="Normal 7 2 3" xfId="1104"/>
    <cellStyle name="Normal 7 2 4" xfId="1105"/>
    <cellStyle name="Normal 7 3" xfId="1106"/>
    <cellStyle name="Normal 7 4" xfId="1472"/>
    <cellStyle name="Normal 70" xfId="1107"/>
    <cellStyle name="Normal 70 2" xfId="1108"/>
    <cellStyle name="Normal 70 2 2" xfId="1109"/>
    <cellStyle name="Normal 70 2 2 2" xfId="1110"/>
    <cellStyle name="Normal 70 2 3" xfId="1111"/>
    <cellStyle name="Normal 70 2 4" xfId="1112"/>
    <cellStyle name="Normal 70 3" xfId="1113"/>
    <cellStyle name="Normal 71" xfId="1114"/>
    <cellStyle name="Normal 71 2" xfId="1115"/>
    <cellStyle name="Normal 71 2 2" xfId="1116"/>
    <cellStyle name="Normal 71 2 2 2" xfId="1117"/>
    <cellStyle name="Normal 71 2 3" xfId="1118"/>
    <cellStyle name="Normal 71 2 4" xfId="1119"/>
    <cellStyle name="Normal 71 3" xfId="1120"/>
    <cellStyle name="Normal 72" xfId="1121"/>
    <cellStyle name="Normal 72 2" xfId="1122"/>
    <cellStyle name="Normal 72 2 2" xfId="1123"/>
    <cellStyle name="Normal 72 2 2 2" xfId="1124"/>
    <cellStyle name="Normal 72 2 3" xfId="1125"/>
    <cellStyle name="Normal 72 2 4" xfId="1126"/>
    <cellStyle name="Normal 72 3" xfId="1127"/>
    <cellStyle name="Normal 73" xfId="1128"/>
    <cellStyle name="Normal 73 2" xfId="1129"/>
    <cellStyle name="Normal 73 2 2" xfId="1130"/>
    <cellStyle name="Normal 73 2 2 2" xfId="1131"/>
    <cellStyle name="Normal 73 2 3" xfId="1132"/>
    <cellStyle name="Normal 73 2 4" xfId="1133"/>
    <cellStyle name="Normal 73 3" xfId="1134"/>
    <cellStyle name="Normal 74" xfId="1135"/>
    <cellStyle name="Normal 74 2" xfId="1136"/>
    <cellStyle name="Normal 74 2 2" xfId="1137"/>
    <cellStyle name="Normal 74 2 2 2" xfId="1138"/>
    <cellStyle name="Normal 74 2 3" xfId="1139"/>
    <cellStyle name="Normal 74 2 4" xfId="1140"/>
    <cellStyle name="Normal 74 3" xfId="1141"/>
    <cellStyle name="Normal 75" xfId="1142"/>
    <cellStyle name="Normal 75 2" xfId="1143"/>
    <cellStyle name="Normal 75 2 2" xfId="1144"/>
    <cellStyle name="Normal 75 2 2 2" xfId="1145"/>
    <cellStyle name="Normal 75 2 3" xfId="1146"/>
    <cellStyle name="Normal 75 2 4" xfId="1147"/>
    <cellStyle name="Normal 75 3" xfId="1148"/>
    <cellStyle name="Normal 76" xfId="1149"/>
    <cellStyle name="Normal 76 2" xfId="1150"/>
    <cellStyle name="Normal 76 2 2" xfId="1151"/>
    <cellStyle name="Normal 76 2 2 2" xfId="1152"/>
    <cellStyle name="Normal 76 2 3" xfId="1153"/>
    <cellStyle name="Normal 76 2 4" xfId="1154"/>
    <cellStyle name="Normal 76 3" xfId="1155"/>
    <cellStyle name="Normal 77" xfId="1156"/>
    <cellStyle name="Normal 77 2" xfId="1157"/>
    <cellStyle name="Normal 77 2 2" xfId="1158"/>
    <cellStyle name="Normal 77 2 2 2" xfId="1159"/>
    <cellStyle name="Normal 77 2 3" xfId="1160"/>
    <cellStyle name="Normal 77 2 4" xfId="1161"/>
    <cellStyle name="Normal 77 3" xfId="1162"/>
    <cellStyle name="Normal 78" xfId="1163"/>
    <cellStyle name="Normal 78 2" xfId="1164"/>
    <cellStyle name="Normal 78 2 2" xfId="1165"/>
    <cellStyle name="Normal 78 2 2 2" xfId="1166"/>
    <cellStyle name="Normal 78 2 3" xfId="1167"/>
    <cellStyle name="Normal 78 2 4" xfId="1168"/>
    <cellStyle name="Normal 78 3" xfId="1169"/>
    <cellStyle name="Normal 79" xfId="1170"/>
    <cellStyle name="Normal 79 2" xfId="1171"/>
    <cellStyle name="Normal 79 2 2" xfId="1172"/>
    <cellStyle name="Normal 79 2 2 2" xfId="1173"/>
    <cellStyle name="Normal 79 2 3" xfId="1174"/>
    <cellStyle name="Normal 79 2 4" xfId="1175"/>
    <cellStyle name="Normal 79 3" xfId="1176"/>
    <cellStyle name="Normal 8" xfId="1177"/>
    <cellStyle name="Normal 8 2" xfId="1178"/>
    <cellStyle name="Normal 8 2 2" xfId="1179"/>
    <cellStyle name="Normal 8 2 2 2" xfId="1180"/>
    <cellStyle name="Normal 8 2 3" xfId="1181"/>
    <cellStyle name="Normal 8 2 4" xfId="1182"/>
    <cellStyle name="Normal 8 3" xfId="1183"/>
    <cellStyle name="Normal 8 4" xfId="1473"/>
    <cellStyle name="Normal 80" xfId="1184"/>
    <cellStyle name="Normal 80 2" xfId="1185"/>
    <cellStyle name="Normal 80 2 2" xfId="1186"/>
    <cellStyle name="Normal 80 2 2 2" xfId="1187"/>
    <cellStyle name="Normal 80 2 3" xfId="1188"/>
    <cellStyle name="Normal 80 2 4" xfId="1189"/>
    <cellStyle name="Normal 80 3" xfId="1190"/>
    <cellStyle name="Normal 81" xfId="1191"/>
    <cellStyle name="Normal 81 2" xfId="1192"/>
    <cellStyle name="Normal 81 2 2" xfId="1193"/>
    <cellStyle name="Normal 81 2 2 2" xfId="1194"/>
    <cellStyle name="Normal 81 2 3" xfId="1195"/>
    <cellStyle name="Normal 81 2 4" xfId="1196"/>
    <cellStyle name="Normal 81 3" xfId="1197"/>
    <cellStyle name="Normal 82" xfId="1198"/>
    <cellStyle name="Normal 82 2" xfId="1199"/>
    <cellStyle name="Normal 82 2 2" xfId="1200"/>
    <cellStyle name="Normal 82 2 2 2" xfId="1201"/>
    <cellStyle name="Normal 82 2 3" xfId="1202"/>
    <cellStyle name="Normal 82 2 4" xfId="1203"/>
    <cellStyle name="Normal 82 3" xfId="1204"/>
    <cellStyle name="Normal 83" xfId="1205"/>
    <cellStyle name="Normal 83 2" xfId="1206"/>
    <cellStyle name="Normal 83 2 2" xfId="1207"/>
    <cellStyle name="Normal 83 2 2 2" xfId="1208"/>
    <cellStyle name="Normal 83 2 3" xfId="1209"/>
    <cellStyle name="Normal 83 2 4" xfId="1210"/>
    <cellStyle name="Normal 83 3" xfId="1211"/>
    <cellStyle name="Normal 84" xfId="1212"/>
    <cellStyle name="Normal 84 2" xfId="1213"/>
    <cellStyle name="Normal 84 2 2" xfId="1214"/>
    <cellStyle name="Normal 84 2 2 2" xfId="1215"/>
    <cellStyle name="Normal 84 2 3" xfId="1216"/>
    <cellStyle name="Normal 84 2 4" xfId="1217"/>
    <cellStyle name="Normal 84 3" xfId="1218"/>
    <cellStyle name="Normal 85" xfId="1219"/>
    <cellStyle name="Normal 85 2" xfId="1220"/>
    <cellStyle name="Normal 85 2 2" xfId="1221"/>
    <cellStyle name="Normal 85 2 2 2" xfId="1222"/>
    <cellStyle name="Normal 85 2 3" xfId="1223"/>
    <cellStyle name="Normal 85 2 4" xfId="1224"/>
    <cellStyle name="Normal 85 3" xfId="1225"/>
    <cellStyle name="Normal 86" xfId="1226"/>
    <cellStyle name="Normal 86 2" xfId="1227"/>
    <cellStyle name="Normal 86 2 2" xfId="1228"/>
    <cellStyle name="Normal 86 2 2 2" xfId="1229"/>
    <cellStyle name="Normal 86 2 3" xfId="1230"/>
    <cellStyle name="Normal 86 2 4" xfId="1231"/>
    <cellStyle name="Normal 86 3" xfId="1232"/>
    <cellStyle name="Normal 87" xfId="1233"/>
    <cellStyle name="Normal 87 2" xfId="1234"/>
    <cellStyle name="Normal 87 2 2" xfId="1235"/>
    <cellStyle name="Normal 87 2 2 2" xfId="1236"/>
    <cellStyle name="Normal 87 2 3" xfId="1237"/>
    <cellStyle name="Normal 87 2 4" xfId="1238"/>
    <cellStyle name="Normal 87 3" xfId="1239"/>
    <cellStyle name="Normal 88" xfId="1240"/>
    <cellStyle name="Normal 88 2" xfId="1241"/>
    <cellStyle name="Normal 88 2 2" xfId="1242"/>
    <cellStyle name="Normal 88 2 2 2" xfId="1243"/>
    <cellStyle name="Normal 88 2 3" xfId="1244"/>
    <cellStyle name="Normal 88 2 4" xfId="1245"/>
    <cellStyle name="Normal 88 3" xfId="1246"/>
    <cellStyle name="Normal 89" xfId="1247"/>
    <cellStyle name="Normal 89 2" xfId="1248"/>
    <cellStyle name="Normal 89 2 2" xfId="1249"/>
    <cellStyle name="Normal 89 2 2 2" xfId="1250"/>
    <cellStyle name="Normal 89 2 3" xfId="1251"/>
    <cellStyle name="Normal 89 2 4" xfId="1252"/>
    <cellStyle name="Normal 89 3" xfId="1253"/>
    <cellStyle name="Normal 9" xfId="1254"/>
    <cellStyle name="Normal 9 2" xfId="1255"/>
    <cellStyle name="Normal 9 2 2" xfId="1256"/>
    <cellStyle name="Normal 9 2 2 2" xfId="1257"/>
    <cellStyle name="Normal 9 2 3" xfId="1258"/>
    <cellStyle name="Normal 9 2 4" xfId="1259"/>
    <cellStyle name="Normal 9 3" xfId="1260"/>
    <cellStyle name="Normal 9 4" xfId="1474"/>
    <cellStyle name="Normal 90" xfId="1261"/>
    <cellStyle name="Normal 90 2" xfId="1262"/>
    <cellStyle name="Normal 90 2 2" xfId="1263"/>
    <cellStyle name="Normal 90 2 2 2" xfId="1264"/>
    <cellStyle name="Normal 90 2 3" xfId="1265"/>
    <cellStyle name="Normal 90 2 4" xfId="1266"/>
    <cellStyle name="Normal 90 3" xfId="1267"/>
    <cellStyle name="Normal 91" xfId="1268"/>
    <cellStyle name="Normal 91 2" xfId="1269"/>
    <cellStyle name="Normal 91 2 2" xfId="1270"/>
    <cellStyle name="Normal 91 2 2 2" xfId="1271"/>
    <cellStyle name="Normal 91 2 3" xfId="1272"/>
    <cellStyle name="Normal 91 2 4" xfId="1273"/>
    <cellStyle name="Normal 91 3" xfId="1274"/>
    <cellStyle name="Normal 92" xfId="1275"/>
    <cellStyle name="Normal 92 2" xfId="1276"/>
    <cellStyle name="Normal 92 2 2" xfId="1277"/>
    <cellStyle name="Normal 92 2 2 2" xfId="1278"/>
    <cellStyle name="Normal 92 2 3" xfId="1279"/>
    <cellStyle name="Normal 92 2 4" xfId="1280"/>
    <cellStyle name="Normal 92 3" xfId="1281"/>
    <cellStyle name="Normal 93" xfId="1282"/>
    <cellStyle name="Normal 93 2" xfId="1283"/>
    <cellStyle name="Normal 93 2 2" xfId="1284"/>
    <cellStyle name="Normal 93 2 2 2" xfId="1285"/>
    <cellStyle name="Normal 93 2 3" xfId="1286"/>
    <cellStyle name="Normal 93 2 4" xfId="1287"/>
    <cellStyle name="Normal 93 3" xfId="1288"/>
    <cellStyle name="Normal 94" xfId="1289"/>
    <cellStyle name="Normal 94 2" xfId="1290"/>
    <cellStyle name="Normal 94 2 2" xfId="1291"/>
    <cellStyle name="Normal 94 2 2 2" xfId="1292"/>
    <cellStyle name="Normal 94 2 3" xfId="1293"/>
    <cellStyle name="Normal 94 2 4" xfId="1294"/>
    <cellStyle name="Normal 94 3" xfId="1295"/>
    <cellStyle name="Normal 95" xfId="1296"/>
    <cellStyle name="Normal 95 2" xfId="1297"/>
    <cellStyle name="Normal 95 2 2" xfId="1298"/>
    <cellStyle name="Normal 95 2 2 2" xfId="1299"/>
    <cellStyle name="Normal 95 2 3" xfId="1300"/>
    <cellStyle name="Normal 95 2 4" xfId="1301"/>
    <cellStyle name="Normal 95 3" xfId="1302"/>
    <cellStyle name="Normal 96" xfId="1303"/>
    <cellStyle name="Normal 96 2" xfId="1304"/>
    <cellStyle name="Normal 96 2 2" xfId="1305"/>
    <cellStyle name="Normal 96 2 2 2" xfId="1306"/>
    <cellStyle name="Normal 96 2 3" xfId="1307"/>
    <cellStyle name="Normal 96 2 4" xfId="1308"/>
    <cellStyle name="Normal 96 3" xfId="1309"/>
    <cellStyle name="Normal 97" xfId="1310"/>
    <cellStyle name="Normal 97 2" xfId="1311"/>
    <cellStyle name="Normal 97 2 2" xfId="1312"/>
    <cellStyle name="Normal 97 2 2 2" xfId="1313"/>
    <cellStyle name="Normal 97 2 3" xfId="1314"/>
    <cellStyle name="Normal 97 2 4" xfId="1315"/>
    <cellStyle name="Normal 97 3" xfId="1316"/>
    <cellStyle name="Normal 98" xfId="1317"/>
    <cellStyle name="Normal 98 2" xfId="1318"/>
    <cellStyle name="Normal 98 2 2" xfId="1319"/>
    <cellStyle name="Normal 98 2 2 2" xfId="1320"/>
    <cellStyle name="Normal 98 2 3" xfId="1321"/>
    <cellStyle name="Normal 98 2 4" xfId="1322"/>
    <cellStyle name="Normal 98 3" xfId="1323"/>
    <cellStyle name="Normal 99" xfId="1324"/>
    <cellStyle name="Normal 99 2" xfId="1325"/>
    <cellStyle name="Normal 99 2 2" xfId="1326"/>
    <cellStyle name="Normal 99 2 2 2" xfId="1327"/>
    <cellStyle name="Normal 99 2 3" xfId="1328"/>
    <cellStyle name="Normal 99 2 4" xfId="1329"/>
    <cellStyle name="Normal 99 3" xfId="1330"/>
    <cellStyle name="Normal_Calc_Com Gas Fryer_product_04-29-09" xfId="1455"/>
    <cellStyle name="Normal_Calc_Computer_product" xfId="1408"/>
    <cellStyle name="Normal_Commercial Electric Fryer calculator_product_092909" xfId="1454"/>
    <cellStyle name="Normal_office equipment calculator - rough draft 110909" xfId="1453"/>
    <cellStyle name="Note 2" xfId="1331"/>
    <cellStyle name="Note 2 2" xfId="1447"/>
    <cellStyle name="Note 3" xfId="1332"/>
    <cellStyle name="Note 4" xfId="1448"/>
    <cellStyle name="Output 2" xfId="1333"/>
    <cellStyle name="Output 2 2" xfId="1449"/>
    <cellStyle name="Output 3" xfId="1334"/>
    <cellStyle name="Percent 2" xfId="1335"/>
    <cellStyle name="Percent 2 2" xfId="1336"/>
    <cellStyle name="Percent 2 2 2" xfId="1337"/>
    <cellStyle name="Percent 2 2 2 2" xfId="1338"/>
    <cellStyle name="Percent 2 2 2 2 2" xfId="1339"/>
    <cellStyle name="Percent 2 2 2 2 2 2" xfId="1340"/>
    <cellStyle name="Percent 2 2 2 2 2 2 2" xfId="1341"/>
    <cellStyle name="Percent 2 2 2 3" xfId="1342"/>
    <cellStyle name="Percent 2 2 3" xfId="1343"/>
    <cellStyle name="Percent 2 2 3 2" xfId="1344"/>
    <cellStyle name="Percent 2 2 3 2 2" xfId="1345"/>
    <cellStyle name="Percent 2 2 3 3" xfId="1346"/>
    <cellStyle name="Percent 2 2 4" xfId="1347"/>
    <cellStyle name="Percent 2 2 4 2" xfId="1348"/>
    <cellStyle name="Percent 2 2 4 2 2" xfId="1349"/>
    <cellStyle name="Percent 2 2 4 3" xfId="1350"/>
    <cellStyle name="Percent 2 2 5" xfId="1459"/>
    <cellStyle name="Percent 2 3" xfId="1351"/>
    <cellStyle name="Percent 2 3 2" xfId="1352"/>
    <cellStyle name="Percent 2 3 2 2" xfId="1353"/>
    <cellStyle name="Percent 2 3 3" xfId="1354"/>
    <cellStyle name="Percent 2 4" xfId="1355"/>
    <cellStyle name="Percent 2 5" xfId="1356"/>
    <cellStyle name="Percent 2 5 2" xfId="1357"/>
    <cellStyle name="Percent 2 6" xfId="1358"/>
    <cellStyle name="Percent 2 6 2" xfId="1359"/>
    <cellStyle name="Percent 2 7" xfId="1450"/>
    <cellStyle name="Percent 2 8" xfId="1475"/>
    <cellStyle name="Percent 3" xfId="1360"/>
    <cellStyle name="Percent 3 2" xfId="1361"/>
    <cellStyle name="Percent 3 2 2" xfId="1362"/>
    <cellStyle name="Percent 3 2 2 2" xfId="1363"/>
    <cellStyle name="Percent 3 2 2 2 2" xfId="1364"/>
    <cellStyle name="Percent 3 2 2 3" xfId="1365"/>
    <cellStyle name="Percent 3 2 2 4" xfId="1366"/>
    <cellStyle name="Percent 3 2 3" xfId="1367"/>
    <cellStyle name="Percent 3 3" xfId="1368"/>
    <cellStyle name="Percent 3 3 2" xfId="1369"/>
    <cellStyle name="Percent 3 3 2 2" xfId="1370"/>
    <cellStyle name="Percent 3 3 3" xfId="1371"/>
    <cellStyle name="Percent 3 3 4" xfId="1372"/>
    <cellStyle name="Percent 3 4" xfId="1373"/>
    <cellStyle name="Percent 4" xfId="1374"/>
    <cellStyle name="Percent 4 2" xfId="1375"/>
    <cellStyle name="Percent 4 2 2" xfId="1376"/>
    <cellStyle name="Percent 4 2 2 2" xfId="1377"/>
    <cellStyle name="Percent 4 2 3" xfId="1378"/>
    <cellStyle name="Percent 4 3" xfId="1379"/>
    <cellStyle name="Percent 4 3 2" xfId="1380"/>
    <cellStyle name="Percent 4 3 2 2" xfId="1381"/>
    <cellStyle name="Percent 4 3 3" xfId="1382"/>
    <cellStyle name="Percent 4 4" xfId="1383"/>
    <cellStyle name="Percent 4 4 2" xfId="1384"/>
    <cellStyle name="Percent 4 5" xfId="1385"/>
    <cellStyle name="Percent 4 6" xfId="1476"/>
    <cellStyle name="Percent 5" xfId="1386"/>
    <cellStyle name="Percent 5 2" xfId="1387"/>
    <cellStyle name="Percent 5 2 2" xfId="1388"/>
    <cellStyle name="Percent 5 3" xfId="1389"/>
    <cellStyle name="Percent 5 3 2" xfId="1390"/>
    <cellStyle name="Percent 6" xfId="1391"/>
    <cellStyle name="Percent 6 2" xfId="1392"/>
    <cellStyle name="Percent 7" xfId="1393"/>
    <cellStyle name="Percent 8" xfId="1394"/>
    <cellStyle name="Percent 9" xfId="1411"/>
    <cellStyle name="Style 1" xfId="8"/>
    <cellStyle name="Title 2" xfId="1395"/>
    <cellStyle name="Title 2 2" xfId="1451"/>
    <cellStyle name="Title 3" xfId="1396"/>
    <cellStyle name="Total 2" xfId="1397"/>
    <cellStyle name="Total 2 2" xfId="1452"/>
    <cellStyle name="Total 3" xfId="1398"/>
    <cellStyle name="TRANSMISSION RELIABILITY PORTION OF PROJECT" xfId="1399"/>
    <cellStyle name="Warning Text 2" xfId="1400"/>
    <cellStyle name="wrap" xfId="1401"/>
    <cellStyle name="wrap 2" xfId="1402"/>
    <cellStyle name="wrap 2 2" xfId="1403"/>
    <cellStyle name="wrap 2 2 2" xfId="1404"/>
    <cellStyle name="wrap 2 3" xfId="1405"/>
    <cellStyle name="wrap 2 4" xfId="1406"/>
    <cellStyle name="wrap 3" xfId="1407"/>
  </cellStyles>
  <dxfs count="18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160304</xdr:colOff>
      <xdr:row>1</xdr:row>
      <xdr:rowOff>0</xdr:rowOff>
    </xdr:from>
    <xdr:ext cx="6216683" cy="264560"/>
    <xdr:sp macro="" textlink="">
      <xdr:nvSpPr>
        <xdr:cNvPr id="2" name="TextBox 1"/>
        <xdr:cNvSpPr txBox="1"/>
      </xdr:nvSpPr>
      <xdr:spPr>
        <a:xfrm>
          <a:off x="731804" y="5791200"/>
          <a:ext cx="62166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26954</xdr:colOff>
      <xdr:row>1</xdr:row>
      <xdr:rowOff>0</xdr:rowOff>
    </xdr:from>
    <xdr:ext cx="6216683" cy="264560"/>
    <xdr:sp macro="" textlink="">
      <xdr:nvSpPr>
        <xdr:cNvPr id="4" name="TextBox 3"/>
        <xdr:cNvSpPr txBox="1"/>
      </xdr:nvSpPr>
      <xdr:spPr>
        <a:xfrm>
          <a:off x="598454" y="4695825"/>
          <a:ext cx="62166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276225</xdr:colOff>
      <xdr:row>1</xdr:row>
      <xdr:rowOff>0</xdr:rowOff>
    </xdr:from>
    <xdr:ext cx="2162173" cy="264560"/>
    <xdr:sp macro="" textlink="">
      <xdr:nvSpPr>
        <xdr:cNvPr id="5" name="TextBox 4"/>
        <xdr:cNvSpPr txBox="1"/>
      </xdr:nvSpPr>
      <xdr:spPr>
        <a:xfrm>
          <a:off x="1038225" y="5029200"/>
          <a:ext cx="21621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2752724" cy="264560"/>
    <xdr:sp macro="" textlink="">
      <xdr:nvSpPr>
        <xdr:cNvPr id="6" name="TextBox 5"/>
        <xdr:cNvSpPr txBox="1"/>
      </xdr:nvSpPr>
      <xdr:spPr>
        <a:xfrm>
          <a:off x="381000" y="4352925"/>
          <a:ext cx="275272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47625</xdr:colOff>
      <xdr:row>1</xdr:row>
      <xdr:rowOff>0</xdr:rowOff>
    </xdr:from>
    <xdr:ext cx="6140483" cy="264560"/>
    <xdr:sp macro="" textlink="">
      <xdr:nvSpPr>
        <xdr:cNvPr id="7" name="TextBox 6"/>
        <xdr:cNvSpPr txBox="1"/>
      </xdr:nvSpPr>
      <xdr:spPr>
        <a:xfrm>
          <a:off x="428625" y="4505326"/>
          <a:ext cx="61404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L9K\common\Project_All\2007-138%20(ALE)%20Planning%20Support\Program%20Design\On%20going%20support\New%20Measure%20Research\CE%20Analysis%20-%202012\Motor\Motors%202013%20Rebates%20and%20Efficiency%20Analysis_02NOV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_IPL_2013Motors"/>
      <sheetName val="Cost Effectiveness Summary"/>
      <sheetName val="Pivot-CEE JAN 2012 Results"/>
      <sheetName val="CEE JAN 2012 Motors List"/>
      <sheetName val="Pivot-CEE MAR 2010 Results"/>
      <sheetName val="CEE_MAR 2010 Motor List"/>
      <sheetName val="EPACT Efficiency"/>
      <sheetName val="250-500_Motor Efficiencies"/>
      <sheetName val="Avoided Costs and 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F6">
            <v>0.59390058634214449</v>
          </cell>
        </row>
        <row r="7">
          <cell r="F7">
            <v>0.31386422365406025</v>
          </cell>
        </row>
        <row r="12">
          <cell r="F12">
            <v>9.8812527552300189E-2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ergystar.gov/index.cfm?c=comm_dishwashers.pr_crit_comm_dishwasher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ia.doe.gov/cneaf/electricity/epm/epm_sum.html" TargetMode="External"/><Relationship Id="rId2" Type="http://schemas.openxmlformats.org/officeDocument/2006/relationships/hyperlink" Target="http://www.epa.gov/cleanenergy/energy-resources/calculator.html" TargetMode="External"/><Relationship Id="rId1" Type="http://schemas.openxmlformats.org/officeDocument/2006/relationships/hyperlink" Target="http://www.eia.doe.gov/oil_gas/natural_gas/data_publications/natural_gas_monthly/ngm.html" TargetMode="External"/><Relationship Id="rId5" Type="http://schemas.openxmlformats.org/officeDocument/2006/relationships/hyperlink" Target="http://www.eia.gov/forecasts/aeo/er/" TargetMode="External"/><Relationship Id="rId4" Type="http://schemas.openxmlformats.org/officeDocument/2006/relationships/hyperlink" Target="http://www.eia.gov/forecasts/aeo/e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A82"/>
  <sheetViews>
    <sheetView showGridLines="0" tabSelected="1" topLeftCell="E25" zoomScaleNormal="100" workbookViewId="0">
      <pane xSplit="9795" topLeftCell="H1" activePane="topRight"/>
      <selection activeCell="F38" sqref="F38:H42"/>
      <selection pane="topRight" activeCell="K31" sqref="K31"/>
    </sheetView>
  </sheetViews>
  <sheetFormatPr defaultColWidth="14" defaultRowHeight="12.75"/>
  <cols>
    <col min="1" max="3" width="2.85546875" style="94" customWidth="1"/>
    <col min="4" max="4" width="2.85546875" style="106" customWidth="1"/>
    <col min="5" max="5" width="21.42578125" style="216" customWidth="1"/>
    <col min="6" max="6" width="26.5703125" style="217" customWidth="1"/>
    <col min="7" max="7" width="17.28515625" style="94" customWidth="1"/>
    <col min="8" max="8" width="16.7109375" style="127" customWidth="1"/>
    <col min="9" max="9" width="14.7109375" style="127" customWidth="1"/>
    <col min="10" max="10" width="16.140625" style="127" customWidth="1"/>
    <col min="11" max="16" width="14.7109375" style="127" customWidth="1"/>
    <col min="17" max="16384" width="14" style="94"/>
  </cols>
  <sheetData>
    <row r="1" spans="1:18" s="73" customFormat="1">
      <c r="A1" s="72" t="s">
        <v>155</v>
      </c>
    </row>
    <row r="2" spans="1:18" s="81" customFormat="1">
      <c r="C2" s="74" t="s">
        <v>0</v>
      </c>
      <c r="D2" s="82"/>
      <c r="E2" s="83"/>
      <c r="F2" s="84"/>
      <c r="G2" s="84"/>
      <c r="H2" s="85"/>
      <c r="I2" s="85"/>
      <c r="J2" s="85"/>
      <c r="L2" s="86"/>
    </row>
    <row r="3" spans="1:18" s="87" customFormat="1">
      <c r="E3" s="88"/>
    </row>
    <row r="4" spans="1:18" s="87" customFormat="1">
      <c r="D4" s="73"/>
      <c r="E4" s="75" t="s">
        <v>53</v>
      </c>
      <c r="K4" s="75" t="s">
        <v>153</v>
      </c>
    </row>
    <row r="5" spans="1:18" s="81" customFormat="1" ht="12" customHeight="1">
      <c r="D5" s="89"/>
      <c r="E5" s="90"/>
      <c r="F5" s="91" t="s">
        <v>19</v>
      </c>
      <c r="G5" s="92"/>
      <c r="H5" s="93" t="s">
        <v>156</v>
      </c>
      <c r="I5" s="94"/>
    </row>
    <row r="6" spans="1:18" s="81" customFormat="1" ht="12" customHeight="1">
      <c r="D6" s="89"/>
      <c r="E6" s="95"/>
      <c r="F6" s="96"/>
      <c r="G6" s="97"/>
      <c r="H6" s="98"/>
      <c r="I6" s="94"/>
      <c r="J6" s="99" t="s">
        <v>20</v>
      </c>
      <c r="K6" s="100"/>
      <c r="L6" s="101">
        <v>1</v>
      </c>
      <c r="M6" s="102" t="s">
        <v>21</v>
      </c>
    </row>
    <row r="7" spans="1:18" s="81" customFormat="1" ht="12" customHeight="1">
      <c r="D7" s="89"/>
      <c r="E7" s="103"/>
      <c r="F7" s="104" t="s">
        <v>1</v>
      </c>
      <c r="G7" s="104" t="s">
        <v>2</v>
      </c>
      <c r="H7" s="105"/>
      <c r="I7" s="94"/>
      <c r="J7" s="99" t="s">
        <v>22</v>
      </c>
      <c r="K7" s="100"/>
      <c r="L7" s="101">
        <f>61.4/7.48</f>
        <v>8.2085561497326189</v>
      </c>
      <c r="M7" s="102" t="s">
        <v>23</v>
      </c>
    </row>
    <row r="8" spans="1:18">
      <c r="E8" s="107" t="s">
        <v>24</v>
      </c>
      <c r="F8" s="108">
        <v>0.98</v>
      </c>
      <c r="G8" s="108">
        <v>0.8</v>
      </c>
      <c r="H8" s="109">
        <v>70</v>
      </c>
      <c r="I8" s="94"/>
      <c r="J8" s="94"/>
      <c r="K8" s="94"/>
      <c r="L8" s="94"/>
      <c r="M8" s="94"/>
      <c r="N8" s="94"/>
      <c r="O8" s="94"/>
      <c r="P8" s="94"/>
    </row>
    <row r="9" spans="1:18">
      <c r="E9" s="107" t="s">
        <v>25</v>
      </c>
      <c r="F9" s="108">
        <v>0.98</v>
      </c>
      <c r="G9" s="108">
        <v>0.8</v>
      </c>
      <c r="H9" s="109">
        <v>40</v>
      </c>
      <c r="I9" s="94"/>
      <c r="J9" s="94"/>
      <c r="K9" s="94"/>
      <c r="L9" s="94"/>
      <c r="M9" s="94"/>
      <c r="N9" s="94"/>
      <c r="O9" s="94"/>
      <c r="P9" s="94"/>
    </row>
    <row r="10" spans="1:18" s="81" customFormat="1" ht="12" customHeight="1">
      <c r="D10" s="89"/>
      <c r="E10" s="110"/>
    </row>
    <row r="11" spans="1:18" s="87" customFormat="1" ht="13.5" customHeight="1">
      <c r="D11" s="111"/>
      <c r="E11" s="112"/>
      <c r="F11" s="93" t="s">
        <v>26</v>
      </c>
      <c r="G11" s="93" t="s">
        <v>27</v>
      </c>
      <c r="H11" s="93" t="s">
        <v>28</v>
      </c>
      <c r="I11" s="113" t="s">
        <v>29</v>
      </c>
      <c r="J11" s="114"/>
      <c r="K11" s="113" t="s">
        <v>30</v>
      </c>
      <c r="L11" s="114"/>
      <c r="M11" s="113" t="s">
        <v>31</v>
      </c>
      <c r="N11" s="114"/>
      <c r="O11" s="93" t="s">
        <v>32</v>
      </c>
      <c r="P11" s="115" t="s">
        <v>154</v>
      </c>
    </row>
    <row r="12" spans="1:18" s="87" customFormat="1" ht="13.5" customHeight="1">
      <c r="D12" s="111"/>
      <c r="E12" s="116"/>
      <c r="F12" s="117"/>
      <c r="G12" s="117"/>
      <c r="H12" s="118"/>
      <c r="I12" s="119" t="s">
        <v>3</v>
      </c>
      <c r="J12" s="119" t="s">
        <v>4</v>
      </c>
      <c r="K12" s="119" t="s">
        <v>3</v>
      </c>
      <c r="L12" s="119" t="s">
        <v>4</v>
      </c>
      <c r="M12" s="120" t="s">
        <v>3</v>
      </c>
      <c r="N12" s="120" t="s">
        <v>4</v>
      </c>
      <c r="O12" s="118"/>
      <c r="P12" s="121"/>
    </row>
    <row r="13" spans="1:18" s="81" customFormat="1" ht="12" customHeight="1">
      <c r="D13" s="89"/>
      <c r="E13" s="122" t="s">
        <v>15</v>
      </c>
      <c r="F13" s="123"/>
      <c r="G13" s="123"/>
      <c r="H13" s="124"/>
      <c r="I13" s="124"/>
      <c r="J13" s="124"/>
      <c r="K13" s="124"/>
      <c r="L13" s="124"/>
      <c r="M13" s="124"/>
      <c r="N13" s="124"/>
      <c r="O13" s="125"/>
      <c r="P13" s="126"/>
      <c r="Q13" s="127"/>
      <c r="R13" s="127"/>
    </row>
    <row r="14" spans="1:18" s="81" customFormat="1" ht="12" customHeight="1">
      <c r="D14" s="89"/>
      <c r="E14" s="128" t="s">
        <v>10</v>
      </c>
      <c r="F14" s="129">
        <v>365.25</v>
      </c>
      <c r="G14" s="129">
        <v>75</v>
      </c>
      <c r="H14" s="130">
        <v>18</v>
      </c>
      <c r="I14" s="131">
        <v>2</v>
      </c>
      <c r="J14" s="132">
        <v>2</v>
      </c>
      <c r="K14" s="133">
        <v>1.73</v>
      </c>
      <c r="L14" s="134">
        <v>1.19</v>
      </c>
      <c r="M14" s="133">
        <v>0.5</v>
      </c>
      <c r="N14" s="134">
        <v>0.5</v>
      </c>
      <c r="O14" s="135">
        <v>10</v>
      </c>
      <c r="P14" s="136">
        <v>50</v>
      </c>
    </row>
    <row r="15" spans="1:18" s="81" customFormat="1" ht="12" customHeight="1">
      <c r="D15" s="89"/>
      <c r="E15" s="128" t="s">
        <v>11</v>
      </c>
      <c r="F15" s="129">
        <v>365.25</v>
      </c>
      <c r="G15" s="129">
        <v>280</v>
      </c>
      <c r="H15" s="130">
        <v>18</v>
      </c>
      <c r="I15" s="131">
        <v>1.5</v>
      </c>
      <c r="J15" s="132">
        <v>1.5</v>
      </c>
      <c r="K15" s="133">
        <v>2.1</v>
      </c>
      <c r="L15" s="134">
        <v>1.18</v>
      </c>
      <c r="M15" s="133">
        <v>0.6</v>
      </c>
      <c r="N15" s="134">
        <v>0.6</v>
      </c>
      <c r="O15" s="130">
        <v>15</v>
      </c>
      <c r="P15" s="136">
        <v>0</v>
      </c>
    </row>
    <row r="16" spans="1:18" s="81" customFormat="1" ht="12" customHeight="1">
      <c r="D16" s="89"/>
      <c r="E16" s="128" t="s">
        <v>13</v>
      </c>
      <c r="F16" s="129">
        <v>365.25</v>
      </c>
      <c r="G16" s="129">
        <v>400</v>
      </c>
      <c r="H16" s="130">
        <v>18</v>
      </c>
      <c r="I16" s="131">
        <v>0.3</v>
      </c>
      <c r="J16" s="132">
        <v>0.3</v>
      </c>
      <c r="K16" s="133">
        <v>1.31</v>
      </c>
      <c r="L16" s="134">
        <v>0.79</v>
      </c>
      <c r="M16" s="133">
        <v>1.6</v>
      </c>
      <c r="N16" s="134">
        <v>1.5</v>
      </c>
      <c r="O16" s="130">
        <v>20</v>
      </c>
      <c r="P16" s="136">
        <v>0</v>
      </c>
    </row>
    <row r="17" spans="4:16" s="81" customFormat="1" ht="12" customHeight="1">
      <c r="D17" s="89"/>
      <c r="E17" s="128" t="s">
        <v>17</v>
      </c>
      <c r="F17" s="129">
        <v>365.25</v>
      </c>
      <c r="G17" s="129">
        <v>600</v>
      </c>
      <c r="H17" s="130">
        <v>18</v>
      </c>
      <c r="I17" s="131">
        <v>0.3</v>
      </c>
      <c r="J17" s="132">
        <v>0.3</v>
      </c>
      <c r="K17" s="133">
        <v>1.04</v>
      </c>
      <c r="L17" s="134">
        <v>0.54</v>
      </c>
      <c r="M17" s="133">
        <v>2</v>
      </c>
      <c r="N17" s="134">
        <v>2</v>
      </c>
      <c r="O17" s="130">
        <v>20</v>
      </c>
      <c r="P17" s="136">
        <v>970</v>
      </c>
    </row>
    <row r="18" spans="4:16" s="81" customFormat="1" ht="12" customHeight="1">
      <c r="D18" s="89"/>
      <c r="E18" s="122" t="s">
        <v>18</v>
      </c>
      <c r="F18" s="137"/>
      <c r="G18" s="137"/>
      <c r="H18" s="138"/>
      <c r="I18" s="138"/>
      <c r="J18" s="138"/>
      <c r="K18" s="138"/>
      <c r="L18" s="138"/>
      <c r="M18" s="138"/>
      <c r="N18" s="138"/>
      <c r="O18" s="139"/>
      <c r="P18" s="140"/>
    </row>
    <row r="19" spans="4:16" s="81" customFormat="1" ht="12" customHeight="1">
      <c r="D19" s="89"/>
      <c r="E19" s="128" t="s">
        <v>10</v>
      </c>
      <c r="F19" s="129">
        <v>365.25</v>
      </c>
      <c r="G19" s="129">
        <v>75</v>
      </c>
      <c r="H19" s="130">
        <v>18</v>
      </c>
      <c r="I19" s="131">
        <v>2</v>
      </c>
      <c r="J19" s="132">
        <v>2</v>
      </c>
      <c r="K19" s="133">
        <v>1.0900000000000001</v>
      </c>
      <c r="L19" s="134">
        <v>0.86</v>
      </c>
      <c r="M19" s="133">
        <v>0.76</v>
      </c>
      <c r="N19" s="134">
        <v>0.5</v>
      </c>
      <c r="O19" s="130">
        <v>10</v>
      </c>
      <c r="P19" s="136">
        <v>120</v>
      </c>
    </row>
    <row r="20" spans="4:16" s="81" customFormat="1" ht="12" customHeight="1">
      <c r="D20" s="89"/>
      <c r="E20" s="128" t="s">
        <v>11</v>
      </c>
      <c r="F20" s="129">
        <v>365.25</v>
      </c>
      <c r="G20" s="129">
        <v>280</v>
      </c>
      <c r="H20" s="130">
        <v>18</v>
      </c>
      <c r="I20" s="131">
        <v>1</v>
      </c>
      <c r="J20" s="132">
        <v>1</v>
      </c>
      <c r="K20" s="133">
        <v>1.29</v>
      </c>
      <c r="L20" s="134">
        <v>0.89</v>
      </c>
      <c r="M20" s="133">
        <v>0.87</v>
      </c>
      <c r="N20" s="134">
        <v>0.7</v>
      </c>
      <c r="O20" s="130">
        <v>15</v>
      </c>
      <c r="P20" s="136">
        <v>770</v>
      </c>
    </row>
    <row r="21" spans="4:16" s="81" customFormat="1" ht="12" customHeight="1">
      <c r="D21" s="89"/>
      <c r="E21" s="128" t="s">
        <v>13</v>
      </c>
      <c r="F21" s="129">
        <v>365.25</v>
      </c>
      <c r="G21" s="129">
        <v>400</v>
      </c>
      <c r="H21" s="130">
        <v>18</v>
      </c>
      <c r="I21" s="131">
        <v>0.3</v>
      </c>
      <c r="J21" s="132">
        <v>0.3</v>
      </c>
      <c r="K21" s="133">
        <v>0.87</v>
      </c>
      <c r="L21" s="134">
        <v>0.7</v>
      </c>
      <c r="M21" s="133">
        <v>1.93</v>
      </c>
      <c r="N21" s="134">
        <v>1.5</v>
      </c>
      <c r="O21" s="130">
        <v>20</v>
      </c>
      <c r="P21" s="136">
        <v>2050</v>
      </c>
    </row>
    <row r="22" spans="4:16" s="81" customFormat="1" ht="12" customHeight="1">
      <c r="D22" s="89"/>
      <c r="E22" s="128" t="s">
        <v>17</v>
      </c>
      <c r="F22" s="129">
        <v>365.25</v>
      </c>
      <c r="G22" s="129">
        <v>600</v>
      </c>
      <c r="H22" s="130">
        <v>18</v>
      </c>
      <c r="I22" s="131">
        <v>0.2</v>
      </c>
      <c r="J22" s="132">
        <v>0.2</v>
      </c>
      <c r="K22" s="133">
        <v>0.97</v>
      </c>
      <c r="L22" s="134">
        <v>0.54</v>
      </c>
      <c r="M22" s="133">
        <v>2.59</v>
      </c>
      <c r="N22" s="134">
        <v>2.25</v>
      </c>
      <c r="O22" s="130">
        <v>20</v>
      </c>
      <c r="P22" s="136">
        <v>970</v>
      </c>
    </row>
    <row r="23" spans="4:16" s="81" customFormat="1" ht="12" customHeight="1">
      <c r="D23" s="89"/>
      <c r="E23" s="128" t="s">
        <v>12</v>
      </c>
      <c r="F23" s="129">
        <v>365.25</v>
      </c>
      <c r="G23" s="129">
        <v>280</v>
      </c>
      <c r="H23" s="130">
        <v>18</v>
      </c>
      <c r="I23" s="131">
        <v>3</v>
      </c>
      <c r="J23" s="132">
        <v>3</v>
      </c>
      <c r="K23" s="133">
        <v>0.7</v>
      </c>
      <c r="L23" s="134">
        <v>0.57999999999999996</v>
      </c>
      <c r="M23" s="133">
        <v>1.2</v>
      </c>
      <c r="N23" s="134">
        <v>1.2</v>
      </c>
      <c r="O23" s="130">
        <v>10</v>
      </c>
      <c r="P23" s="136">
        <v>1710</v>
      </c>
    </row>
    <row r="24" spans="4:16" s="87" customFormat="1" ht="28.5" customHeight="1">
      <c r="D24" s="141" t="s">
        <v>7</v>
      </c>
      <c r="E24" s="88"/>
      <c r="H24" s="76"/>
      <c r="I24" s="142"/>
      <c r="J24" s="76"/>
      <c r="K24" s="143"/>
      <c r="L24" s="77"/>
      <c r="M24" s="78"/>
      <c r="N24" s="79"/>
      <c r="O24" s="80"/>
    </row>
    <row r="25" spans="4:16" s="81" customFormat="1" ht="12" customHeight="1">
      <c r="D25" s="89"/>
      <c r="E25" s="144" t="s">
        <v>33</v>
      </c>
      <c r="F25" s="120" t="s">
        <v>1</v>
      </c>
      <c r="G25" s="120" t="s">
        <v>2</v>
      </c>
    </row>
    <row r="26" spans="4:16" s="81" customFormat="1" ht="12" customHeight="1">
      <c r="D26" s="89"/>
      <c r="E26" s="144"/>
      <c r="F26" s="145" t="s">
        <v>34</v>
      </c>
      <c r="G26" s="145" t="s">
        <v>60</v>
      </c>
    </row>
    <row r="27" spans="4:16" s="81" customFormat="1" ht="12" customHeight="1">
      <c r="D27" s="89"/>
      <c r="E27" s="146" t="s">
        <v>24</v>
      </c>
      <c r="F27" s="147">
        <f>H8*L6*L7/F8/'General Assumptions'!C63</f>
        <v>0.17179180757885015</v>
      </c>
      <c r="G27" s="148">
        <f>H8*L6*L7/G8/'General Assumptions'!C62</f>
        <v>7.1824866310160416E-3</v>
      </c>
    </row>
    <row r="28" spans="4:16" s="81" customFormat="1" ht="12" customHeight="1">
      <c r="D28" s="89"/>
      <c r="E28" s="146" t="s">
        <v>25</v>
      </c>
      <c r="F28" s="147">
        <f>H9*L6*L7/F9/'General Assumptions'!C63</f>
        <v>9.8166747187914377E-2</v>
      </c>
      <c r="G28" s="148">
        <f>H9*L6*L7/G9/'General Assumptions'!C62</f>
        <v>4.1042780748663087E-3</v>
      </c>
    </row>
    <row r="29" spans="4:16" s="81" customFormat="1" ht="12" customHeight="1">
      <c r="D29" s="89"/>
      <c r="E29" s="110"/>
    </row>
    <row r="30" spans="4:16" s="81" customFormat="1" ht="13.5" customHeight="1">
      <c r="D30" s="89"/>
      <c r="E30" s="99"/>
      <c r="F30" s="149" t="s">
        <v>35</v>
      </c>
      <c r="G30" s="150"/>
      <c r="H30" s="150"/>
    </row>
    <row r="31" spans="4:16" s="151" customFormat="1" ht="11.25" customHeight="1">
      <c r="E31" s="152"/>
      <c r="F31" s="120" t="s">
        <v>3</v>
      </c>
      <c r="G31" s="120" t="s">
        <v>4</v>
      </c>
      <c r="H31" s="120" t="s">
        <v>5</v>
      </c>
    </row>
    <row r="32" spans="4:16" s="151" customFormat="1" ht="11.25" customHeight="1">
      <c r="E32" s="153" t="s">
        <v>15</v>
      </c>
      <c r="F32" s="100"/>
      <c r="G32" s="100"/>
      <c r="H32" s="100"/>
      <c r="I32" s="154"/>
      <c r="J32" s="154"/>
      <c r="K32" s="154"/>
      <c r="L32" s="154"/>
    </row>
    <row r="33" spans="4:16" s="155" customFormat="1" ht="11.25" customHeight="1">
      <c r="E33" s="128" t="s">
        <v>10</v>
      </c>
      <c r="F33" s="156">
        <f>K14*G14*F14</f>
        <v>47391.1875</v>
      </c>
      <c r="G33" s="156">
        <f>L14*G14*F14</f>
        <v>32598.5625</v>
      </c>
      <c r="H33" s="129">
        <f>F33-G33</f>
        <v>14792.625</v>
      </c>
    </row>
    <row r="34" spans="4:16" s="155" customFormat="1" ht="11.25" customHeight="1">
      <c r="E34" s="128" t="s">
        <v>11</v>
      </c>
      <c r="F34" s="156">
        <f>K15*G15*F15</f>
        <v>214767</v>
      </c>
      <c r="G34" s="156">
        <f>L15*G15*F15</f>
        <v>120678.59999999999</v>
      </c>
      <c r="H34" s="129">
        <f>F34-G34</f>
        <v>94088.400000000009</v>
      </c>
    </row>
    <row r="35" spans="4:16" s="155" customFormat="1" ht="11.25" customHeight="1">
      <c r="E35" s="128" t="s">
        <v>13</v>
      </c>
      <c r="F35" s="156">
        <f>K16*G16*F16</f>
        <v>191391</v>
      </c>
      <c r="G35" s="156">
        <f>L16*G16*F16</f>
        <v>115419</v>
      </c>
      <c r="H35" s="129">
        <f>F35-G35</f>
        <v>75972</v>
      </c>
    </row>
    <row r="36" spans="4:16" s="155" customFormat="1" ht="11.25" customHeight="1">
      <c r="E36" s="128" t="s">
        <v>17</v>
      </c>
      <c r="F36" s="156">
        <f>K17*G17*F17</f>
        <v>227916</v>
      </c>
      <c r="G36" s="156">
        <f>L17*G17*F17</f>
        <v>118341</v>
      </c>
      <c r="H36" s="129">
        <f>F36-G36</f>
        <v>109575</v>
      </c>
    </row>
    <row r="37" spans="4:16" s="81" customFormat="1" ht="11.25" customHeight="1">
      <c r="D37" s="89"/>
      <c r="E37" s="153" t="s">
        <v>18</v>
      </c>
      <c r="F37" s="100"/>
      <c r="G37" s="100"/>
      <c r="H37" s="100"/>
      <c r="I37" s="154"/>
      <c r="J37" s="154"/>
      <c r="K37" s="154"/>
      <c r="L37" s="154"/>
    </row>
    <row r="38" spans="4:16" s="155" customFormat="1" ht="11.25" customHeight="1">
      <c r="E38" s="128" t="s">
        <v>10</v>
      </c>
      <c r="F38" s="156">
        <f>K19*G19*F19</f>
        <v>29859.1875</v>
      </c>
      <c r="G38" s="156">
        <f>L19*G19*F19</f>
        <v>23558.625</v>
      </c>
      <c r="H38" s="129">
        <f>F38-G38</f>
        <v>6300.5625</v>
      </c>
    </row>
    <row r="39" spans="4:16" s="155" customFormat="1" ht="11.25" customHeight="1">
      <c r="E39" s="128" t="s">
        <v>11</v>
      </c>
      <c r="F39" s="156">
        <f>K20*G20*F20</f>
        <v>131928.29999999999</v>
      </c>
      <c r="G39" s="156">
        <f>L20*G20*F20</f>
        <v>91020.3</v>
      </c>
      <c r="H39" s="129">
        <f>F39-G39</f>
        <v>40907.999999999985</v>
      </c>
    </row>
    <row r="40" spans="4:16" s="155" customFormat="1" ht="11.25" customHeight="1">
      <c r="E40" s="128" t="s">
        <v>13</v>
      </c>
      <c r="F40" s="156">
        <f>K21*G21*F21</f>
        <v>127107</v>
      </c>
      <c r="G40" s="156">
        <f>L21*G21*F21</f>
        <v>102270</v>
      </c>
      <c r="H40" s="129">
        <f>F40-G40</f>
        <v>24837</v>
      </c>
    </row>
    <row r="41" spans="4:16" s="155" customFormat="1" ht="11.25" customHeight="1">
      <c r="E41" s="128" t="s">
        <v>17</v>
      </c>
      <c r="F41" s="156">
        <f>K22*G22*F22</f>
        <v>212575.5</v>
      </c>
      <c r="G41" s="156">
        <f>L22*G22*F22</f>
        <v>118341</v>
      </c>
      <c r="H41" s="129">
        <f>F41-G41</f>
        <v>94234.5</v>
      </c>
    </row>
    <row r="42" spans="4:16" s="155" customFormat="1" ht="11.25" customHeight="1">
      <c r="E42" s="128" t="s">
        <v>12</v>
      </c>
      <c r="F42" s="156">
        <f>K23*G23*F23</f>
        <v>71589</v>
      </c>
      <c r="G42" s="156">
        <f>L23*G23*F23</f>
        <v>59316.599999999991</v>
      </c>
      <c r="H42" s="129">
        <f>F42-G42</f>
        <v>12272.400000000009</v>
      </c>
    </row>
    <row r="43" spans="4:16" s="162" customFormat="1" ht="11.25" customHeight="1">
      <c r="D43" s="157"/>
      <c r="E43" s="158"/>
      <c r="F43" s="159"/>
      <c r="G43" s="159"/>
      <c r="H43" s="159"/>
      <c r="I43" s="159"/>
      <c r="J43" s="159"/>
      <c r="K43" s="159"/>
      <c r="L43" s="159"/>
      <c r="M43" s="159"/>
      <c r="N43" s="160"/>
      <c r="O43" s="161"/>
      <c r="P43" s="159"/>
    </row>
    <row r="44" spans="4:16" s="162" customFormat="1" ht="11.25" customHeight="1">
      <c r="D44" s="157"/>
      <c r="E44" s="99"/>
      <c r="F44" s="149" t="s">
        <v>36</v>
      </c>
      <c r="G44" s="150"/>
      <c r="H44" s="150"/>
      <c r="I44" s="150"/>
      <c r="J44" s="149" t="s">
        <v>37</v>
      </c>
      <c r="K44" s="149"/>
      <c r="L44" s="149"/>
      <c r="M44" s="163"/>
      <c r="N44" s="149" t="s">
        <v>38</v>
      </c>
      <c r="O44" s="163"/>
    </row>
    <row r="45" spans="4:16" s="162" customFormat="1" ht="11.25" customHeight="1">
      <c r="D45" s="157"/>
      <c r="E45" s="99"/>
      <c r="F45" s="149" t="s">
        <v>3</v>
      </c>
      <c r="G45" s="149"/>
      <c r="H45" s="149" t="s">
        <v>4</v>
      </c>
      <c r="I45" s="152"/>
      <c r="J45" s="149" t="s">
        <v>3</v>
      </c>
      <c r="K45" s="149"/>
      <c r="L45" s="149" t="s">
        <v>4</v>
      </c>
      <c r="M45" s="152"/>
      <c r="N45" s="163"/>
      <c r="O45" s="163"/>
    </row>
    <row r="46" spans="4:16" s="162" customFormat="1" ht="11.25" customHeight="1">
      <c r="D46" s="157"/>
      <c r="E46" s="152"/>
      <c r="F46" s="120" t="s">
        <v>39</v>
      </c>
      <c r="G46" s="120" t="s">
        <v>61</v>
      </c>
      <c r="H46" s="120" t="s">
        <v>39</v>
      </c>
      <c r="I46" s="120" t="s">
        <v>61</v>
      </c>
      <c r="J46" s="120" t="s">
        <v>39</v>
      </c>
      <c r="K46" s="120" t="s">
        <v>61</v>
      </c>
      <c r="L46" s="120" t="s">
        <v>39</v>
      </c>
      <c r="M46" s="120" t="s">
        <v>61</v>
      </c>
      <c r="N46" s="120" t="s">
        <v>3</v>
      </c>
      <c r="O46" s="120" t="s">
        <v>4</v>
      </c>
    </row>
    <row r="47" spans="4:16" s="162" customFormat="1" ht="11.25" customHeight="1">
      <c r="D47" s="157"/>
      <c r="E47" s="153" t="s">
        <v>15</v>
      </c>
      <c r="F47" s="152"/>
      <c r="G47" s="152"/>
      <c r="H47" s="152"/>
      <c r="I47" s="152"/>
      <c r="J47" s="152"/>
      <c r="K47" s="152"/>
      <c r="L47" s="152"/>
      <c r="M47" s="152"/>
      <c r="N47" s="152"/>
      <c r="O47" s="152"/>
    </row>
    <row r="48" spans="4:16" s="162" customFormat="1" ht="11.25" customHeight="1">
      <c r="D48" s="157"/>
      <c r="E48" s="128" t="s">
        <v>10</v>
      </c>
      <c r="F48" s="156">
        <f>F33*F$27</f>
        <v>8141.4177639332083</v>
      </c>
      <c r="G48" s="156">
        <f>F33*G$27</f>
        <v>340.38657064672452</v>
      </c>
      <c r="H48" s="156">
        <f>G33*F$27</f>
        <v>5600.1659763471207</v>
      </c>
      <c r="I48" s="156">
        <f>G33*G$27</f>
        <v>234.13873934659088</v>
      </c>
      <c r="J48" s="164" t="s">
        <v>40</v>
      </c>
      <c r="K48" s="165"/>
      <c r="L48" s="165"/>
      <c r="M48" s="166"/>
      <c r="N48" s="156">
        <f>M14*(H14*F14-F14*G14*I14/60)</f>
        <v>2830.6875</v>
      </c>
      <c r="O48" s="156">
        <f>N14*(H14*F14-F14*G14*J14/60)</f>
        <v>2830.6875</v>
      </c>
    </row>
    <row r="49" spans="4:27" s="162" customFormat="1" ht="11.25" customHeight="1">
      <c r="D49" s="157"/>
      <c r="E49" s="128" t="s">
        <v>11</v>
      </c>
      <c r="F49" s="156">
        <f t="shared" ref="F49:F57" si="0">F34*F$27</f>
        <v>36895.211138286912</v>
      </c>
      <c r="G49" s="156">
        <f>F34*G$27</f>
        <v>1542.5611062834223</v>
      </c>
      <c r="H49" s="156">
        <f>G34*F$27</f>
        <v>20731.594830085025</v>
      </c>
      <c r="I49" s="156">
        <f>G34*G$27</f>
        <v>866.77243114973237</v>
      </c>
      <c r="J49" s="167"/>
      <c r="K49" s="168"/>
      <c r="L49" s="168"/>
      <c r="M49" s="169"/>
      <c r="N49" s="156">
        <f>M15*(H15*F15-F15*G15*I15/60)</f>
        <v>2410.65</v>
      </c>
      <c r="O49" s="156">
        <f>N15*(H15*F15-F15*G15*J15/60)</f>
        <v>2410.65</v>
      </c>
    </row>
    <row r="50" spans="4:27" s="162" customFormat="1" ht="11.25" customHeight="1">
      <c r="D50" s="157"/>
      <c r="E50" s="128" t="s">
        <v>13</v>
      </c>
      <c r="F50" s="156">
        <f t="shared" si="0"/>
        <v>32879.405844323708</v>
      </c>
      <c r="G50" s="156">
        <f>F35*G$27</f>
        <v>1374.6632987967912</v>
      </c>
      <c r="H50" s="156">
        <f>G35*F$27</f>
        <v>19828.038638943304</v>
      </c>
      <c r="I50" s="156">
        <f>G35*G$27</f>
        <v>828.99542446524049</v>
      </c>
      <c r="J50" s="167"/>
      <c r="K50" s="168"/>
      <c r="L50" s="168"/>
      <c r="M50" s="169"/>
      <c r="N50" s="156">
        <f>M16*(H16*F16-F16*G16*I16/60)</f>
        <v>9350.4</v>
      </c>
      <c r="O50" s="156">
        <f>N16*(H16*F16-F16*G16*J16/60)</f>
        <v>8766</v>
      </c>
    </row>
    <row r="51" spans="4:27" s="162" customFormat="1" ht="11.25" customHeight="1">
      <c r="D51" s="157"/>
      <c r="E51" s="128" t="s">
        <v>17</v>
      </c>
      <c r="F51" s="156">
        <f t="shared" si="0"/>
        <v>39154.101616141212</v>
      </c>
      <c r="G51" s="156">
        <f>F36*G$27</f>
        <v>1637.0036229946522</v>
      </c>
      <c r="H51" s="156">
        <f>G36*F$27</f>
        <v>20330.014300688705</v>
      </c>
      <c r="I51" s="156">
        <f>G36*G$27</f>
        <v>849.98265040106935</v>
      </c>
      <c r="J51" s="170"/>
      <c r="K51" s="171"/>
      <c r="L51" s="171"/>
      <c r="M51" s="172"/>
      <c r="N51" s="156">
        <f>M17*(H17*F17-F17*G17*I17/60)</f>
        <v>10957.5</v>
      </c>
      <c r="O51" s="156">
        <f>N17*(H17*F17-F17*G17*J17/60)</f>
        <v>10957.5</v>
      </c>
    </row>
    <row r="52" spans="4:27" s="162" customFormat="1" ht="11.25" customHeight="1">
      <c r="D52" s="157"/>
      <c r="E52" s="153" t="s">
        <v>18</v>
      </c>
      <c r="F52" s="152"/>
      <c r="G52" s="152"/>
      <c r="H52" s="152"/>
      <c r="I52" s="152"/>
      <c r="J52" s="152"/>
      <c r="K52" s="152"/>
      <c r="L52" s="152"/>
      <c r="M52" s="152"/>
      <c r="N52" s="152"/>
      <c r="O52" s="152"/>
    </row>
    <row r="53" spans="4:27" s="162" customFormat="1">
      <c r="D53" s="157"/>
      <c r="E53" s="128" t="s">
        <v>10</v>
      </c>
      <c r="F53" s="156">
        <f>F38*F$27</f>
        <v>5129.5637934608076</v>
      </c>
      <c r="G53" s="156">
        <f>F38*G$27</f>
        <v>214.4632150317513</v>
      </c>
      <c r="H53" s="156">
        <f>G38*F$27</f>
        <v>4047.1787728222885</v>
      </c>
      <c r="I53" s="156">
        <f>G38*G$27</f>
        <v>169.20950910762031</v>
      </c>
      <c r="J53" s="156">
        <f>F38*F$28</f>
        <v>2931.1793105490333</v>
      </c>
      <c r="K53" s="156">
        <f>F38*G$28</f>
        <v>122.55040858957214</v>
      </c>
      <c r="L53" s="156">
        <f>G38*F$28</f>
        <v>2312.6735844698792</v>
      </c>
      <c r="M53" s="156">
        <f>G38*G$28</f>
        <v>96.691148061497287</v>
      </c>
      <c r="N53" s="156">
        <f>M19*(H19*F19-F19*G19*I19/60)</f>
        <v>4302.6450000000004</v>
      </c>
      <c r="O53" s="156">
        <f>N19*(H19*F19-F19*G19*J19/60)</f>
        <v>2830.6875</v>
      </c>
    </row>
    <row r="54" spans="4:27" s="162" customFormat="1" ht="25.5">
      <c r="D54" s="157"/>
      <c r="E54" s="128" t="s">
        <v>11</v>
      </c>
      <c r="F54" s="156">
        <f t="shared" si="0"/>
        <v>22664.201127804816</v>
      </c>
      <c r="G54" s="156">
        <f>F39*G$27</f>
        <v>947.5732510026736</v>
      </c>
      <c r="H54" s="156">
        <f>G39*F$27</f>
        <v>15636.541863369215</v>
      </c>
      <c r="I54" s="156">
        <f>G39*G$27</f>
        <v>653.75208790106944</v>
      </c>
      <c r="J54" s="156">
        <f>F39*F$28</f>
        <v>12950.972073031324</v>
      </c>
      <c r="K54" s="156">
        <f>F39*G$28</f>
        <v>541.47042914438475</v>
      </c>
      <c r="L54" s="156">
        <f>G39*F$28</f>
        <v>8935.166779068124</v>
      </c>
      <c r="M54" s="156">
        <f>G39*G$28</f>
        <v>373.57262165775387</v>
      </c>
      <c r="N54" s="156">
        <f>M20*(H20*F20-F20*G20*I20/60)</f>
        <v>4236.8999999999996</v>
      </c>
      <c r="O54" s="156">
        <f>N20*(H20*F20-F20*G20*J20/60)</f>
        <v>3409</v>
      </c>
    </row>
    <row r="55" spans="4:27" s="162" customFormat="1">
      <c r="D55" s="157"/>
      <c r="E55" s="128" t="s">
        <v>13</v>
      </c>
      <c r="F55" s="156">
        <f t="shared" si="0"/>
        <v>21835.941285924906</v>
      </c>
      <c r="G55" s="156">
        <f>F40*G$27</f>
        <v>912.94432820855604</v>
      </c>
      <c r="H55" s="156">
        <f>G40*F$27</f>
        <v>17569.148161089004</v>
      </c>
      <c r="I55" s="156">
        <f>G40*G$27</f>
        <v>734.55290775401056</v>
      </c>
      <c r="J55" s="156">
        <f>F40*F$28</f>
        <v>12477.680734814232</v>
      </c>
      <c r="K55" s="156">
        <f>F40*G$28</f>
        <v>521.68247326203186</v>
      </c>
      <c r="L55" s="156">
        <f>G40*F$28</f>
        <v>10039.513234908003</v>
      </c>
      <c r="M55" s="156">
        <f>G40*G$28</f>
        <v>419.74451871657737</v>
      </c>
      <c r="N55" s="156">
        <f>M21*(H21*F21-F21*G21*I21/60)</f>
        <v>11278.92</v>
      </c>
      <c r="O55" s="156">
        <f>N21*(H21*F21-F21*G21*J21/60)</f>
        <v>8766</v>
      </c>
    </row>
    <row r="56" spans="4:27" s="162" customFormat="1">
      <c r="D56" s="157"/>
      <c r="E56" s="128" t="s">
        <v>17</v>
      </c>
      <c r="F56" s="156">
        <f t="shared" si="0"/>
        <v>36518.72939197786</v>
      </c>
      <c r="G56" s="156">
        <f>F41*G$27</f>
        <v>1526.8206868315506</v>
      </c>
      <c r="H56" s="156">
        <f>G41*F$27</f>
        <v>20330.014300688705</v>
      </c>
      <c r="I56" s="156">
        <f>G41*G$27</f>
        <v>849.98265040106935</v>
      </c>
      <c r="J56" s="156">
        <f>F41*F$28</f>
        <v>20867.845366844493</v>
      </c>
      <c r="K56" s="156">
        <f>F41*G$28</f>
        <v>872.46896390374297</v>
      </c>
      <c r="L56" s="156">
        <f>G41*F$28</f>
        <v>11617.151028964976</v>
      </c>
      <c r="M56" s="156">
        <f>G41*G$28</f>
        <v>485.70437165775382</v>
      </c>
      <c r="N56" s="156">
        <f>M22*(H22*F22-F22*G22*I22/60)</f>
        <v>15135.96</v>
      </c>
      <c r="O56" s="156">
        <f>N22*(H22*F22-F22*G22*J22/60)</f>
        <v>13149</v>
      </c>
    </row>
    <row r="57" spans="4:27" s="162" customFormat="1">
      <c r="D57" s="157"/>
      <c r="E57" s="128" t="s">
        <v>12</v>
      </c>
      <c r="F57" s="156">
        <f t="shared" si="0"/>
        <v>12298.403712762303</v>
      </c>
      <c r="G57" s="156">
        <f>F42*G$27</f>
        <v>514.18703542780736</v>
      </c>
      <c r="H57" s="156">
        <f>G42*F$27</f>
        <v>10190.105933431621</v>
      </c>
      <c r="I57" s="156">
        <f>G42*G$27</f>
        <v>426.04068649732608</v>
      </c>
      <c r="J57" s="156">
        <f>F42*F$28</f>
        <v>7027.6592644356024</v>
      </c>
      <c r="K57" s="156">
        <f>F42*G$28</f>
        <v>293.82116310160416</v>
      </c>
      <c r="L57" s="156">
        <f>G42*F$28</f>
        <v>5822.9176762466413</v>
      </c>
      <c r="M57" s="156">
        <f>G42*G$28</f>
        <v>243.45182085561484</v>
      </c>
      <c r="N57" s="156">
        <f>M23*(H23*F23-F23*G23*I23/60)</f>
        <v>1753.2</v>
      </c>
      <c r="O57" s="156">
        <f>N23*(H23*F23-F23*G23*J23/60)</f>
        <v>1753.2</v>
      </c>
    </row>
    <row r="58" spans="4:27" s="179" customFormat="1">
      <c r="D58" s="173" t="s">
        <v>41</v>
      </c>
      <c r="E58" s="174"/>
      <c r="F58" s="175"/>
      <c r="G58" s="176"/>
      <c r="H58" s="177"/>
      <c r="I58" s="178"/>
      <c r="J58" s="178"/>
      <c r="K58" s="178"/>
      <c r="L58" s="178"/>
      <c r="M58" s="178"/>
      <c r="N58" s="178"/>
      <c r="AA58" s="178"/>
    </row>
    <row r="59" spans="4:27" s="191" customFormat="1">
      <c r="D59" s="157"/>
      <c r="E59" s="180"/>
      <c r="F59" s="181" t="s">
        <v>3</v>
      </c>
      <c r="G59" s="182"/>
      <c r="H59" s="182"/>
      <c r="I59" s="182"/>
      <c r="J59" s="182"/>
      <c r="K59" s="183"/>
      <c r="L59" s="182"/>
      <c r="M59" s="184" t="s">
        <v>4</v>
      </c>
      <c r="N59" s="185"/>
      <c r="O59" s="185"/>
      <c r="P59" s="185"/>
      <c r="Q59" s="185"/>
      <c r="R59" s="186"/>
      <c r="S59" s="186"/>
      <c r="T59" s="187" t="s">
        <v>5</v>
      </c>
      <c r="U59" s="188"/>
      <c r="V59" s="188"/>
      <c r="W59" s="188"/>
      <c r="X59" s="188"/>
      <c r="Y59" s="188"/>
      <c r="Z59" s="189"/>
      <c r="AA59" s="190"/>
    </row>
    <row r="60" spans="4:27" s="192" customFormat="1" ht="51">
      <c r="E60" s="180"/>
      <c r="F60" s="193" t="s">
        <v>54</v>
      </c>
      <c r="G60" s="193" t="s">
        <v>58</v>
      </c>
      <c r="H60" s="193" t="s">
        <v>59</v>
      </c>
      <c r="I60" s="193" t="s">
        <v>152</v>
      </c>
      <c r="J60" s="193" t="s">
        <v>56</v>
      </c>
      <c r="K60" s="193" t="s">
        <v>14</v>
      </c>
      <c r="L60" s="193" t="s">
        <v>55</v>
      </c>
      <c r="M60" s="193" t="s">
        <v>54</v>
      </c>
      <c r="N60" s="193" t="s">
        <v>58</v>
      </c>
      <c r="O60" s="193" t="s">
        <v>59</v>
      </c>
      <c r="P60" s="193" t="s">
        <v>152</v>
      </c>
      <c r="Q60" s="193" t="s">
        <v>56</v>
      </c>
      <c r="R60" s="193" t="s">
        <v>14</v>
      </c>
      <c r="S60" s="193" t="s">
        <v>55</v>
      </c>
      <c r="T60" s="193" t="s">
        <v>54</v>
      </c>
      <c r="U60" s="193" t="s">
        <v>58</v>
      </c>
      <c r="V60" s="193" t="s">
        <v>59</v>
      </c>
      <c r="W60" s="193" t="s">
        <v>152</v>
      </c>
      <c r="X60" s="193" t="s">
        <v>56</v>
      </c>
      <c r="Y60" s="193" t="s">
        <v>14</v>
      </c>
      <c r="Z60" s="193" t="s">
        <v>55</v>
      </c>
    </row>
    <row r="61" spans="4:27" s="192" customFormat="1">
      <c r="E61" s="194" t="s">
        <v>15</v>
      </c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</row>
    <row r="62" spans="4:27" s="195" customFormat="1">
      <c r="E62" s="128" t="s">
        <v>10</v>
      </c>
      <c r="F62" s="129">
        <f>F48+N48</f>
        <v>10972.105263933208</v>
      </c>
      <c r="G62" s="129">
        <f>F48+N48</f>
        <v>10972.105263933208</v>
      </c>
      <c r="H62" s="129" t="s">
        <v>16</v>
      </c>
      <c r="I62" s="129">
        <f>N48</f>
        <v>2830.6875</v>
      </c>
      <c r="J62" s="129">
        <f>G48</f>
        <v>340.38657064672452</v>
      </c>
      <c r="K62" s="129">
        <f>N48</f>
        <v>2830.6875</v>
      </c>
      <c r="L62" s="129">
        <f>G48</f>
        <v>340.38657064672452</v>
      </c>
      <c r="M62" s="129">
        <f>H48+O48</f>
        <v>8430.8534763471216</v>
      </c>
      <c r="N62" s="129">
        <f>H48+O48</f>
        <v>8430.8534763471216</v>
      </c>
      <c r="O62" s="129" t="s">
        <v>16</v>
      </c>
      <c r="P62" s="129">
        <f>O48</f>
        <v>2830.6875</v>
      </c>
      <c r="Q62" s="129">
        <f>I48</f>
        <v>234.13873934659088</v>
      </c>
      <c r="R62" s="129">
        <f>O48</f>
        <v>2830.6875</v>
      </c>
      <c r="S62" s="129">
        <f>I48</f>
        <v>234.13873934659088</v>
      </c>
      <c r="T62" s="129">
        <f>F62-M62</f>
        <v>2541.2517875860867</v>
      </c>
      <c r="U62" s="129">
        <f>G62-N62</f>
        <v>2541.2517875860867</v>
      </c>
      <c r="V62" s="129" t="s">
        <v>16</v>
      </c>
      <c r="W62" s="129">
        <f>I62-P62</f>
        <v>0</v>
      </c>
      <c r="X62" s="129">
        <f>J62-Q62</f>
        <v>106.24783130013364</v>
      </c>
      <c r="Y62" s="129">
        <f>K62-R62</f>
        <v>0</v>
      </c>
      <c r="Z62" s="129">
        <f>L62-S62</f>
        <v>106.24783130013364</v>
      </c>
    </row>
    <row r="63" spans="4:27" s="195" customFormat="1" ht="25.5">
      <c r="E63" s="128" t="s">
        <v>11</v>
      </c>
      <c r="F63" s="129">
        <f>F49+N49</f>
        <v>39305.861138286913</v>
      </c>
      <c r="G63" s="129">
        <f>F49+N49</f>
        <v>39305.861138286913</v>
      </c>
      <c r="H63" s="129" t="s">
        <v>16</v>
      </c>
      <c r="I63" s="129">
        <f t="shared" ref="I63:I65" si="1">N49</f>
        <v>2410.65</v>
      </c>
      <c r="J63" s="129">
        <f>G49</f>
        <v>1542.5611062834223</v>
      </c>
      <c r="K63" s="129">
        <f t="shared" ref="K63:K65" si="2">N49</f>
        <v>2410.65</v>
      </c>
      <c r="L63" s="129">
        <f t="shared" ref="L63:L65" si="3">G49</f>
        <v>1542.5611062834223</v>
      </c>
      <c r="M63" s="129">
        <f>H49+O49</f>
        <v>23142.244830085026</v>
      </c>
      <c r="N63" s="129">
        <f>H49+O49</f>
        <v>23142.244830085026</v>
      </c>
      <c r="O63" s="129" t="s">
        <v>16</v>
      </c>
      <c r="P63" s="129">
        <f>O49</f>
        <v>2410.65</v>
      </c>
      <c r="Q63" s="129">
        <f>I49</f>
        <v>866.77243114973237</v>
      </c>
      <c r="R63" s="129">
        <f t="shared" ref="R63:R65" si="4">O49</f>
        <v>2410.65</v>
      </c>
      <c r="S63" s="129">
        <f>I49</f>
        <v>866.77243114973237</v>
      </c>
      <c r="T63" s="129">
        <f t="shared" ref="T63:T71" si="5">F63-M63</f>
        <v>16163.616308201887</v>
      </c>
      <c r="U63" s="129">
        <f t="shared" ref="U63:U71" si="6">G63-N63</f>
        <v>16163.616308201887</v>
      </c>
      <c r="V63" s="129" t="s">
        <v>16</v>
      </c>
      <c r="W63" s="129">
        <f t="shared" ref="W63:W71" si="7">I63-P63</f>
        <v>0</v>
      </c>
      <c r="X63" s="129">
        <f t="shared" ref="X63:X71" si="8">J63-Q63</f>
        <v>675.78867513368994</v>
      </c>
      <c r="Y63" s="129">
        <f t="shared" ref="Y63:Y65" si="9">K63-R63</f>
        <v>0</v>
      </c>
      <c r="Z63" s="129">
        <f t="shared" ref="Z63:Z71" si="10">L63-S63</f>
        <v>675.78867513368994</v>
      </c>
    </row>
    <row r="64" spans="4:27" s="195" customFormat="1">
      <c r="E64" s="128" t="s">
        <v>13</v>
      </c>
      <c r="F64" s="129">
        <f>F50+N50</f>
        <v>42229.80584432371</v>
      </c>
      <c r="G64" s="129">
        <f>F50+N50</f>
        <v>42229.80584432371</v>
      </c>
      <c r="H64" s="129" t="s">
        <v>16</v>
      </c>
      <c r="I64" s="129">
        <f t="shared" si="1"/>
        <v>9350.4</v>
      </c>
      <c r="J64" s="129">
        <f>G50</f>
        <v>1374.6632987967912</v>
      </c>
      <c r="K64" s="129">
        <f t="shared" si="2"/>
        <v>9350.4</v>
      </c>
      <c r="L64" s="129">
        <f t="shared" si="3"/>
        <v>1374.6632987967912</v>
      </c>
      <c r="M64" s="129">
        <f>H50+O50</f>
        <v>28594.038638943304</v>
      </c>
      <c r="N64" s="129">
        <f>H50+O50</f>
        <v>28594.038638943304</v>
      </c>
      <c r="O64" s="129" t="s">
        <v>16</v>
      </c>
      <c r="P64" s="129">
        <f>O50</f>
        <v>8766</v>
      </c>
      <c r="Q64" s="129">
        <f>I50</f>
        <v>828.99542446524049</v>
      </c>
      <c r="R64" s="129">
        <f t="shared" si="4"/>
        <v>8766</v>
      </c>
      <c r="S64" s="129">
        <f>I50</f>
        <v>828.99542446524049</v>
      </c>
      <c r="T64" s="129">
        <f t="shared" si="5"/>
        <v>13635.767205380405</v>
      </c>
      <c r="U64" s="129">
        <f t="shared" si="6"/>
        <v>13635.767205380405</v>
      </c>
      <c r="V64" s="129" t="s">
        <v>16</v>
      </c>
      <c r="W64" s="129">
        <f t="shared" si="7"/>
        <v>584.39999999999964</v>
      </c>
      <c r="X64" s="129">
        <f t="shared" si="8"/>
        <v>545.66787433155071</v>
      </c>
      <c r="Y64" s="129">
        <f t="shared" si="9"/>
        <v>584.39999999999964</v>
      </c>
      <c r="Z64" s="129">
        <f t="shared" si="10"/>
        <v>545.66787433155071</v>
      </c>
    </row>
    <row r="65" spans="4:26" s="195" customFormat="1">
      <c r="E65" s="128" t="s">
        <v>17</v>
      </c>
      <c r="F65" s="129">
        <f>F51+N51</f>
        <v>50111.601616141212</v>
      </c>
      <c r="G65" s="129">
        <f>F51+N51</f>
        <v>50111.601616141212</v>
      </c>
      <c r="H65" s="129" t="s">
        <v>16</v>
      </c>
      <c r="I65" s="129">
        <f t="shared" si="1"/>
        <v>10957.5</v>
      </c>
      <c r="J65" s="129">
        <f>G51</f>
        <v>1637.0036229946522</v>
      </c>
      <c r="K65" s="129">
        <f t="shared" si="2"/>
        <v>10957.5</v>
      </c>
      <c r="L65" s="129">
        <f t="shared" si="3"/>
        <v>1637.0036229946522</v>
      </c>
      <c r="M65" s="129">
        <f>H51+O51</f>
        <v>31287.514300688705</v>
      </c>
      <c r="N65" s="129">
        <f>H51+O51</f>
        <v>31287.514300688705</v>
      </c>
      <c r="O65" s="129" t="s">
        <v>16</v>
      </c>
      <c r="P65" s="129">
        <f>O51</f>
        <v>10957.5</v>
      </c>
      <c r="Q65" s="129">
        <f>I51</f>
        <v>849.98265040106935</v>
      </c>
      <c r="R65" s="129">
        <f t="shared" si="4"/>
        <v>10957.5</v>
      </c>
      <c r="S65" s="129">
        <f>I51</f>
        <v>849.98265040106935</v>
      </c>
      <c r="T65" s="129">
        <f t="shared" si="5"/>
        <v>18824.087315452507</v>
      </c>
      <c r="U65" s="129">
        <f t="shared" si="6"/>
        <v>18824.087315452507</v>
      </c>
      <c r="V65" s="129" t="s">
        <v>16</v>
      </c>
      <c r="W65" s="129">
        <f t="shared" si="7"/>
        <v>0</v>
      </c>
      <c r="X65" s="129">
        <f t="shared" si="8"/>
        <v>787.02097259358288</v>
      </c>
      <c r="Y65" s="129">
        <f t="shared" si="9"/>
        <v>0</v>
      </c>
      <c r="Z65" s="129">
        <f t="shared" si="10"/>
        <v>787.02097259358288</v>
      </c>
    </row>
    <row r="66" spans="4:26" s="191" customFormat="1" hidden="1">
      <c r="D66" s="157"/>
      <c r="E66" s="194" t="s">
        <v>18</v>
      </c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38"/>
      <c r="T66" s="129"/>
      <c r="U66" s="129"/>
      <c r="V66" s="129"/>
      <c r="W66" s="129"/>
      <c r="X66" s="129"/>
      <c r="Y66" s="129"/>
      <c r="Z66" s="129"/>
    </row>
    <row r="67" spans="4:26" s="195" customFormat="1">
      <c r="E67" s="128" t="s">
        <v>10</v>
      </c>
      <c r="F67" s="129">
        <f>F53+J53+N53</f>
        <v>12363.388104009842</v>
      </c>
      <c r="G67" s="129">
        <f>F53+N53</f>
        <v>9432.208793460808</v>
      </c>
      <c r="H67" s="129">
        <f>K53</f>
        <v>122.55040858957214</v>
      </c>
      <c r="I67" s="129">
        <f>N53</f>
        <v>4302.6450000000004</v>
      </c>
      <c r="J67" s="129">
        <f>G53+K53</f>
        <v>337.01362362132346</v>
      </c>
      <c r="K67" s="129">
        <f>J53+N53</f>
        <v>7233.8243105490337</v>
      </c>
      <c r="L67" s="129">
        <f>G53</f>
        <v>214.4632150317513</v>
      </c>
      <c r="M67" s="129">
        <f>H53+L53+O53</f>
        <v>9190.5398572921677</v>
      </c>
      <c r="N67" s="129">
        <f>H53+O53</f>
        <v>6877.866272822288</v>
      </c>
      <c r="O67" s="129">
        <f>M53</f>
        <v>96.691148061497287</v>
      </c>
      <c r="P67" s="129">
        <f>O53</f>
        <v>2830.6875</v>
      </c>
      <c r="Q67" s="129">
        <f>I53+M53</f>
        <v>265.90065716911761</v>
      </c>
      <c r="R67" s="129">
        <f>L53+O53</f>
        <v>5143.3610844698796</v>
      </c>
      <c r="S67" s="129">
        <f>I53</f>
        <v>169.20950910762031</v>
      </c>
      <c r="T67" s="129">
        <f t="shared" si="5"/>
        <v>3172.8482467176746</v>
      </c>
      <c r="U67" s="129">
        <f t="shared" si="6"/>
        <v>2554.34252063852</v>
      </c>
      <c r="V67" s="129">
        <f t="shared" ref="V67:V71" si="11">H67-O67</f>
        <v>25.859260528074856</v>
      </c>
      <c r="W67" s="129">
        <f t="shared" si="7"/>
        <v>1471.9575000000004</v>
      </c>
      <c r="X67" s="129">
        <f t="shared" si="8"/>
        <v>71.112966452205853</v>
      </c>
      <c r="Y67" s="129">
        <f t="shared" ref="Y67:Y71" si="12">K67-R67</f>
        <v>2090.4632260791541</v>
      </c>
      <c r="Z67" s="129">
        <f t="shared" si="10"/>
        <v>45.253705924130998</v>
      </c>
    </row>
    <row r="68" spans="4:26" s="195" customFormat="1" ht="25.5">
      <c r="E68" s="128" t="s">
        <v>11</v>
      </c>
      <c r="F68" s="129">
        <f>F54+J54+N54</f>
        <v>39852.073200836145</v>
      </c>
      <c r="G68" s="129">
        <f>F54+N54</f>
        <v>26901.101127804817</v>
      </c>
      <c r="H68" s="129">
        <f>K54</f>
        <v>541.47042914438475</v>
      </c>
      <c r="I68" s="129">
        <f t="shared" ref="I68:I71" si="13">N54</f>
        <v>4236.8999999999996</v>
      </c>
      <c r="J68" s="129">
        <f>G54+K54</f>
        <v>1489.0436801470582</v>
      </c>
      <c r="K68" s="129">
        <f>J54+N54</f>
        <v>17187.872073031322</v>
      </c>
      <c r="L68" s="129">
        <f t="shared" ref="L68:L71" si="14">G54</f>
        <v>947.5732510026736</v>
      </c>
      <c r="M68" s="129">
        <f>H54+L54+O54</f>
        <v>27980.708642437341</v>
      </c>
      <c r="N68" s="129">
        <f>H54+O54</f>
        <v>19045.541863369217</v>
      </c>
      <c r="O68" s="129">
        <f>M54</f>
        <v>373.57262165775387</v>
      </c>
      <c r="P68" s="129">
        <f>O54</f>
        <v>3409</v>
      </c>
      <c r="Q68" s="129">
        <f>I54+M54</f>
        <v>1027.3247095588233</v>
      </c>
      <c r="R68" s="129">
        <f>L54+O54</f>
        <v>12344.166779068124</v>
      </c>
      <c r="S68" s="129">
        <f>I54</f>
        <v>653.75208790106944</v>
      </c>
      <c r="T68" s="129">
        <f t="shared" si="5"/>
        <v>11871.364558398804</v>
      </c>
      <c r="U68" s="129">
        <f t="shared" si="6"/>
        <v>7855.5592644356002</v>
      </c>
      <c r="V68" s="129">
        <f t="shared" si="11"/>
        <v>167.89780748663088</v>
      </c>
      <c r="W68" s="129">
        <f t="shared" si="7"/>
        <v>827.89999999999964</v>
      </c>
      <c r="X68" s="129">
        <f t="shared" si="8"/>
        <v>461.71897058823492</v>
      </c>
      <c r="Y68" s="129">
        <f t="shared" si="12"/>
        <v>4843.7052939631976</v>
      </c>
      <c r="Z68" s="129">
        <f t="shared" si="10"/>
        <v>293.82116310160416</v>
      </c>
    </row>
    <row r="69" spans="4:26" s="195" customFormat="1">
      <c r="E69" s="128" t="s">
        <v>13</v>
      </c>
      <c r="F69" s="129">
        <f>F55+J55+N55</f>
        <v>45592.542020739136</v>
      </c>
      <c r="G69" s="129">
        <f>F55+N55</f>
        <v>33114.861285924904</v>
      </c>
      <c r="H69" s="129">
        <f>K55</f>
        <v>521.68247326203186</v>
      </c>
      <c r="I69" s="129">
        <f t="shared" si="13"/>
        <v>11278.92</v>
      </c>
      <c r="J69" s="129">
        <f>G55+K55</f>
        <v>1434.6268014705879</v>
      </c>
      <c r="K69" s="129">
        <f>J55+N55</f>
        <v>23756.60073481423</v>
      </c>
      <c r="L69" s="129">
        <f t="shared" si="14"/>
        <v>912.94432820855604</v>
      </c>
      <c r="M69" s="129">
        <f>H55+L55+O55</f>
        <v>36374.661395997005</v>
      </c>
      <c r="N69" s="129">
        <f>H55+O55</f>
        <v>26335.148161089004</v>
      </c>
      <c r="O69" s="129">
        <f>M55</f>
        <v>419.74451871657737</v>
      </c>
      <c r="P69" s="129">
        <f>O55</f>
        <v>8766</v>
      </c>
      <c r="Q69" s="129">
        <f>I55+M55</f>
        <v>1154.2974264705879</v>
      </c>
      <c r="R69" s="129">
        <f>L55+O55</f>
        <v>18805.513234908001</v>
      </c>
      <c r="S69" s="129">
        <f>I55</f>
        <v>734.55290775401056</v>
      </c>
      <c r="T69" s="129">
        <f t="shared" si="5"/>
        <v>9217.8806247421307</v>
      </c>
      <c r="U69" s="129">
        <f t="shared" si="6"/>
        <v>6779.7131248359001</v>
      </c>
      <c r="V69" s="129">
        <f t="shared" si="11"/>
        <v>101.93795454545449</v>
      </c>
      <c r="W69" s="129">
        <f t="shared" si="7"/>
        <v>2512.92</v>
      </c>
      <c r="X69" s="129">
        <f t="shared" si="8"/>
        <v>280.32937500000003</v>
      </c>
      <c r="Y69" s="129">
        <f t="shared" si="12"/>
        <v>4951.0874999062289</v>
      </c>
      <c r="Z69" s="129">
        <f t="shared" si="10"/>
        <v>178.39142045454548</v>
      </c>
    </row>
    <row r="70" spans="4:26" s="195" customFormat="1">
      <c r="E70" s="128" t="s">
        <v>17</v>
      </c>
      <c r="F70" s="129">
        <f>F56+J56+N56</f>
        <v>72522.534758822352</v>
      </c>
      <c r="G70" s="129">
        <f>F56+N56</f>
        <v>51654.689391977859</v>
      </c>
      <c r="H70" s="129">
        <f>K56</f>
        <v>872.46896390374297</v>
      </c>
      <c r="I70" s="129">
        <f t="shared" si="13"/>
        <v>15135.96</v>
      </c>
      <c r="J70" s="129">
        <f>G56+K56</f>
        <v>2399.2896507352934</v>
      </c>
      <c r="K70" s="129">
        <f>J56+N56</f>
        <v>36003.805366844492</v>
      </c>
      <c r="L70" s="129">
        <f t="shared" si="14"/>
        <v>1526.8206868315506</v>
      </c>
      <c r="M70" s="129">
        <f>H56+L56+O56</f>
        <v>45096.165329653682</v>
      </c>
      <c r="N70" s="129">
        <f>H56+O56</f>
        <v>33479.014300688708</v>
      </c>
      <c r="O70" s="129">
        <f>M56</f>
        <v>485.70437165775382</v>
      </c>
      <c r="P70" s="129">
        <f>O56</f>
        <v>13149</v>
      </c>
      <c r="Q70" s="129">
        <f>I56+M56</f>
        <v>1335.6870220588232</v>
      </c>
      <c r="R70" s="129">
        <f>L56+O56</f>
        <v>24766.151028964974</v>
      </c>
      <c r="S70" s="129">
        <f>I56</f>
        <v>849.98265040106935</v>
      </c>
      <c r="T70" s="129">
        <f t="shared" si="5"/>
        <v>27426.36942916867</v>
      </c>
      <c r="U70" s="129">
        <f t="shared" si="6"/>
        <v>18175.675091289151</v>
      </c>
      <c r="V70" s="129">
        <f t="shared" si="11"/>
        <v>386.76459224598915</v>
      </c>
      <c r="W70" s="129">
        <f t="shared" si="7"/>
        <v>1986.9599999999991</v>
      </c>
      <c r="X70" s="129">
        <f t="shared" si="8"/>
        <v>1063.6026286764702</v>
      </c>
      <c r="Y70" s="129">
        <f t="shared" si="12"/>
        <v>11237.654337879518</v>
      </c>
      <c r="Z70" s="129">
        <f t="shared" si="10"/>
        <v>676.83803643048122</v>
      </c>
    </row>
    <row r="71" spans="4:26" s="195" customFormat="1">
      <c r="E71" s="128" t="s">
        <v>12</v>
      </c>
      <c r="F71" s="129">
        <f>F57+J57+N57</f>
        <v>21079.262977197908</v>
      </c>
      <c r="G71" s="129">
        <f>F57+N57</f>
        <v>14051.603712762304</v>
      </c>
      <c r="H71" s="129">
        <f>K57</f>
        <v>293.82116310160416</v>
      </c>
      <c r="I71" s="129">
        <f t="shared" si="13"/>
        <v>1753.2</v>
      </c>
      <c r="J71" s="129">
        <f>G57+K57</f>
        <v>808.00819852941152</v>
      </c>
      <c r="K71" s="129">
        <f>J57+N57</f>
        <v>8780.8592644356031</v>
      </c>
      <c r="L71" s="129">
        <f t="shared" si="14"/>
        <v>514.18703542780736</v>
      </c>
      <c r="M71" s="129">
        <f>H57+L57+O57</f>
        <v>17766.223609678262</v>
      </c>
      <c r="N71" s="129">
        <f>H57+O57</f>
        <v>11943.305933431622</v>
      </c>
      <c r="O71" s="129">
        <f>M57</f>
        <v>243.45182085561484</v>
      </c>
      <c r="P71" s="129">
        <f>O57</f>
        <v>1753.2</v>
      </c>
      <c r="Q71" s="129">
        <f>I57+M57</f>
        <v>669.49250735294095</v>
      </c>
      <c r="R71" s="129">
        <f>L57+O57</f>
        <v>7576.1176762466412</v>
      </c>
      <c r="S71" s="129">
        <f>I57</f>
        <v>426.04068649732608</v>
      </c>
      <c r="T71" s="129">
        <f t="shared" si="5"/>
        <v>3313.0393675196465</v>
      </c>
      <c r="U71" s="129">
        <f t="shared" si="6"/>
        <v>2108.2977793306818</v>
      </c>
      <c r="V71" s="129">
        <f t="shared" si="11"/>
        <v>50.369342245989316</v>
      </c>
      <c r="W71" s="129">
        <f t="shared" si="7"/>
        <v>0</v>
      </c>
      <c r="X71" s="129">
        <f t="shared" si="8"/>
        <v>138.51569117647057</v>
      </c>
      <c r="Y71" s="129">
        <f t="shared" si="12"/>
        <v>1204.7415881889619</v>
      </c>
      <c r="Z71" s="129">
        <f t="shared" si="10"/>
        <v>88.146348930481281</v>
      </c>
    </row>
    <row r="72" spans="4:26" s="81" customFormat="1" ht="21" customHeight="1">
      <c r="D72" s="196"/>
      <c r="E72" s="197"/>
      <c r="F72" s="198"/>
      <c r="G72" s="198"/>
      <c r="H72" s="196"/>
      <c r="I72" s="196"/>
      <c r="J72" s="196"/>
      <c r="K72" s="196"/>
      <c r="L72" s="196"/>
      <c r="M72" s="196"/>
      <c r="N72" s="196"/>
      <c r="O72" s="196"/>
      <c r="P72" s="151"/>
    </row>
    <row r="73" spans="4:26" s="87" customFormat="1" ht="21" customHeight="1">
      <c r="D73" s="199" t="s">
        <v>8</v>
      </c>
      <c r="E73" s="200"/>
      <c r="F73" s="201"/>
      <c r="G73" s="201"/>
      <c r="N73" s="155"/>
      <c r="O73" s="155"/>
      <c r="P73" s="155"/>
    </row>
    <row r="74" spans="4:26" s="202" customFormat="1" ht="12.75" customHeight="1">
      <c r="E74" s="200" t="s">
        <v>42</v>
      </c>
      <c r="F74" s="203" t="s">
        <v>43</v>
      </c>
      <c r="G74" s="204"/>
      <c r="I74" s="205"/>
      <c r="J74" s="206"/>
      <c r="M74" s="207"/>
      <c r="N74" s="207"/>
      <c r="O74" s="207"/>
      <c r="P74" s="207"/>
    </row>
    <row r="75" spans="4:26" s="202" customFormat="1" ht="12" customHeight="1">
      <c r="D75" s="207"/>
      <c r="E75" s="83"/>
      <c r="F75" s="208" t="s">
        <v>44</v>
      </c>
      <c r="G75" s="209"/>
      <c r="I75" s="209"/>
      <c r="J75" s="207"/>
      <c r="M75" s="207"/>
      <c r="N75" s="207"/>
      <c r="O75" s="207"/>
      <c r="P75" s="207"/>
    </row>
    <row r="76" spans="4:26" s="210" customFormat="1" ht="18.75" customHeight="1">
      <c r="E76" s="200" t="s">
        <v>45</v>
      </c>
      <c r="F76" s="208" t="s">
        <v>46</v>
      </c>
      <c r="G76" s="211"/>
      <c r="I76" s="211"/>
      <c r="J76" s="212"/>
    </row>
    <row r="77" spans="4:26" s="202" customFormat="1" ht="18.75" customHeight="1">
      <c r="D77" s="207"/>
      <c r="E77" s="200" t="s">
        <v>47</v>
      </c>
      <c r="F77" s="208" t="s">
        <v>48</v>
      </c>
      <c r="G77" s="205"/>
      <c r="I77" s="205"/>
      <c r="J77" s="206"/>
      <c r="M77" s="207"/>
      <c r="N77" s="207"/>
      <c r="O77" s="207"/>
      <c r="P77" s="207"/>
    </row>
    <row r="78" spans="4:26" s="202" customFormat="1" ht="18.75" customHeight="1">
      <c r="D78" s="207"/>
      <c r="E78" s="200" t="s">
        <v>9</v>
      </c>
      <c r="F78" s="208" t="s">
        <v>49</v>
      </c>
      <c r="G78" s="205"/>
      <c r="I78" s="205"/>
      <c r="J78" s="206"/>
      <c r="M78" s="207"/>
      <c r="N78" s="207"/>
      <c r="O78" s="207"/>
      <c r="P78" s="207"/>
    </row>
    <row r="79" spans="4:26" s="202" customFormat="1" ht="18.75" customHeight="1">
      <c r="D79" s="207"/>
      <c r="E79" s="200" t="s">
        <v>50</v>
      </c>
      <c r="F79" s="213" t="s">
        <v>51</v>
      </c>
      <c r="G79" s="214"/>
      <c r="H79" s="214"/>
      <c r="I79" s="214"/>
      <c r="J79" s="214"/>
      <c r="K79" s="214"/>
      <c r="L79" s="214"/>
      <c r="M79" s="215"/>
      <c r="N79" s="215"/>
      <c r="O79" s="207"/>
      <c r="P79" s="207"/>
    </row>
    <row r="80" spans="4:26" s="202" customFormat="1" ht="18.75" customHeight="1">
      <c r="D80" s="207"/>
      <c r="E80" s="200" t="s">
        <v>52</v>
      </c>
      <c r="F80" s="208" t="s">
        <v>62</v>
      </c>
      <c r="G80" s="205"/>
      <c r="I80" s="205"/>
      <c r="J80" s="206"/>
      <c r="M80" s="207"/>
      <c r="N80" s="207"/>
      <c r="O80" s="207"/>
      <c r="P80" s="207"/>
    </row>
    <row r="82" spans="6:6">
      <c r="F82" s="208"/>
    </row>
  </sheetData>
  <mergeCells count="32">
    <mergeCell ref="P11:P12"/>
    <mergeCell ref="E5:E7"/>
    <mergeCell ref="F5:G6"/>
    <mergeCell ref="F74:G74"/>
    <mergeCell ref="E47:O47"/>
    <mergeCell ref="J48:M51"/>
    <mergeCell ref="E52:O52"/>
    <mergeCell ref="E59:E60"/>
    <mergeCell ref="E11:E12"/>
    <mergeCell ref="F11:F12"/>
    <mergeCell ref="G11:G12"/>
    <mergeCell ref="H11:H12"/>
    <mergeCell ref="I11:J11"/>
    <mergeCell ref="E30:E31"/>
    <mergeCell ref="F30:H30"/>
    <mergeCell ref="N44:O45"/>
    <mergeCell ref="J44:M44"/>
    <mergeCell ref="F45:G45"/>
    <mergeCell ref="T59:Z59"/>
    <mergeCell ref="H5:H7"/>
    <mergeCell ref="J6:K6"/>
    <mergeCell ref="J7:K7"/>
    <mergeCell ref="O11:O12"/>
    <mergeCell ref="K11:L11"/>
    <mergeCell ref="M11:N11"/>
    <mergeCell ref="H45:I45"/>
    <mergeCell ref="J45:K45"/>
    <mergeCell ref="L45:M45"/>
    <mergeCell ref="E32:H32"/>
    <mergeCell ref="E37:H37"/>
    <mergeCell ref="E44:E46"/>
    <mergeCell ref="F44:I44"/>
  </mergeCells>
  <conditionalFormatting sqref="E33:H33 E48:I48 N48:O48 F49:I51 E14:O14 F53:I57 E62:G62 G62:G65 I62:I65 K67:L71 J62:M62 N62:N65 P62:P65 Q62 R67:S71 K63:L65 R62:S65 W62:Z71 F14:F17">
    <cfRule type="expression" dxfId="17" priority="55" stopIfTrue="1">
      <formula>#REF!=0</formula>
    </cfRule>
  </conditionalFormatting>
  <conditionalFormatting sqref="E34:H34 E49:I49 N49:O49 E15:O15 E19:E23 J53:O57 E63:G63 I63:N63 E67:Q71 P63:Q63 G19:O23">
    <cfRule type="expression" dxfId="16" priority="56" stopIfTrue="1">
      <formula>#REF!=0</formula>
    </cfRule>
  </conditionalFormatting>
  <conditionalFormatting sqref="E35:H35 E50:I50 N50:O50 E16:O16 E53:F57 E38:H42 E64:G64 I64:N64 P64:Q64">
    <cfRule type="expression" dxfId="15" priority="57" stopIfTrue="1">
      <formula>#REF!=0</formula>
    </cfRule>
  </conditionalFormatting>
  <conditionalFormatting sqref="J48">
    <cfRule type="expression" dxfId="14" priority="58" stopIfTrue="1">
      <formula>#REF!=0</formula>
    </cfRule>
  </conditionalFormatting>
  <conditionalFormatting sqref="E36:H36 E51:I51 N51:O51 E17:O17 E65:G65 I65:N65 P65:Q65">
    <cfRule type="expression" dxfId="13" priority="59" stopIfTrue="1">
      <formula>#REF!=0</formula>
    </cfRule>
  </conditionalFormatting>
  <conditionalFormatting sqref="H62:H65">
    <cfRule type="expression" dxfId="12" priority="21" stopIfTrue="1">
      <formula>#REF!=0</formula>
    </cfRule>
  </conditionalFormatting>
  <conditionalFormatting sqref="H63">
    <cfRule type="expression" dxfId="11" priority="22" stopIfTrue="1">
      <formula>#REF!=0</formula>
    </cfRule>
  </conditionalFormatting>
  <conditionalFormatting sqref="H64">
    <cfRule type="expression" dxfId="10" priority="23" stopIfTrue="1">
      <formula>#REF!=0</formula>
    </cfRule>
  </conditionalFormatting>
  <conditionalFormatting sqref="H65">
    <cfRule type="expression" dxfId="9" priority="24" stopIfTrue="1">
      <formula>#REF!=0</formula>
    </cfRule>
  </conditionalFormatting>
  <conditionalFormatting sqref="O62:O65">
    <cfRule type="expression" dxfId="8" priority="17" stopIfTrue="1">
      <formula>#REF!=0</formula>
    </cfRule>
  </conditionalFormatting>
  <conditionalFormatting sqref="O63">
    <cfRule type="expression" dxfId="7" priority="18" stopIfTrue="1">
      <formula>#REF!=0</formula>
    </cfRule>
  </conditionalFormatting>
  <conditionalFormatting sqref="O64">
    <cfRule type="expression" dxfId="6" priority="19" stopIfTrue="1">
      <formula>#REF!=0</formula>
    </cfRule>
  </conditionalFormatting>
  <conditionalFormatting sqref="O65">
    <cfRule type="expression" dxfId="5" priority="20" stopIfTrue="1">
      <formula>#REF!=0</formula>
    </cfRule>
  </conditionalFormatting>
  <conditionalFormatting sqref="T62:U71">
    <cfRule type="expression" dxfId="4" priority="6" stopIfTrue="1">
      <formula>#REF!=0</formula>
    </cfRule>
  </conditionalFormatting>
  <conditionalFormatting sqref="V62:V71">
    <cfRule type="expression" dxfId="3" priority="2" stopIfTrue="1">
      <formula>#REF!=0</formula>
    </cfRule>
  </conditionalFormatting>
  <conditionalFormatting sqref="F19:F23">
    <cfRule type="expression" dxfId="1" priority="1" stopIfTrue="1">
      <formula>#REF!=0</formula>
    </cfRule>
  </conditionalFormatting>
  <hyperlinks>
    <hyperlink ref="F74:G74" r:id="rId1" display="- ENERGY STAR specification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opLeftCell="A48" workbookViewId="0">
      <selection activeCell="M59" sqref="M59"/>
    </sheetView>
  </sheetViews>
  <sheetFormatPr defaultRowHeight="15"/>
  <cols>
    <col min="2" max="2" width="14.28515625" customWidth="1"/>
  </cols>
  <sheetData>
    <row r="1" spans="1:9" ht="16.5">
      <c r="A1" s="25" t="s">
        <v>65</v>
      </c>
      <c r="B1" s="1"/>
      <c r="C1" s="1"/>
      <c r="D1" s="1"/>
      <c r="E1" s="1"/>
      <c r="F1" s="1"/>
      <c r="G1" s="1"/>
      <c r="H1" s="1"/>
      <c r="I1" s="61"/>
    </row>
    <row r="2" spans="1:9">
      <c r="A2" s="16" t="s">
        <v>66</v>
      </c>
      <c r="B2" s="1"/>
      <c r="C2" s="39"/>
      <c r="D2" s="37"/>
      <c r="E2" s="4"/>
      <c r="F2" s="1"/>
      <c r="G2" s="3"/>
      <c r="H2" s="3"/>
      <c r="I2" s="3"/>
    </row>
    <row r="3" spans="1:9" ht="15.75">
      <c r="A3" s="5"/>
      <c r="B3" s="9" t="s">
        <v>67</v>
      </c>
      <c r="C3" s="21">
        <v>1</v>
      </c>
      <c r="D3" s="22" t="s">
        <v>68</v>
      </c>
      <c r="E3" s="10"/>
      <c r="F3" s="1"/>
      <c r="G3" s="3"/>
      <c r="H3" s="3"/>
      <c r="I3" s="3"/>
    </row>
    <row r="4" spans="1:9" ht="15.75">
      <c r="A4" s="5"/>
      <c r="B4" s="28" t="s">
        <v>69</v>
      </c>
      <c r="C4" s="23">
        <v>0.1032</v>
      </c>
      <c r="D4" s="19" t="s">
        <v>70</v>
      </c>
      <c r="E4" s="10"/>
      <c r="F4" s="1"/>
      <c r="G4" s="3"/>
      <c r="H4" s="3"/>
      <c r="I4" s="3"/>
    </row>
    <row r="5" spans="1:9" ht="15.75">
      <c r="A5" s="5"/>
      <c r="B5" s="29" t="s">
        <v>71</v>
      </c>
      <c r="C5" s="24">
        <v>0.92200000000000004</v>
      </c>
      <c r="D5" s="20" t="s">
        <v>72</v>
      </c>
      <c r="E5" s="10"/>
      <c r="F5" s="1"/>
      <c r="G5" s="3"/>
      <c r="H5" s="3"/>
      <c r="I5" s="3"/>
    </row>
    <row r="6" spans="1:9" ht="60.75">
      <c r="A6" s="5"/>
      <c r="B6" s="30"/>
      <c r="C6" s="31" t="s">
        <v>73</v>
      </c>
      <c r="D6" s="32" t="s">
        <v>74</v>
      </c>
      <c r="E6" s="10"/>
      <c r="F6" s="1"/>
      <c r="G6" s="3"/>
      <c r="H6" s="3"/>
      <c r="I6" s="3"/>
    </row>
    <row r="7" spans="1:9">
      <c r="A7" s="60">
        <v>1</v>
      </c>
      <c r="B7" s="33" t="s">
        <v>68</v>
      </c>
      <c r="C7" s="34">
        <v>0.1032</v>
      </c>
      <c r="D7" s="44">
        <v>0.92200000000000004</v>
      </c>
      <c r="E7" s="35"/>
      <c r="F7" s="1"/>
      <c r="G7" s="1"/>
      <c r="H7" s="1"/>
      <c r="I7" s="1"/>
    </row>
    <row r="8" spans="1:9">
      <c r="A8" s="60">
        <v>2</v>
      </c>
      <c r="B8" s="33" t="s">
        <v>75</v>
      </c>
      <c r="C8" s="34">
        <v>0.10800000000000001</v>
      </c>
      <c r="D8" s="44">
        <v>0.92200000000000004</v>
      </c>
      <c r="E8" s="49"/>
      <c r="F8" s="1"/>
      <c r="G8" s="1"/>
      <c r="H8" s="1"/>
      <c r="I8" s="1"/>
    </row>
    <row r="9" spans="1:9">
      <c r="A9" s="60">
        <v>3</v>
      </c>
      <c r="B9" s="33" t="s">
        <v>76</v>
      </c>
      <c r="C9" s="34">
        <v>0.1668</v>
      </c>
      <c r="D9" s="44">
        <v>0.92200000000000004</v>
      </c>
      <c r="E9" s="49"/>
      <c r="F9" s="3"/>
      <c r="G9" s="3"/>
      <c r="H9" s="1"/>
      <c r="I9" s="1"/>
    </row>
    <row r="10" spans="1:9">
      <c r="A10" s="60">
        <v>4</v>
      </c>
      <c r="B10" s="33" t="s">
        <v>77</v>
      </c>
      <c r="C10" s="34">
        <v>9.4100000000000003E-2</v>
      </c>
      <c r="D10" s="44">
        <v>0.92200000000000004</v>
      </c>
      <c r="E10" s="49"/>
      <c r="F10" s="3"/>
      <c r="G10" s="3"/>
      <c r="H10" s="1"/>
      <c r="I10" s="1"/>
    </row>
    <row r="11" spans="1:9">
      <c r="A11" s="60">
        <v>5</v>
      </c>
      <c r="B11" s="33" t="s">
        <v>78</v>
      </c>
      <c r="C11" s="34">
        <v>7.46E-2</v>
      </c>
      <c r="D11" s="44">
        <v>0.92200000000000004</v>
      </c>
      <c r="E11" s="49"/>
      <c r="F11" s="3"/>
      <c r="G11" s="3"/>
      <c r="H11" s="1"/>
      <c r="I11" s="1"/>
    </row>
    <row r="12" spans="1:9">
      <c r="A12" s="60">
        <v>6</v>
      </c>
      <c r="B12" s="33" t="s">
        <v>79</v>
      </c>
      <c r="C12" s="34">
        <v>0.1348</v>
      </c>
      <c r="D12" s="44">
        <v>0.92200000000000004</v>
      </c>
      <c r="E12" s="49"/>
      <c r="F12" s="3"/>
      <c r="G12" s="3"/>
      <c r="H12" s="1"/>
      <c r="I12" s="1"/>
    </row>
    <row r="13" spans="1:9">
      <c r="A13" s="60">
        <v>7</v>
      </c>
      <c r="B13" s="33" t="s">
        <v>80</v>
      </c>
      <c r="C13" s="34">
        <v>9.6099999999999991E-2</v>
      </c>
      <c r="D13" s="44">
        <v>0.92200000000000004</v>
      </c>
      <c r="E13" s="49"/>
      <c r="F13" s="3"/>
      <c r="G13" s="3"/>
      <c r="H13" s="1"/>
      <c r="I13" s="1"/>
    </row>
    <row r="14" spans="1:9">
      <c r="A14" s="60">
        <v>8</v>
      </c>
      <c r="B14" s="33" t="s">
        <v>81</v>
      </c>
      <c r="C14" s="34">
        <v>0.1565</v>
      </c>
      <c r="D14" s="44">
        <v>0.92200000000000004</v>
      </c>
      <c r="E14" s="49"/>
      <c r="F14" s="3"/>
      <c r="G14" s="3"/>
      <c r="H14" s="1"/>
      <c r="I14" s="1"/>
    </row>
    <row r="15" spans="1:9">
      <c r="A15" s="60">
        <v>9</v>
      </c>
      <c r="B15" s="33" t="s">
        <v>82</v>
      </c>
      <c r="C15" s="34">
        <v>0.1157</v>
      </c>
      <c r="D15" s="44">
        <v>0.92200000000000004</v>
      </c>
      <c r="E15" s="49"/>
      <c r="F15" s="3"/>
      <c r="G15" s="3"/>
      <c r="H15" s="1"/>
      <c r="I15" s="1"/>
    </row>
    <row r="16" spans="1:9" ht="24.75">
      <c r="A16" s="60">
        <v>10</v>
      </c>
      <c r="B16" s="33" t="s">
        <v>83</v>
      </c>
      <c r="C16" s="34">
        <v>0.1321</v>
      </c>
      <c r="D16" s="44">
        <v>0.92200000000000004</v>
      </c>
      <c r="E16" s="49"/>
      <c r="F16" s="3"/>
      <c r="G16" s="1"/>
      <c r="H16" s="1"/>
      <c r="I16" s="1"/>
    </row>
    <row r="17" spans="1:7">
      <c r="A17" s="60">
        <v>11</v>
      </c>
      <c r="B17" s="33" t="s">
        <v>84</v>
      </c>
      <c r="C17" s="34">
        <v>9.98E-2</v>
      </c>
      <c r="D17" s="44">
        <v>0.92200000000000004</v>
      </c>
      <c r="E17" s="49"/>
      <c r="F17" s="3"/>
      <c r="G17" s="3"/>
    </row>
    <row r="18" spans="1:7">
      <c r="A18" s="60">
        <v>12</v>
      </c>
      <c r="B18" s="33" t="s">
        <v>85</v>
      </c>
      <c r="C18" s="34">
        <v>0.10640000000000001</v>
      </c>
      <c r="D18" s="44">
        <v>0.92200000000000004</v>
      </c>
      <c r="E18" s="49"/>
      <c r="F18" s="3"/>
      <c r="G18" s="3"/>
    </row>
    <row r="19" spans="1:7">
      <c r="A19" s="60">
        <v>13</v>
      </c>
      <c r="B19" s="33" t="s">
        <v>86</v>
      </c>
      <c r="C19" s="34">
        <v>0.34659999999999996</v>
      </c>
      <c r="D19" s="44">
        <v>0.92200000000000004</v>
      </c>
      <c r="E19" s="49"/>
      <c r="F19" s="3"/>
      <c r="G19" s="3"/>
    </row>
    <row r="20" spans="1:7">
      <c r="A20" s="60">
        <v>14</v>
      </c>
      <c r="B20" s="33" t="s">
        <v>87</v>
      </c>
      <c r="C20" s="34">
        <v>7.3599999999999999E-2</v>
      </c>
      <c r="D20" s="44">
        <v>0.92200000000000004</v>
      </c>
      <c r="E20" s="49"/>
      <c r="F20" s="3"/>
      <c r="G20" s="3"/>
    </row>
    <row r="21" spans="1:7">
      <c r="A21" s="60">
        <v>15</v>
      </c>
      <c r="B21" s="33" t="s">
        <v>88</v>
      </c>
      <c r="C21" s="34">
        <v>8.4900000000000003E-2</v>
      </c>
      <c r="D21" s="44">
        <v>0.92200000000000004</v>
      </c>
      <c r="E21" s="49"/>
      <c r="F21" s="3"/>
      <c r="G21" s="3"/>
    </row>
    <row r="22" spans="1:7">
      <c r="A22" s="60">
        <v>16</v>
      </c>
      <c r="B22" s="33" t="s">
        <v>6</v>
      </c>
      <c r="C22" s="34">
        <v>9.6199999999999994E-2</v>
      </c>
      <c r="D22" s="44">
        <v>0.92200000000000004</v>
      </c>
      <c r="E22" s="49"/>
      <c r="F22" s="3"/>
      <c r="G22" s="3"/>
    </row>
    <row r="23" spans="1:7">
      <c r="A23" s="60">
        <v>17</v>
      </c>
      <c r="B23" s="33" t="s">
        <v>64</v>
      </c>
      <c r="C23" s="34">
        <v>8.0700000000000008E-2</v>
      </c>
      <c r="D23" s="44">
        <v>0.92200000000000004</v>
      </c>
      <c r="E23" s="49"/>
      <c r="F23" s="3"/>
      <c r="G23" s="3"/>
    </row>
    <row r="24" spans="1:7">
      <c r="A24" s="60">
        <v>18</v>
      </c>
      <c r="B24" s="33" t="s">
        <v>89</v>
      </c>
      <c r="C24" s="34">
        <v>9.3599999999999989E-2</v>
      </c>
      <c r="D24" s="44">
        <v>0.92200000000000004</v>
      </c>
      <c r="E24" s="49"/>
      <c r="F24" s="3"/>
      <c r="G24" s="3"/>
    </row>
    <row r="25" spans="1:7">
      <c r="A25" s="60">
        <v>19</v>
      </c>
      <c r="B25" s="33" t="s">
        <v>90</v>
      </c>
      <c r="C25" s="34">
        <v>9.0500000000000011E-2</v>
      </c>
      <c r="D25" s="44">
        <v>0.92200000000000004</v>
      </c>
      <c r="E25" s="49"/>
      <c r="F25" s="3"/>
      <c r="G25" s="3"/>
    </row>
    <row r="26" spans="1:7">
      <c r="A26" s="60">
        <v>20</v>
      </c>
      <c r="B26" s="33" t="s">
        <v>91</v>
      </c>
      <c r="C26" s="34">
        <v>8.8300000000000003E-2</v>
      </c>
      <c r="D26" s="44">
        <v>0.92200000000000004</v>
      </c>
      <c r="E26" s="49"/>
      <c r="F26" s="3"/>
      <c r="G26" s="3"/>
    </row>
    <row r="27" spans="1:7">
      <c r="A27" s="60">
        <v>21</v>
      </c>
      <c r="B27" s="33" t="s">
        <v>92</v>
      </c>
      <c r="C27" s="34">
        <v>0.14279999999999998</v>
      </c>
      <c r="D27" s="44">
        <v>0.92200000000000004</v>
      </c>
      <c r="E27" s="49"/>
      <c r="F27" s="3"/>
      <c r="G27" s="3"/>
    </row>
    <row r="28" spans="1:7">
      <c r="A28" s="60">
        <v>22</v>
      </c>
      <c r="B28" s="33" t="s">
        <v>93</v>
      </c>
      <c r="C28" s="34">
        <v>0.11890000000000001</v>
      </c>
      <c r="D28" s="44">
        <v>0.92200000000000004</v>
      </c>
      <c r="E28" s="49"/>
      <c r="F28" s="3"/>
      <c r="G28" s="3"/>
    </row>
    <row r="29" spans="1:7">
      <c r="A29" s="60">
        <v>23</v>
      </c>
      <c r="B29" s="33" t="s">
        <v>94</v>
      </c>
      <c r="C29" s="34">
        <v>0.1474</v>
      </c>
      <c r="D29" s="44">
        <v>0.92200000000000004</v>
      </c>
      <c r="E29" s="49"/>
      <c r="F29" s="3"/>
      <c r="G29" s="3"/>
    </row>
    <row r="30" spans="1:7">
      <c r="A30" s="60">
        <v>24</v>
      </c>
      <c r="B30" s="33" t="s">
        <v>95</v>
      </c>
      <c r="C30" s="34">
        <v>0.10640000000000001</v>
      </c>
      <c r="D30" s="44">
        <v>0.92200000000000004</v>
      </c>
      <c r="E30" s="49"/>
      <c r="F30" s="3"/>
      <c r="G30" s="3"/>
    </row>
    <row r="31" spans="1:7">
      <c r="A31" s="60">
        <v>25</v>
      </c>
      <c r="B31" s="33" t="s">
        <v>96</v>
      </c>
      <c r="C31" s="34">
        <v>9.3299999999999994E-2</v>
      </c>
      <c r="D31" s="44">
        <v>0.92200000000000004</v>
      </c>
      <c r="E31" s="49"/>
      <c r="F31" s="3"/>
      <c r="G31" s="3"/>
    </row>
    <row r="32" spans="1:7">
      <c r="A32" s="60">
        <v>26</v>
      </c>
      <c r="B32" s="33" t="s">
        <v>97</v>
      </c>
      <c r="C32" s="34">
        <v>0.1076</v>
      </c>
      <c r="D32" s="44">
        <v>0.92200000000000004</v>
      </c>
      <c r="E32" s="49"/>
      <c r="F32" s="3"/>
      <c r="G32" s="3"/>
    </row>
    <row r="33" spans="1:7">
      <c r="A33" s="60">
        <v>27</v>
      </c>
      <c r="B33" s="33" t="s">
        <v>98</v>
      </c>
      <c r="C33" s="34">
        <v>7.7600000000000002E-2</v>
      </c>
      <c r="D33" s="44">
        <v>0.92200000000000004</v>
      </c>
      <c r="E33" s="49"/>
      <c r="F33" s="3"/>
      <c r="G33" s="3"/>
    </row>
    <row r="34" spans="1:7">
      <c r="A34" s="60">
        <v>28</v>
      </c>
      <c r="B34" s="33" t="s">
        <v>99</v>
      </c>
      <c r="C34" s="34">
        <v>9.2600000000000002E-2</v>
      </c>
      <c r="D34" s="44">
        <v>0.92200000000000004</v>
      </c>
      <c r="E34" s="49"/>
      <c r="F34" s="3"/>
      <c r="G34" s="3"/>
    </row>
    <row r="35" spans="1:7">
      <c r="A35" s="60">
        <v>29</v>
      </c>
      <c r="B35" s="33" t="s">
        <v>100</v>
      </c>
      <c r="C35" s="34">
        <v>8.2100000000000006E-2</v>
      </c>
      <c r="D35" s="44">
        <v>0.92200000000000004</v>
      </c>
      <c r="E35" s="49"/>
      <c r="F35" s="3"/>
      <c r="G35" s="3"/>
    </row>
    <row r="36" spans="1:7">
      <c r="A36" s="60">
        <v>30</v>
      </c>
      <c r="B36" s="33" t="s">
        <v>101</v>
      </c>
      <c r="C36" s="34">
        <v>9.2300000000000007E-2</v>
      </c>
      <c r="D36" s="44">
        <v>0.92200000000000004</v>
      </c>
      <c r="E36" s="49"/>
      <c r="F36" s="3"/>
      <c r="G36" s="3"/>
    </row>
    <row r="37" spans="1:7" ht="24.75">
      <c r="A37" s="60">
        <v>31</v>
      </c>
      <c r="B37" s="33" t="s">
        <v>102</v>
      </c>
      <c r="C37" s="34">
        <v>0.1547</v>
      </c>
      <c r="D37" s="44">
        <v>0.92200000000000004</v>
      </c>
      <c r="E37" s="49"/>
      <c r="F37" s="3"/>
      <c r="G37" s="3"/>
    </row>
    <row r="38" spans="1:7">
      <c r="A38" s="60">
        <v>32</v>
      </c>
      <c r="B38" s="33" t="s">
        <v>103</v>
      </c>
      <c r="C38" s="34">
        <v>0.1381</v>
      </c>
      <c r="D38" s="44">
        <v>0.92200000000000004</v>
      </c>
      <c r="E38" s="49"/>
      <c r="F38" s="3"/>
      <c r="G38" s="3"/>
    </row>
    <row r="39" spans="1:7">
      <c r="A39" s="60">
        <v>33</v>
      </c>
      <c r="B39" s="33" t="s">
        <v>104</v>
      </c>
      <c r="C39" s="34">
        <v>9.7799999999999998E-2</v>
      </c>
      <c r="D39" s="44">
        <v>0.92200000000000004</v>
      </c>
      <c r="E39" s="49"/>
      <c r="F39" s="3"/>
      <c r="G39" s="3"/>
    </row>
    <row r="40" spans="1:7">
      <c r="A40" s="60">
        <v>34</v>
      </c>
      <c r="B40" s="33" t="s">
        <v>105</v>
      </c>
      <c r="C40" s="34">
        <v>0.16930000000000001</v>
      </c>
      <c r="D40" s="44">
        <v>0.92200000000000004</v>
      </c>
      <c r="E40" s="49"/>
      <c r="F40" s="3"/>
      <c r="G40" s="3"/>
    </row>
    <row r="41" spans="1:7">
      <c r="A41" s="60">
        <v>35</v>
      </c>
      <c r="B41" s="33" t="s">
        <v>106</v>
      </c>
      <c r="C41" s="34">
        <v>8.7899999999999992E-2</v>
      </c>
      <c r="D41" s="44">
        <v>0.92200000000000004</v>
      </c>
      <c r="E41" s="49"/>
      <c r="F41" s="3"/>
      <c r="G41" s="3"/>
    </row>
    <row r="42" spans="1:7">
      <c r="A42" s="60">
        <v>36</v>
      </c>
      <c r="B42" s="33" t="s">
        <v>107</v>
      </c>
      <c r="C42" s="34">
        <v>8.0100000000000005E-2</v>
      </c>
      <c r="D42" s="44">
        <v>0.92200000000000004</v>
      </c>
      <c r="E42" s="49"/>
      <c r="F42" s="3"/>
      <c r="G42" s="3"/>
    </row>
    <row r="43" spans="1:7">
      <c r="A43" s="60">
        <v>37</v>
      </c>
      <c r="B43" s="33" t="s">
        <v>108</v>
      </c>
      <c r="C43" s="34">
        <v>9.5299999999999996E-2</v>
      </c>
      <c r="D43" s="44">
        <v>0.92200000000000004</v>
      </c>
      <c r="E43" s="49"/>
      <c r="F43" s="3"/>
      <c r="G43" s="3"/>
    </row>
    <row r="44" spans="1:7">
      <c r="A44" s="60">
        <v>38</v>
      </c>
      <c r="B44" s="33" t="s">
        <v>109</v>
      </c>
      <c r="C44" s="34">
        <v>7.6600000000000001E-2</v>
      </c>
      <c r="D44" s="44">
        <v>0.92200000000000004</v>
      </c>
      <c r="E44" s="49"/>
      <c r="F44" s="3"/>
      <c r="G44" s="3"/>
    </row>
    <row r="45" spans="1:7">
      <c r="A45" s="60">
        <v>39</v>
      </c>
      <c r="B45" s="33" t="s">
        <v>110</v>
      </c>
      <c r="C45" s="34">
        <v>8.7799999999999989E-2</v>
      </c>
      <c r="D45" s="44">
        <v>0.92200000000000004</v>
      </c>
      <c r="E45" s="49"/>
      <c r="F45" s="3"/>
      <c r="G45" s="3"/>
    </row>
    <row r="46" spans="1:7">
      <c r="A46" s="60">
        <v>40</v>
      </c>
      <c r="B46" s="33" t="s">
        <v>111</v>
      </c>
      <c r="C46" s="34">
        <v>0.1027</v>
      </c>
      <c r="D46" s="44">
        <v>0.92200000000000004</v>
      </c>
      <c r="E46" s="49"/>
      <c r="F46" s="3"/>
      <c r="G46" s="3"/>
    </row>
    <row r="47" spans="1:7">
      <c r="A47" s="60">
        <v>41</v>
      </c>
      <c r="B47" s="33" t="s">
        <v>112</v>
      </c>
      <c r="C47" s="34">
        <v>0.16399999999999998</v>
      </c>
      <c r="D47" s="44">
        <v>0.92200000000000004</v>
      </c>
      <c r="E47" s="49"/>
      <c r="F47" s="3"/>
      <c r="G47" s="3"/>
    </row>
    <row r="48" spans="1:7">
      <c r="A48" s="60">
        <v>42</v>
      </c>
      <c r="B48" s="33" t="s">
        <v>113</v>
      </c>
      <c r="C48" s="34">
        <v>0.10189999999999999</v>
      </c>
      <c r="D48" s="44">
        <v>0.92200000000000004</v>
      </c>
      <c r="E48" s="49"/>
      <c r="F48" s="3"/>
      <c r="G48" s="3"/>
    </row>
    <row r="49" spans="1:13">
      <c r="A49" s="60">
        <v>43</v>
      </c>
      <c r="B49" s="33" t="s">
        <v>114</v>
      </c>
      <c r="C49" s="34">
        <v>8.4199999999999997E-2</v>
      </c>
      <c r="D49" s="44">
        <v>0.92200000000000004</v>
      </c>
      <c r="E49" s="49"/>
      <c r="F49" s="3"/>
      <c r="G49" s="3"/>
      <c r="H49" s="1"/>
      <c r="I49" s="1"/>
      <c r="J49" s="1"/>
      <c r="K49" s="1"/>
      <c r="L49" s="1"/>
      <c r="M49" s="1"/>
    </row>
    <row r="50" spans="1:13">
      <c r="A50" s="60">
        <v>44</v>
      </c>
      <c r="B50" s="33" t="s">
        <v>115</v>
      </c>
      <c r="C50" s="34">
        <v>0.1007</v>
      </c>
      <c r="D50" s="44">
        <v>0.92200000000000004</v>
      </c>
      <c r="E50" s="49"/>
      <c r="F50" s="3"/>
      <c r="G50" s="3"/>
      <c r="H50" s="1"/>
      <c r="I50" s="1"/>
      <c r="J50" s="1"/>
      <c r="K50" s="1"/>
      <c r="L50" s="1"/>
      <c r="M50" s="1"/>
    </row>
    <row r="51" spans="1:13">
      <c r="A51" s="60">
        <v>45</v>
      </c>
      <c r="B51" s="33" t="s">
        <v>116</v>
      </c>
      <c r="C51" s="34">
        <v>7.980000000000001E-2</v>
      </c>
      <c r="D51" s="44">
        <v>0.92200000000000004</v>
      </c>
      <c r="E51" s="49"/>
      <c r="F51" s="3"/>
      <c r="G51" s="3"/>
      <c r="H51" s="1"/>
      <c r="I51" s="1"/>
      <c r="J51" s="1"/>
      <c r="K51" s="1"/>
      <c r="L51" s="1"/>
      <c r="M51" s="1"/>
    </row>
    <row r="52" spans="1:13">
      <c r="A52" s="60">
        <v>46</v>
      </c>
      <c r="B52" s="33" t="s">
        <v>117</v>
      </c>
      <c r="C52" s="34">
        <v>8.0199999999999994E-2</v>
      </c>
      <c r="D52" s="44">
        <v>0.92200000000000004</v>
      </c>
      <c r="E52" s="49"/>
      <c r="F52" s="3"/>
      <c r="G52" s="3"/>
      <c r="H52" s="1"/>
      <c r="I52" s="1"/>
      <c r="J52" s="1"/>
      <c r="K52" s="1"/>
      <c r="L52" s="1"/>
      <c r="M52" s="1"/>
    </row>
    <row r="53" spans="1:13">
      <c r="A53" s="60">
        <v>47</v>
      </c>
      <c r="B53" s="33" t="s">
        <v>118</v>
      </c>
      <c r="C53" s="34">
        <v>0.1439</v>
      </c>
      <c r="D53" s="44">
        <v>0.92200000000000004</v>
      </c>
      <c r="E53" s="49"/>
      <c r="F53" s="3"/>
      <c r="G53" s="3"/>
      <c r="H53" s="1"/>
      <c r="I53" s="1"/>
      <c r="J53" s="1"/>
      <c r="K53" s="1"/>
      <c r="L53" s="1"/>
      <c r="M53" s="1"/>
    </row>
    <row r="54" spans="1:13">
      <c r="A54" s="60">
        <v>48</v>
      </c>
      <c r="B54" s="33" t="s">
        <v>119</v>
      </c>
      <c r="C54" s="34">
        <v>7.9699999999999993E-2</v>
      </c>
      <c r="D54" s="44">
        <v>0.92200000000000004</v>
      </c>
      <c r="E54" s="49"/>
      <c r="F54" s="3"/>
      <c r="G54" s="3"/>
      <c r="H54" s="1"/>
      <c r="I54" s="1"/>
      <c r="J54" s="1"/>
      <c r="K54" s="1"/>
      <c r="L54" s="1"/>
      <c r="M54" s="1"/>
    </row>
    <row r="55" spans="1:13">
      <c r="A55" s="60">
        <v>49</v>
      </c>
      <c r="B55" s="33" t="s">
        <v>57</v>
      </c>
      <c r="C55" s="34">
        <v>7.9600000000000004E-2</v>
      </c>
      <c r="D55" s="44">
        <v>0.92200000000000004</v>
      </c>
      <c r="E55" s="49"/>
      <c r="F55" s="3"/>
      <c r="G55" s="3"/>
      <c r="H55" s="1"/>
      <c r="I55" s="1"/>
      <c r="J55" s="1"/>
      <c r="K55" s="1"/>
      <c r="L55" s="1"/>
      <c r="M55" s="1"/>
    </row>
    <row r="56" spans="1:13">
      <c r="A56" s="60">
        <v>50</v>
      </c>
      <c r="B56" s="33" t="s">
        <v>120</v>
      </c>
      <c r="C56" s="34">
        <v>7.9199999999999993E-2</v>
      </c>
      <c r="D56" s="44">
        <v>0.92200000000000004</v>
      </c>
      <c r="E56" s="49"/>
      <c r="F56" s="3"/>
      <c r="G56" s="3"/>
      <c r="H56" s="1"/>
      <c r="I56" s="1"/>
      <c r="J56" s="1"/>
      <c r="K56" s="1"/>
      <c r="L56" s="1"/>
      <c r="M56" s="1"/>
    </row>
    <row r="57" spans="1:13">
      <c r="A57" s="60">
        <v>51</v>
      </c>
      <c r="B57" s="33" t="s">
        <v>121</v>
      </c>
      <c r="C57" s="34">
        <v>0.1057</v>
      </c>
      <c r="D57" s="44">
        <v>0.92200000000000004</v>
      </c>
      <c r="E57" s="49"/>
      <c r="F57" s="3"/>
      <c r="G57" s="3"/>
      <c r="H57" s="1"/>
      <c r="I57" s="1"/>
      <c r="J57" s="1"/>
      <c r="K57" s="1"/>
      <c r="L57" s="1"/>
      <c r="M57" s="1"/>
    </row>
    <row r="58" spans="1:13">
      <c r="A58" s="60">
        <v>52</v>
      </c>
      <c r="B58" s="33" t="s">
        <v>122</v>
      </c>
      <c r="C58" s="34">
        <v>8.5999999999999993E-2</v>
      </c>
      <c r="D58" s="44">
        <v>0.92200000000000004</v>
      </c>
      <c r="E58" s="49"/>
      <c r="F58" s="3"/>
      <c r="G58" s="3"/>
      <c r="H58" s="1"/>
      <c r="I58" s="1"/>
      <c r="J58" s="1"/>
      <c r="K58" s="1"/>
      <c r="L58" s="1"/>
      <c r="M58" s="1"/>
    </row>
    <row r="59" spans="1:13">
      <c r="A59" s="1"/>
      <c r="B59" s="43"/>
      <c r="C59" s="11"/>
      <c r="D59" s="12"/>
      <c r="E59" s="35"/>
      <c r="F59" s="1"/>
      <c r="G59" s="1"/>
      <c r="H59" s="1"/>
      <c r="I59" s="1"/>
      <c r="J59" s="1"/>
      <c r="K59" s="1"/>
      <c r="L59" s="1"/>
      <c r="M59" s="1"/>
    </row>
    <row r="60" spans="1:13">
      <c r="A60" s="2"/>
      <c r="B60" s="6" t="s">
        <v>123</v>
      </c>
      <c r="C60" s="7"/>
      <c r="D60" s="50">
        <v>6.98</v>
      </c>
      <c r="E60" s="35" t="s">
        <v>124</v>
      </c>
      <c r="F60" s="1"/>
      <c r="G60" s="1"/>
      <c r="H60" s="3"/>
      <c r="I60" s="3"/>
      <c r="J60" s="1"/>
      <c r="K60" s="1"/>
      <c r="L60" s="1"/>
      <c r="M60" s="1"/>
    </row>
    <row r="61" spans="1:13">
      <c r="A61" s="16" t="s">
        <v>125</v>
      </c>
      <c r="B61" s="1"/>
      <c r="C61" s="36"/>
      <c r="D61" s="37"/>
      <c r="E61" s="4"/>
      <c r="F61" s="1"/>
      <c r="G61" s="3"/>
      <c r="H61" s="3"/>
      <c r="I61" s="3"/>
      <c r="J61" s="3"/>
      <c r="K61" s="3"/>
      <c r="L61" s="3"/>
      <c r="M61" s="3"/>
    </row>
    <row r="62" spans="1:13">
      <c r="A62" s="51"/>
      <c r="B62" s="6" t="s">
        <v>126</v>
      </c>
      <c r="C62" s="38">
        <v>100000</v>
      </c>
      <c r="D62" s="35" t="s">
        <v>63</v>
      </c>
      <c r="E62" s="35"/>
      <c r="F62" s="35"/>
      <c r="G62" s="35"/>
      <c r="H62" s="35"/>
      <c r="I62" s="35"/>
      <c r="J62" s="35"/>
      <c r="K62" s="35"/>
      <c r="L62" s="35"/>
      <c r="M62" s="35"/>
    </row>
    <row r="63" spans="1:13">
      <c r="A63" s="51"/>
      <c r="B63" s="6" t="s">
        <v>127</v>
      </c>
      <c r="C63" s="38">
        <v>3413</v>
      </c>
      <c r="D63" s="35" t="s">
        <v>63</v>
      </c>
      <c r="E63" s="35"/>
      <c r="F63" s="35"/>
      <c r="G63" s="35"/>
      <c r="H63" s="35"/>
      <c r="I63" s="35"/>
      <c r="J63" s="35"/>
      <c r="K63" s="35"/>
      <c r="L63" s="35"/>
      <c r="M63" s="35"/>
    </row>
    <row r="64" spans="1:13">
      <c r="A64" s="16" t="s">
        <v>128</v>
      </c>
      <c r="B64" s="1"/>
      <c r="C64" s="18"/>
      <c r="D64" s="37"/>
      <c r="E64" s="4"/>
      <c r="F64" s="1"/>
      <c r="G64" s="3"/>
      <c r="H64" s="3"/>
      <c r="I64" s="3"/>
      <c r="J64" s="1"/>
      <c r="K64" s="1"/>
      <c r="L64" s="1"/>
      <c r="M64" s="1"/>
    </row>
    <row r="65" spans="1:13">
      <c r="A65" s="16"/>
      <c r="B65" s="45">
        <v>0.04</v>
      </c>
      <c r="C65" s="36"/>
      <c r="D65" s="37"/>
      <c r="E65" s="4"/>
      <c r="F65" s="1"/>
      <c r="G65" s="3"/>
      <c r="H65" s="3"/>
      <c r="I65" s="3"/>
      <c r="J65" s="1"/>
      <c r="K65" s="1"/>
      <c r="L65" s="1"/>
      <c r="M65" s="1"/>
    </row>
    <row r="66" spans="1:13">
      <c r="A66" s="16" t="s">
        <v>129</v>
      </c>
      <c r="B66" s="1"/>
      <c r="C66" s="39"/>
      <c r="D66" s="37"/>
      <c r="E66" s="4"/>
      <c r="F66" s="1"/>
      <c r="G66" s="3"/>
      <c r="H66" s="3"/>
      <c r="I66" s="3"/>
      <c r="J66" s="3"/>
      <c r="K66" s="3"/>
      <c r="L66" s="3"/>
      <c r="M66" s="3"/>
    </row>
    <row r="67" spans="1:13">
      <c r="A67" s="3"/>
      <c r="B67" s="10" t="s">
        <v>130</v>
      </c>
      <c r="C67" s="7"/>
      <c r="D67" s="46">
        <v>1.54</v>
      </c>
      <c r="E67" s="10" t="s">
        <v>131</v>
      </c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10" t="s">
        <v>132</v>
      </c>
      <c r="C68" s="7"/>
      <c r="D68" s="47">
        <v>11.7</v>
      </c>
      <c r="E68" s="10" t="s">
        <v>133</v>
      </c>
      <c r="F68" s="3"/>
      <c r="G68" s="3"/>
      <c r="H68" s="3"/>
      <c r="I68" s="3"/>
      <c r="J68" s="3"/>
      <c r="K68" s="3"/>
      <c r="L68" s="3"/>
      <c r="M68" s="3"/>
    </row>
    <row r="69" spans="1:13">
      <c r="A69" s="8"/>
      <c r="B69" s="13" t="s">
        <v>134</v>
      </c>
      <c r="C69" s="7"/>
      <c r="D69" s="48">
        <v>10582</v>
      </c>
      <c r="E69" s="10" t="s">
        <v>135</v>
      </c>
      <c r="F69" s="64" t="s">
        <v>136</v>
      </c>
      <c r="G69" s="52"/>
      <c r="H69" s="65">
        <v>0</v>
      </c>
      <c r="I69" s="64" t="s">
        <v>137</v>
      </c>
      <c r="J69" s="17" t="s">
        <v>138</v>
      </c>
      <c r="K69" s="8"/>
      <c r="L69" s="8"/>
      <c r="M69" s="8"/>
    </row>
    <row r="70" spans="1:13">
      <c r="A70" s="53"/>
      <c r="B70" s="54"/>
      <c r="C70" s="55"/>
      <c r="D70" s="55"/>
      <c r="E70" s="56"/>
      <c r="F70" s="56"/>
      <c r="G70" s="56"/>
      <c r="H70" s="56"/>
      <c r="I70" s="56"/>
      <c r="J70" s="56"/>
      <c r="K70" s="56"/>
      <c r="L70" s="56"/>
      <c r="M70" s="56"/>
    </row>
    <row r="71" spans="1:13">
      <c r="A71" s="15" t="s">
        <v>8</v>
      </c>
      <c r="B71" s="26"/>
      <c r="C71" s="27"/>
      <c r="D71" s="27"/>
      <c r="E71" s="18"/>
      <c r="F71" s="18"/>
      <c r="G71" s="18"/>
      <c r="H71" s="18"/>
      <c r="I71" s="18"/>
      <c r="J71" s="18"/>
      <c r="K71" s="18"/>
      <c r="L71" s="18"/>
      <c r="M71" s="18"/>
    </row>
    <row r="72" spans="1:13">
      <c r="A72" s="18"/>
      <c r="B72" s="40" t="s">
        <v>139</v>
      </c>
      <c r="C72" s="66" t="s">
        <v>140</v>
      </c>
      <c r="D72" s="68"/>
      <c r="E72" s="68"/>
      <c r="F72" s="68"/>
      <c r="G72" s="68"/>
      <c r="H72" s="68"/>
      <c r="I72" s="68"/>
      <c r="J72" s="68"/>
      <c r="K72" s="62"/>
      <c r="L72" s="63"/>
      <c r="M72" s="41"/>
    </row>
    <row r="73" spans="1:13">
      <c r="A73" s="18"/>
      <c r="B73" s="40"/>
      <c r="C73" s="66" t="s">
        <v>141</v>
      </c>
      <c r="D73" s="69"/>
      <c r="E73" s="69"/>
      <c r="F73" s="69"/>
      <c r="G73" s="69"/>
      <c r="H73" s="69"/>
      <c r="I73" s="69"/>
      <c r="J73" s="69"/>
      <c r="K73" s="62"/>
      <c r="L73" s="62"/>
      <c r="M73" s="41"/>
    </row>
    <row r="74" spans="1:13">
      <c r="A74" s="18"/>
      <c r="B74" s="40" t="s">
        <v>142</v>
      </c>
      <c r="C74" s="66" t="s">
        <v>140</v>
      </c>
      <c r="D74" s="68"/>
      <c r="E74" s="68"/>
      <c r="F74" s="68"/>
      <c r="G74" s="68"/>
      <c r="H74" s="68"/>
      <c r="I74" s="68"/>
      <c r="J74" s="68"/>
      <c r="K74" s="62"/>
      <c r="L74" s="58"/>
      <c r="M74" s="41"/>
    </row>
    <row r="75" spans="1:13">
      <c r="A75" s="18"/>
      <c r="B75" s="40"/>
      <c r="C75" s="66" t="s">
        <v>143</v>
      </c>
      <c r="D75" s="70"/>
      <c r="E75" s="70"/>
      <c r="F75" s="70"/>
      <c r="G75" s="70"/>
      <c r="H75" s="70"/>
      <c r="I75" s="70"/>
      <c r="J75" s="71"/>
      <c r="K75" s="71"/>
      <c r="L75" s="71"/>
      <c r="M75" s="71"/>
    </row>
    <row r="76" spans="1:13">
      <c r="A76" s="18"/>
      <c r="B76" s="40" t="s">
        <v>144</v>
      </c>
      <c r="C76" s="14" t="s">
        <v>145</v>
      </c>
      <c r="D76" s="27"/>
      <c r="E76" s="18"/>
      <c r="F76" s="18"/>
      <c r="G76" s="18"/>
      <c r="H76" s="18"/>
      <c r="I76" s="18"/>
      <c r="J76" s="41"/>
      <c r="K76" s="41"/>
      <c r="L76" s="41"/>
      <c r="M76" s="41"/>
    </row>
    <row r="77" spans="1:13">
      <c r="A77" s="18"/>
      <c r="B77" s="40" t="s">
        <v>146</v>
      </c>
      <c r="C77" s="14" t="s">
        <v>147</v>
      </c>
      <c r="D77" s="27"/>
      <c r="E77" s="18"/>
      <c r="F77" s="18"/>
      <c r="G77" s="18"/>
      <c r="H77" s="18"/>
      <c r="I77" s="18"/>
      <c r="J77" s="41"/>
      <c r="K77" s="41"/>
      <c r="L77" s="41"/>
      <c r="M77" s="41"/>
    </row>
    <row r="78" spans="1:13">
      <c r="A78" s="18"/>
      <c r="B78" s="40" t="s">
        <v>148</v>
      </c>
      <c r="C78" s="14" t="s">
        <v>149</v>
      </c>
      <c r="D78" s="59"/>
      <c r="E78" s="35"/>
      <c r="F78" s="35"/>
      <c r="G78" s="18"/>
      <c r="H78" s="18"/>
      <c r="I78" s="18"/>
      <c r="J78" s="41"/>
      <c r="K78" s="41"/>
      <c r="L78" s="41"/>
      <c r="M78" s="41"/>
    </row>
    <row r="79" spans="1:13">
      <c r="A79" s="18"/>
      <c r="B79" s="40" t="s">
        <v>150</v>
      </c>
      <c r="C79" s="66" t="s">
        <v>151</v>
      </c>
      <c r="D79" s="67"/>
      <c r="E79" s="67"/>
      <c r="F79" s="57"/>
      <c r="G79" s="42"/>
      <c r="H79" s="42"/>
      <c r="I79" s="42"/>
      <c r="J79" s="41"/>
      <c r="K79" s="41"/>
      <c r="L79" s="41"/>
      <c r="M79" s="41"/>
    </row>
  </sheetData>
  <mergeCells count="5">
    <mergeCell ref="C79:E79"/>
    <mergeCell ref="C72:J72"/>
    <mergeCell ref="C73:J73"/>
    <mergeCell ref="C75:M75"/>
    <mergeCell ref="C74:J74"/>
  </mergeCells>
  <hyperlinks>
    <hyperlink ref="C75" r:id="rId1" display="- US Department of Energy, Natural Gas Monthly, Tables 18 &amp; 19, September 2010"/>
    <hyperlink ref="C79" r:id="rId2" display="- EPA Greenhouse Gas Equivalencies Calculator, 2010"/>
    <hyperlink ref="C73" r:id="rId3" display="- US Department of Energy, Electric Power Monthly, average retail price of electricity by sector &amp; state, September 2010"/>
    <hyperlink ref="C72:J72" r:id="rId4" display="- National average: US Department of Energy, Annual Energy Outlook 2013 (Early Release edition), (converted from 2011 to 2012 dollars)"/>
    <hyperlink ref="C74:J74" r:id="rId5" display="- National average: US Department of Energy, Annual Energy Outlook 2013 (Early Release edition), (converted from 2011 to 2012 dollars)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9A68BD-6165-4537-955D-DACF09262F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F6AA25-588F-4286-A102-29257704B81B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1AF5043-F151-4A5F-B699-7285BD2FA1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Appliance-Commercial Dishwasher</vt:lpstr>
      <vt:lpstr>General Assumptions</vt:lpstr>
    </vt:vector>
  </TitlesOfParts>
  <Company>CadmusGroup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Non-Residential Prescriptive Program 2015</dc:title>
  <dc:creator>Cadmus</dc:creator>
  <cp:lastModifiedBy>Samuel Dent</cp:lastModifiedBy>
  <dcterms:created xsi:type="dcterms:W3CDTF">2013-06-14T21:47:23Z</dcterms:created>
  <dcterms:modified xsi:type="dcterms:W3CDTF">2015-12-17T16:14:26Z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  <property fmtid="{D5CDD505-2E9C-101B-9397-08002B2CF9AE}" pid="3" name="TaxKeyword">
    <vt:lpwstr/>
  </property>
  <property fmtid="{D5CDD505-2E9C-101B-9397-08002B2CF9AE}" pid="4" name="TechnicalType">
    <vt:lpwstr>30;#Specifications|58a2ac42-83c6-4747-a164-303e3b55b07d</vt:lpwstr>
  </property>
  <property fmtid="{D5CDD505-2E9C-101B-9397-08002B2CF9AE}" pid="5" name="TaxKeywordTaxHTField">
    <vt:lpwstr/>
  </property>
</Properties>
</file>