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1595" windowHeight="13005"/>
  </bookViews>
  <sheets>
    <sheet name="Sheet1" sheetId="1" r:id="rId1"/>
  </sheets>
  <calcPr calcId="145621"/>
</workbook>
</file>

<file path=xl/calcChain.xml><?xml version="1.0" encoding="utf-8"?>
<calcChain xmlns="http://schemas.openxmlformats.org/spreadsheetml/2006/main">
  <c r="H5" i="1" l="1"/>
  <c r="K18" i="1" l="1"/>
  <c r="J18" i="1"/>
  <c r="K14" i="1"/>
  <c r="L14" i="1"/>
  <c r="J14" i="1"/>
  <c r="K10" i="1"/>
  <c r="J10" i="1"/>
  <c r="H21" i="1"/>
  <c r="E18" i="1"/>
  <c r="F20" i="1" s="1"/>
  <c r="I17" i="1"/>
  <c r="H17" i="1"/>
  <c r="G16" i="1"/>
  <c r="F16" i="1"/>
  <c r="H13" i="1"/>
  <c r="F12" i="1"/>
  <c r="D6" i="1" l="1"/>
  <c r="L18" i="1"/>
  <c r="L10" i="1"/>
</calcChain>
</file>

<file path=xl/comments1.xml><?xml version="1.0" encoding="utf-8"?>
<comments xmlns="http://schemas.openxmlformats.org/spreadsheetml/2006/main">
  <authors>
    <author>Damon Lane</author>
  </authors>
  <commentList>
    <comment ref="H10" authorId="0">
      <text>
        <r>
          <rPr>
            <b/>
            <sz val="9"/>
            <color indexed="81"/>
            <rFont val="Tahoma"/>
            <family val="2"/>
          </rPr>
          <t>Damon Lane:</t>
        </r>
        <r>
          <rPr>
            <sz val="9"/>
            <color indexed="81"/>
            <rFont val="Tahoma"/>
            <family val="2"/>
          </rPr>
          <t xml:space="preserve">
Table 3-4, Program Sample Analysis, Nicor R29 Res Rebate Evaluation Report 092611_REV FINAL to Nicor</t>
        </r>
      </text>
    </comment>
    <comment ref="H15" authorId="0">
      <text>
        <r>
          <rPr>
            <b/>
            <sz val="9"/>
            <color indexed="81"/>
            <rFont val="Tahoma"/>
            <family val="2"/>
          </rPr>
          <t>Damon Lane:</t>
        </r>
        <r>
          <rPr>
            <sz val="9"/>
            <color indexed="81"/>
            <rFont val="Tahoma"/>
            <family val="2"/>
          </rPr>
          <t xml:space="preserve">
See Air Sealing Measure for FLH_cooling</t>
        </r>
      </text>
    </comment>
  </commentList>
</comments>
</file>

<file path=xl/sharedStrings.xml><?xml version="1.0" encoding="utf-8"?>
<sst xmlns="http://schemas.openxmlformats.org/spreadsheetml/2006/main" count="73" uniqueCount="25">
  <si>
    <t>Illinios adaptation of 2009 Focus on Energy study of BPM blower motor savings in Wisconsin, including effects of behavoir change based on efficiency of new motor greatly increasing the amount of people that run the fan continuously</t>
  </si>
  <si>
    <t>Savings Estimates by Baseline Assumptions</t>
  </si>
  <si>
    <t>CAC</t>
  </si>
  <si>
    <t>No CAC</t>
  </si>
  <si>
    <t>Before Installation (All Switching Technology-Induced)</t>
  </si>
  <si>
    <t>Control Group (Recommended)</t>
  </si>
  <si>
    <t>After Installation (All Switching Naturally Occurring)</t>
  </si>
  <si>
    <t>Season</t>
  </si>
  <si>
    <t>Type of Operation</t>
  </si>
  <si>
    <t>Total Hours</t>
  </si>
  <si>
    <t>Auto Mode (hours)</t>
  </si>
  <si>
    <t>Continuous Mode "On" (hours)</t>
  </si>
  <si>
    <t>Total Savings (kWh)</t>
  </si>
  <si>
    <t>Weighted Average</t>
  </si>
  <si>
    <t>Heating Season</t>
  </si>
  <si>
    <t>Furnace</t>
  </si>
  <si>
    <t>Standby</t>
  </si>
  <si>
    <t>Fan Only</t>
  </si>
  <si>
    <t>Cooling Season</t>
  </si>
  <si>
    <t>Shoulder Periods</t>
  </si>
  <si>
    <t>Wisconsin numbers used in the Focus on Energy study</t>
  </si>
  <si>
    <t>Table 6-1 Alternate Baseline Assumptions</t>
  </si>
  <si>
    <t>Table A-1 Hours of Fan Operation</t>
  </si>
  <si>
    <t>From Table 4-6</t>
  </si>
  <si>
    <t>Using the formula from Note 1 in Table B-2 in the FOE study, and assuming that before the furnace purchase, purchasing households have the statewide average CAC penetration, and that the percent of purchasers that add CAC during the purchase is the same in IL as WI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</si>
</sst>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5" x14ac:knownFonts="1">
    <font>
      <sz val="11"/>
      <color theme="1"/>
      <name val="Arial"/>
      <family val="2"/>
    </font>
    <font>
      <sz val="11"/>
      <color theme="1"/>
      <name val="Arial"/>
      <family val="2"/>
    </font>
    <font>
      <sz val="10"/>
      <name val="Garamond"/>
      <family val="1"/>
    </font>
    <font>
      <b/>
      <sz val="9"/>
      <color indexed="81"/>
      <name val="Tahoma"/>
      <family val="2"/>
    </font>
    <font>
      <sz val="9"/>
      <color indexed="81"/>
      <name val="Tahoma"/>
      <family val="2"/>
    </font>
  </fonts>
  <fills count="2">
    <fill>
      <patternFill patternType="none"/>
    </fill>
    <fill>
      <patternFill patternType="gray125"/>
    </fill>
  </fills>
  <borders count="3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0">
    <xf numFmtId="0" fontId="0" fillId="0" borderId="0" xfId="0"/>
    <xf numFmtId="0" fontId="2" fillId="0" borderId="0" xfId="0" applyFont="1" applyFill="1"/>
    <xf numFmtId="0" fontId="2" fillId="0" borderId="1" xfId="0" applyFont="1" applyFill="1" applyBorder="1"/>
    <xf numFmtId="0" fontId="2" fillId="0" borderId="2" xfId="0" applyFont="1" applyFill="1" applyBorder="1"/>
    <xf numFmtId="0" fontId="0" fillId="0" borderId="3" xfId="0" applyBorder="1"/>
    <xf numFmtId="3" fontId="0" fillId="0" borderId="0" xfId="0" applyNumberFormat="1" applyBorder="1"/>
    <xf numFmtId="0" fontId="0" fillId="0" borderId="0" xfId="0" applyBorder="1"/>
    <xf numFmtId="0" fontId="0" fillId="0" borderId="1" xfId="0" applyBorder="1"/>
    <xf numFmtId="0" fontId="0" fillId="0" borderId="4" xfId="0" applyBorder="1"/>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164" fontId="0" fillId="0" borderId="3" xfId="2" applyNumberFormat="1" applyFont="1" applyFill="1" applyBorder="1" applyAlignment="1">
      <alignment wrapText="1"/>
    </xf>
    <xf numFmtId="164" fontId="0" fillId="0" borderId="8" xfId="2" applyNumberFormat="1" applyFont="1" applyFill="1" applyBorder="1" applyAlignment="1">
      <alignment wrapText="1"/>
    </xf>
    <xf numFmtId="1" fontId="0" fillId="0" borderId="10" xfId="1" applyNumberFormat="1" applyFont="1" applyBorder="1" applyAlignment="1">
      <alignment horizontal="center" vertical="center"/>
    </xf>
    <xf numFmtId="165" fontId="0" fillId="0" borderId="12" xfId="0" applyNumberFormat="1" applyBorder="1"/>
    <xf numFmtId="165" fontId="0" fillId="0" borderId="13" xfId="0" applyNumberFormat="1" applyBorder="1"/>
    <xf numFmtId="9" fontId="0" fillId="0" borderId="0" xfId="2" applyFont="1" applyBorder="1"/>
    <xf numFmtId="0" fontId="0" fillId="0" borderId="23" xfId="0" applyBorder="1"/>
    <xf numFmtId="0" fontId="0" fillId="0" borderId="24" xfId="0" applyBorder="1"/>
    <xf numFmtId="0" fontId="0" fillId="0" borderId="25" xfId="0" applyBorder="1" applyAlignment="1">
      <alignment wrapText="1"/>
    </xf>
    <xf numFmtId="0" fontId="0" fillId="0" borderId="7" xfId="0" applyFill="1" applyBorder="1"/>
    <xf numFmtId="0" fontId="0" fillId="0" borderId="6" xfId="0" applyBorder="1"/>
    <xf numFmtId="0" fontId="0" fillId="0" borderId="30" xfId="1" applyNumberFormat="1" applyFont="1" applyBorder="1" applyAlignment="1">
      <alignment horizontal="center" vertical="center"/>
    </xf>
    <xf numFmtId="0" fontId="0" fillId="0" borderId="10" xfId="0" applyBorder="1"/>
    <xf numFmtId="0" fontId="0" fillId="0" borderId="12" xfId="0" applyBorder="1"/>
    <xf numFmtId="0" fontId="0" fillId="0" borderId="14" xfId="0" applyBorder="1" applyAlignment="1">
      <alignment horizontal="center" vertical="center"/>
    </xf>
    <xf numFmtId="0" fontId="0" fillId="0" borderId="14" xfId="0" applyBorder="1"/>
    <xf numFmtId="0" fontId="0" fillId="0" borderId="14" xfId="1" applyNumberFormat="1" applyFont="1" applyBorder="1" applyAlignment="1">
      <alignment horizontal="center" vertical="center"/>
    </xf>
    <xf numFmtId="1" fontId="0" fillId="0" borderId="14" xfId="1" applyNumberFormat="1" applyFont="1" applyBorder="1" applyAlignment="1">
      <alignment horizontal="center" vertical="center"/>
    </xf>
    <xf numFmtId="0" fontId="0" fillId="0" borderId="2" xfId="0" applyBorder="1"/>
    <xf numFmtId="0" fontId="0" fillId="0" borderId="8" xfId="0" applyBorder="1"/>
    <xf numFmtId="0" fontId="0" fillId="0" borderId="0" xfId="0" applyFill="1" applyBorder="1" applyAlignment="1">
      <alignment wrapText="1"/>
    </xf>
    <xf numFmtId="0" fontId="0" fillId="0" borderId="10" xfId="1" applyNumberFormat="1" applyFont="1" applyFill="1" applyBorder="1" applyAlignment="1">
      <alignment horizontal="center" vertical="center"/>
    </xf>
    <xf numFmtId="0" fontId="0" fillId="0" borderId="12" xfId="0" applyNumberFormat="1" applyBorder="1"/>
    <xf numFmtId="0" fontId="0" fillId="0" borderId="13" xfId="0" applyNumberFormat="1" applyBorder="1"/>
    <xf numFmtId="0" fontId="0" fillId="0" borderId="0" xfId="0" applyNumberFormat="1" applyBorder="1"/>
    <xf numFmtId="43" fontId="0" fillId="0" borderId="0" xfId="1" applyFont="1" applyBorder="1"/>
    <xf numFmtId="0" fontId="0" fillId="0" borderId="32" xfId="0" applyBorder="1"/>
    <xf numFmtId="0" fontId="0" fillId="0" borderId="33" xfId="0" applyBorder="1"/>
    <xf numFmtId="0" fontId="0" fillId="0" borderId="25" xfId="0" applyBorder="1"/>
    <xf numFmtId="0" fontId="0" fillId="0" borderId="13" xfId="0" applyBorder="1"/>
    <xf numFmtId="0" fontId="0" fillId="0" borderId="25" xfId="1" applyNumberFormat="1" applyFont="1" applyBorder="1" applyAlignment="1">
      <alignment horizontal="center" vertical="center"/>
    </xf>
    <xf numFmtId="0" fontId="0" fillId="0" borderId="6" xfId="1" applyNumberFormat="1" applyFont="1" applyBorder="1" applyAlignment="1">
      <alignment horizontal="center" vertical="center"/>
    </xf>
    <xf numFmtId="0" fontId="0" fillId="0" borderId="26" xfId="1" applyNumberFormat="1" applyFont="1" applyBorder="1" applyAlignment="1">
      <alignment horizontal="center" vertical="center"/>
    </xf>
    <xf numFmtId="0" fontId="0" fillId="0" borderId="27" xfId="1" applyNumberFormat="1" applyFont="1" applyBorder="1" applyAlignment="1">
      <alignment horizontal="center" vertical="center"/>
    </xf>
    <xf numFmtId="0" fontId="0" fillId="0" borderId="28" xfId="1" applyNumberFormat="1" applyFont="1" applyBorder="1" applyAlignment="1">
      <alignment horizontal="center" vertical="center"/>
    </xf>
    <xf numFmtId="0" fontId="0" fillId="0" borderId="22" xfId="1" applyNumberFormat="1" applyFont="1" applyBorder="1" applyAlignment="1">
      <alignment horizontal="center" vertical="center"/>
    </xf>
    <xf numFmtId="0" fontId="0" fillId="0" borderId="7" xfId="1" applyNumberFormat="1" applyFont="1" applyBorder="1" applyAlignment="1">
      <alignment horizontal="center" vertical="center"/>
    </xf>
    <xf numFmtId="0" fontId="0" fillId="0" borderId="11" xfId="1" applyNumberFormat="1" applyFont="1" applyBorder="1" applyAlignment="1">
      <alignment horizontal="center" vertical="center"/>
    </xf>
    <xf numFmtId="0" fontId="0" fillId="0" borderId="9" xfId="1" applyNumberFormat="1" applyFont="1" applyBorder="1" applyAlignment="1">
      <alignment horizontal="center" vertical="center"/>
    </xf>
    <xf numFmtId="0" fontId="2" fillId="0" borderId="8" xfId="0" applyFont="1" applyFill="1" applyBorder="1"/>
    <xf numFmtId="0" fontId="0" fillId="0" borderId="5" xfId="0" applyBorder="1" applyAlignment="1">
      <alignment horizontal="center" vertical="center"/>
    </xf>
    <xf numFmtId="0" fontId="0" fillId="0" borderId="7" xfId="1" applyNumberFormat="1" applyFont="1" applyBorder="1" applyAlignment="1">
      <alignment horizontal="center" vertical="center"/>
    </xf>
    <xf numFmtId="0" fontId="0" fillId="0" borderId="11" xfId="1" applyNumberFormat="1" applyFont="1" applyBorder="1" applyAlignment="1">
      <alignment horizontal="center" vertical="center"/>
    </xf>
    <xf numFmtId="0" fontId="0" fillId="0" borderId="6" xfId="1" applyNumberFormat="1" applyFont="1" applyBorder="1" applyAlignment="1">
      <alignment horizontal="center" vertical="center"/>
    </xf>
    <xf numFmtId="0" fontId="0" fillId="0" borderId="25" xfId="1" applyNumberFormat="1" applyFont="1" applyBorder="1" applyAlignment="1">
      <alignment horizontal="center" vertical="center"/>
    </xf>
    <xf numFmtId="0" fontId="0" fillId="0" borderId="10" xfId="1" applyNumberFormat="1" applyFont="1" applyBorder="1" applyAlignment="1">
      <alignment horizontal="center" vertical="center"/>
    </xf>
    <xf numFmtId="0" fontId="0" fillId="0" borderId="31" xfId="1" applyNumberFormat="1" applyFont="1" applyBorder="1" applyAlignment="1">
      <alignment horizontal="center" vertical="center"/>
    </xf>
    <xf numFmtId="0" fontId="0" fillId="0" borderId="9" xfId="0" applyBorder="1" applyAlignment="1">
      <alignment horizontal="center" vertical="center"/>
    </xf>
    <xf numFmtId="0" fontId="0" fillId="0" borderId="5" xfId="1" applyNumberFormat="1" applyFont="1" applyBorder="1" applyAlignment="1">
      <alignment horizontal="center" vertical="center"/>
    </xf>
    <xf numFmtId="0" fontId="0" fillId="0" borderId="9" xfId="1" applyNumberFormat="1" applyFont="1" applyBorder="1" applyAlignment="1">
      <alignment horizontal="center" vertical="center"/>
    </xf>
    <xf numFmtId="0" fontId="0" fillId="0" borderId="18" xfId="0" applyBorder="1" applyAlignment="1">
      <alignment horizontal="center" wrapText="1"/>
    </xf>
    <xf numFmtId="0" fontId="0" fillId="0" borderId="19" xfId="0" applyBorder="1" applyAlignment="1">
      <alignment horizontal="center" wrapText="1"/>
    </xf>
    <xf numFmtId="0" fontId="0" fillId="0" borderId="1" xfId="0" applyBorder="1" applyAlignment="1">
      <alignment horizontal="center" wrapText="1"/>
    </xf>
    <xf numFmtId="0" fontId="0" fillId="0" borderId="4" xfId="0" applyBorder="1" applyAlignment="1">
      <alignment horizontal="center" wrapText="1"/>
    </xf>
    <xf numFmtId="0" fontId="0" fillId="0" borderId="17"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0" fillId="0" borderId="16" xfId="0" applyBorder="1" applyAlignment="1">
      <alignment horizontal="center" wrapText="1"/>
    </xf>
    <xf numFmtId="0" fontId="0" fillId="0" borderId="22" xfId="0" applyBorder="1" applyAlignment="1">
      <alignment horizontal="center" wrapText="1"/>
    </xf>
    <xf numFmtId="0" fontId="0" fillId="0" borderId="6" xfId="0" applyBorder="1" applyAlignment="1">
      <alignment horizontal="center"/>
    </xf>
    <xf numFmtId="1" fontId="0" fillId="0" borderId="7" xfId="0" applyNumberFormat="1" applyBorder="1" applyAlignment="1">
      <alignment horizontal="center" vertical="center"/>
    </xf>
    <xf numFmtId="0" fontId="0" fillId="0" borderId="22" xfId="1" applyNumberFormat="1" applyFont="1" applyBorder="1" applyAlignment="1">
      <alignment horizontal="center" vertical="center"/>
    </xf>
    <xf numFmtId="1" fontId="0" fillId="0" borderId="5" xfId="1" applyNumberFormat="1" applyFont="1" applyBorder="1" applyAlignment="1">
      <alignment horizontal="center" vertical="center"/>
    </xf>
    <xf numFmtId="1" fontId="0" fillId="0" borderId="9" xfId="1" applyNumberFormat="1" applyFont="1" applyBorder="1" applyAlignment="1">
      <alignment horizontal="center" vertical="center"/>
    </xf>
    <xf numFmtId="1" fontId="0" fillId="0" borderId="23" xfId="1" applyNumberFormat="1" applyFont="1" applyBorder="1" applyAlignment="1">
      <alignment horizontal="center" vertical="center"/>
    </xf>
    <xf numFmtId="1" fontId="0" fillId="0" borderId="34" xfId="1" applyNumberFormat="1" applyFont="1" applyBorder="1" applyAlignment="1">
      <alignment horizontal="center" vertical="center"/>
    </xf>
    <xf numFmtId="1" fontId="0" fillId="0" borderId="35" xfId="1" applyNumberFormat="1" applyFont="1" applyBorder="1" applyAlignment="1">
      <alignment horizontal="center" vertical="center"/>
    </xf>
    <xf numFmtId="1" fontId="0" fillId="0" borderId="11" xfId="0" applyNumberFormat="1" applyBorder="1" applyAlignment="1">
      <alignment horizontal="center" vertical="center"/>
    </xf>
    <xf numFmtId="0" fontId="0" fillId="0" borderId="23" xfId="1" applyNumberFormat="1" applyFont="1" applyBorder="1" applyAlignment="1">
      <alignment horizontal="center" vertical="center"/>
    </xf>
    <xf numFmtId="1" fontId="0" fillId="0" borderId="22" xfId="1" applyNumberFormat="1" applyFont="1" applyBorder="1" applyAlignment="1">
      <alignment horizontal="center" vertical="center"/>
    </xf>
    <xf numFmtId="0" fontId="0" fillId="0" borderId="29" xfId="1" applyNumberFormat="1" applyFont="1" applyBorder="1" applyAlignment="1">
      <alignment horizontal="center" vertical="center"/>
    </xf>
    <xf numFmtId="1" fontId="0" fillId="0" borderId="6" xfId="1" applyNumberFormat="1" applyFont="1" applyBorder="1" applyAlignment="1">
      <alignment horizontal="center" vertical="center"/>
    </xf>
    <xf numFmtId="0" fontId="0" fillId="0" borderId="26" xfId="1" applyNumberFormat="1" applyFont="1" applyBorder="1" applyAlignment="1">
      <alignment horizontal="center" vertical="center"/>
    </xf>
    <xf numFmtId="0" fontId="0" fillId="0" borderId="27" xfId="1" applyNumberFormat="1" applyFont="1" applyBorder="1" applyAlignment="1">
      <alignment horizontal="center" vertical="center"/>
    </xf>
    <xf numFmtId="0" fontId="0" fillId="0" borderId="28" xfId="1" applyNumberFormat="1" applyFont="1" applyBorder="1" applyAlignment="1">
      <alignment horizontal="center" vertical="center"/>
    </xf>
    <xf numFmtId="1" fontId="0" fillId="0" borderId="36" xfId="1" applyNumberFormat="1" applyFont="1" applyBorder="1" applyAlignment="1">
      <alignment horizontal="center" vertical="center"/>
    </xf>
    <xf numFmtId="0" fontId="0" fillId="0" borderId="2" xfId="0" applyFill="1" applyBorder="1" applyAlignment="1">
      <alignment horizontal="center" wrapText="1"/>
    </xf>
    <xf numFmtId="0" fontId="0" fillId="0" borderId="4" xfId="0" applyFill="1" applyBorder="1" applyAlignment="1">
      <alignment horizontal="center" wrapText="1"/>
    </xf>
    <xf numFmtId="0" fontId="0" fillId="0" borderId="0" xfId="0" applyFill="1" applyBorder="1" applyAlignment="1">
      <alignment horizontal="center" wrapText="1"/>
    </xf>
    <xf numFmtId="0" fontId="0" fillId="0" borderId="8" xfId="0" applyFill="1" applyBorder="1" applyAlignment="1">
      <alignment horizontal="center" wrapText="1"/>
    </xf>
    <xf numFmtId="0" fontId="0" fillId="0" borderId="14" xfId="0" applyFill="1" applyBorder="1" applyAlignment="1">
      <alignment horizontal="center" wrapText="1"/>
    </xf>
    <xf numFmtId="0" fontId="0" fillId="0" borderId="13" xfId="0" applyFill="1" applyBorder="1" applyAlignment="1">
      <alignment horizontal="center" wrapText="1"/>
    </xf>
    <xf numFmtId="0" fontId="0" fillId="0" borderId="20" xfId="0" applyBorder="1" applyAlignment="1">
      <alignment horizontal="center" wrapText="1"/>
    </xf>
    <xf numFmtId="0" fontId="0" fillId="0" borderId="21" xfId="0" applyBorder="1" applyAlignment="1">
      <alignment horizont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46"/>
  <sheetViews>
    <sheetView tabSelected="1" zoomScale="80" zoomScaleNormal="80" workbookViewId="0">
      <selection activeCell="J14" sqref="J14:J17"/>
    </sheetView>
  </sheetViews>
  <sheetFormatPr defaultRowHeight="14.25" x14ac:dyDescent="0.2"/>
  <cols>
    <col min="1" max="1" width="2.5" customWidth="1"/>
    <col min="3" max="5" width="15.625" customWidth="1"/>
  </cols>
  <sheetData>
    <row r="1" spans="2:14" ht="15" thickBot="1" x14ac:dyDescent="0.25">
      <c r="B1" t="s">
        <v>0</v>
      </c>
      <c r="C1" s="1"/>
      <c r="D1" s="1"/>
      <c r="E1" s="1"/>
      <c r="F1" s="1"/>
      <c r="G1" s="1"/>
      <c r="H1" s="1"/>
      <c r="I1" s="1"/>
      <c r="J1" s="1"/>
      <c r="K1" s="1"/>
      <c r="L1" s="1"/>
      <c r="M1" s="1"/>
    </row>
    <row r="2" spans="2:14" x14ac:dyDescent="0.2">
      <c r="B2" s="2"/>
      <c r="C2" s="3"/>
      <c r="D2" s="3"/>
      <c r="E2" s="3"/>
      <c r="F2" s="3"/>
      <c r="G2" s="3"/>
      <c r="H2" s="3"/>
      <c r="I2" s="3"/>
      <c r="J2" s="3"/>
      <c r="K2" s="3"/>
      <c r="L2" s="3"/>
      <c r="M2" s="3"/>
      <c r="N2" s="8"/>
    </row>
    <row r="3" spans="2:14" ht="15" thickBot="1" x14ac:dyDescent="0.25">
      <c r="B3" s="4"/>
      <c r="C3" s="5"/>
      <c r="D3" s="6"/>
      <c r="E3" s="6"/>
      <c r="F3" s="6"/>
      <c r="G3" s="6"/>
      <c r="H3" s="6"/>
      <c r="I3" s="6"/>
      <c r="J3" s="6"/>
      <c r="K3" s="6"/>
      <c r="L3" s="6"/>
      <c r="M3" s="6"/>
      <c r="N3" s="31"/>
    </row>
    <row r="4" spans="2:14" ht="14.25" customHeight="1" x14ac:dyDescent="0.2">
      <c r="B4" s="4"/>
      <c r="C4" s="68" t="s">
        <v>1</v>
      </c>
      <c r="D4" s="69"/>
      <c r="E4" s="70"/>
      <c r="F4" s="6"/>
      <c r="G4" s="7" t="s">
        <v>2</v>
      </c>
      <c r="H4" s="8" t="s">
        <v>3</v>
      </c>
      <c r="I4" s="92" t="s">
        <v>24</v>
      </c>
      <c r="J4" s="92"/>
      <c r="K4" s="92"/>
      <c r="L4" s="92"/>
      <c r="M4" s="93"/>
      <c r="N4" s="31"/>
    </row>
    <row r="5" spans="2:14" ht="57" x14ac:dyDescent="0.2">
      <c r="B5" s="4"/>
      <c r="C5" s="9" t="s">
        <v>4</v>
      </c>
      <c r="D5" s="10" t="s">
        <v>5</v>
      </c>
      <c r="E5" s="11" t="s">
        <v>6</v>
      </c>
      <c r="F5" s="6"/>
      <c r="G5" s="12">
        <v>0.86699999999999999</v>
      </c>
      <c r="H5" s="13">
        <f>1-G5</f>
        <v>0.13300000000000001</v>
      </c>
      <c r="I5" s="94"/>
      <c r="J5" s="94"/>
      <c r="K5" s="94"/>
      <c r="L5" s="94"/>
      <c r="M5" s="95"/>
      <c r="N5" s="31"/>
    </row>
    <row r="6" spans="2:14" ht="15" thickBot="1" x14ac:dyDescent="0.25">
      <c r="B6" s="4"/>
      <c r="C6" s="50"/>
      <c r="D6" s="14">
        <f>G5*SUM(J10:J21)+H5*SUM(K10:K21)</f>
        <v>720.75897064964965</v>
      </c>
      <c r="E6" s="49"/>
      <c r="F6" s="6"/>
      <c r="G6" s="15"/>
      <c r="H6" s="16"/>
      <c r="I6" s="96"/>
      <c r="J6" s="96"/>
      <c r="K6" s="96"/>
      <c r="L6" s="96"/>
      <c r="M6" s="97"/>
      <c r="N6" s="31"/>
    </row>
    <row r="7" spans="2:14" ht="15" thickBot="1" x14ac:dyDescent="0.25">
      <c r="B7" s="4"/>
      <c r="C7" s="6"/>
      <c r="D7" s="6"/>
      <c r="E7" s="6"/>
      <c r="F7" s="6"/>
      <c r="G7" s="17"/>
      <c r="H7" s="17"/>
      <c r="I7" s="17"/>
      <c r="J7" s="17"/>
      <c r="K7" s="17"/>
      <c r="L7" s="6"/>
      <c r="M7" s="6"/>
      <c r="N7" s="31"/>
    </row>
    <row r="8" spans="2:14" ht="14.25" customHeight="1" x14ac:dyDescent="0.2">
      <c r="B8" s="4"/>
      <c r="C8" s="71" t="s">
        <v>7</v>
      </c>
      <c r="D8" s="73" t="s">
        <v>8</v>
      </c>
      <c r="E8" s="66" t="s">
        <v>9</v>
      </c>
      <c r="F8" s="66" t="s">
        <v>10</v>
      </c>
      <c r="G8" s="66"/>
      <c r="H8" s="62" t="s">
        <v>11</v>
      </c>
      <c r="I8" s="63"/>
      <c r="J8" s="98" t="s">
        <v>12</v>
      </c>
      <c r="K8" s="99"/>
      <c r="L8" s="63"/>
      <c r="M8" s="6"/>
      <c r="N8" s="31"/>
    </row>
    <row r="9" spans="2:14" ht="15" thickBot="1" x14ac:dyDescent="0.25">
      <c r="B9" s="4"/>
      <c r="C9" s="72"/>
      <c r="D9" s="74"/>
      <c r="E9" s="75"/>
      <c r="F9" s="18" t="s">
        <v>2</v>
      </c>
      <c r="G9" s="18" t="s">
        <v>3</v>
      </c>
      <c r="H9" s="18" t="s">
        <v>2</v>
      </c>
      <c r="I9" s="19" t="s">
        <v>3</v>
      </c>
      <c r="J9" s="9" t="s">
        <v>2</v>
      </c>
      <c r="K9" s="20" t="s">
        <v>3</v>
      </c>
      <c r="L9" s="21" t="s">
        <v>13</v>
      </c>
      <c r="M9" s="6"/>
      <c r="N9" s="31"/>
    </row>
    <row r="10" spans="2:14" ht="15" thickBot="1" x14ac:dyDescent="0.25">
      <c r="B10" s="4"/>
      <c r="C10" s="52" t="s">
        <v>14</v>
      </c>
      <c r="D10" s="22" t="s">
        <v>15</v>
      </c>
      <c r="E10" s="56">
        <v>4000</v>
      </c>
      <c r="F10" s="88">
        <v>870</v>
      </c>
      <c r="G10" s="89"/>
      <c r="H10" s="89">
        <v>870</v>
      </c>
      <c r="I10" s="90"/>
      <c r="J10" s="91">
        <f>J34*(H10/H34)</f>
        <v>418.46999999999997</v>
      </c>
      <c r="K10" s="87">
        <f>K34*(H10/H34)</f>
        <v>418.46999999999997</v>
      </c>
      <c r="L10" s="76">
        <f>G5*J10+H5*K10</f>
        <v>418.46999999999991</v>
      </c>
      <c r="M10" s="6"/>
      <c r="N10" s="31"/>
    </row>
    <row r="11" spans="2:14" x14ac:dyDescent="0.2">
      <c r="B11" s="4"/>
      <c r="C11" s="52"/>
      <c r="D11" s="22" t="s">
        <v>2</v>
      </c>
      <c r="E11" s="55"/>
      <c r="F11" s="77">
        <v>0</v>
      </c>
      <c r="G11" s="77"/>
      <c r="H11" s="77">
        <v>0</v>
      </c>
      <c r="I11" s="86"/>
      <c r="J11" s="91"/>
      <c r="K11" s="87"/>
      <c r="L11" s="76"/>
      <c r="M11" s="6"/>
      <c r="N11" s="31"/>
    </row>
    <row r="12" spans="2:14" x14ac:dyDescent="0.2">
      <c r="B12" s="4"/>
      <c r="C12" s="52"/>
      <c r="D12" s="22" t="s">
        <v>16</v>
      </c>
      <c r="E12" s="55"/>
      <c r="F12" s="55">
        <f>E10-F10</f>
        <v>3130</v>
      </c>
      <c r="G12" s="55"/>
      <c r="H12" s="55">
        <v>0</v>
      </c>
      <c r="I12" s="53"/>
      <c r="J12" s="91"/>
      <c r="K12" s="87"/>
      <c r="L12" s="76"/>
      <c r="M12" s="6"/>
      <c r="N12" s="31"/>
    </row>
    <row r="13" spans="2:14" x14ac:dyDescent="0.2">
      <c r="B13" s="4"/>
      <c r="C13" s="52"/>
      <c r="D13" s="22" t="s">
        <v>17</v>
      </c>
      <c r="E13" s="55"/>
      <c r="F13" s="55">
        <v>0</v>
      </c>
      <c r="G13" s="55"/>
      <c r="H13" s="55">
        <f>E10-H10</f>
        <v>3130</v>
      </c>
      <c r="I13" s="53"/>
      <c r="J13" s="91"/>
      <c r="K13" s="87"/>
      <c r="L13" s="76"/>
      <c r="M13" s="6"/>
      <c r="N13" s="51"/>
    </row>
    <row r="14" spans="2:14" ht="15" thickBot="1" x14ac:dyDescent="0.25">
      <c r="B14" s="4"/>
      <c r="C14" s="52" t="s">
        <v>18</v>
      </c>
      <c r="D14" s="22" t="s">
        <v>15</v>
      </c>
      <c r="E14" s="55">
        <v>3500</v>
      </c>
      <c r="F14" s="84">
        <v>0</v>
      </c>
      <c r="G14" s="84"/>
      <c r="H14" s="84">
        <v>0</v>
      </c>
      <c r="I14" s="53"/>
      <c r="J14" s="78">
        <f>J38*((H15/H17)/(H39/H41))</f>
        <v>262.9190458534174</v>
      </c>
      <c r="K14" s="80">
        <f>K38*(I17/I41)</f>
        <v>175</v>
      </c>
      <c r="L14" s="76">
        <f>G5*J14+H5*K14</f>
        <v>251.22581275491288</v>
      </c>
      <c r="M14" s="6"/>
      <c r="N14" s="31"/>
    </row>
    <row r="15" spans="2:14" ht="15" thickBot="1" x14ac:dyDescent="0.25">
      <c r="B15" s="4"/>
      <c r="C15" s="52"/>
      <c r="D15" s="22" t="s">
        <v>2</v>
      </c>
      <c r="E15" s="56"/>
      <c r="F15" s="44">
        <v>629</v>
      </c>
      <c r="G15" s="45">
        <v>0</v>
      </c>
      <c r="H15" s="46">
        <v>629</v>
      </c>
      <c r="I15" s="23">
        <v>0</v>
      </c>
      <c r="J15" s="78"/>
      <c r="K15" s="81"/>
      <c r="L15" s="76"/>
      <c r="M15" s="6"/>
      <c r="N15" s="31"/>
    </row>
    <row r="16" spans="2:14" x14ac:dyDescent="0.2">
      <c r="B16" s="4"/>
      <c r="C16" s="52"/>
      <c r="D16" s="22" t="s">
        <v>16</v>
      </c>
      <c r="E16" s="55"/>
      <c r="F16" s="47">
        <f>E14-F15</f>
        <v>2871</v>
      </c>
      <c r="G16" s="47">
        <f>E14</f>
        <v>3500</v>
      </c>
      <c r="H16" s="77">
        <v>0</v>
      </c>
      <c r="I16" s="53"/>
      <c r="J16" s="78"/>
      <c r="K16" s="81"/>
      <c r="L16" s="76"/>
      <c r="M16" s="6"/>
      <c r="N16" s="31"/>
    </row>
    <row r="17" spans="2:14" x14ac:dyDescent="0.2">
      <c r="B17" s="4"/>
      <c r="C17" s="52"/>
      <c r="D17" s="22" t="s">
        <v>17</v>
      </c>
      <c r="E17" s="55"/>
      <c r="F17" s="55">
        <v>0</v>
      </c>
      <c r="G17" s="55"/>
      <c r="H17" s="43">
        <f>E14-H15</f>
        <v>2871</v>
      </c>
      <c r="I17" s="48">
        <f>E14</f>
        <v>3500</v>
      </c>
      <c r="J17" s="78"/>
      <c r="K17" s="85"/>
      <c r="L17" s="76"/>
      <c r="M17" s="6"/>
      <c r="N17" s="31"/>
    </row>
    <row r="18" spans="2:14" x14ac:dyDescent="0.2">
      <c r="B18" s="4"/>
      <c r="C18" s="52" t="s">
        <v>19</v>
      </c>
      <c r="D18" s="22" t="s">
        <v>15</v>
      </c>
      <c r="E18" s="55">
        <f>8760-(E10+E14)</f>
        <v>1260</v>
      </c>
      <c r="F18" s="55">
        <v>0</v>
      </c>
      <c r="G18" s="55"/>
      <c r="H18" s="55">
        <v>0</v>
      </c>
      <c r="I18" s="53"/>
      <c r="J18" s="78">
        <f>J42*(H21/H45)</f>
        <v>51.06315789473684</v>
      </c>
      <c r="K18" s="80">
        <f>K42*(H21/H45)</f>
        <v>51.06315789473684</v>
      </c>
      <c r="L18" s="76">
        <f>G5*J18+H5*K18</f>
        <v>51.06315789473684</v>
      </c>
      <c r="M18" s="6"/>
      <c r="N18" s="31"/>
    </row>
    <row r="19" spans="2:14" x14ac:dyDescent="0.2">
      <c r="B19" s="4"/>
      <c r="C19" s="52"/>
      <c r="D19" s="22" t="s">
        <v>2</v>
      </c>
      <c r="E19" s="55"/>
      <c r="F19" s="55">
        <v>0</v>
      </c>
      <c r="G19" s="55"/>
      <c r="H19" s="55">
        <v>0</v>
      </c>
      <c r="I19" s="53"/>
      <c r="J19" s="78"/>
      <c r="K19" s="81"/>
      <c r="L19" s="76"/>
      <c r="M19" s="6"/>
      <c r="N19" s="31"/>
    </row>
    <row r="20" spans="2:14" x14ac:dyDescent="0.2">
      <c r="B20" s="4"/>
      <c r="C20" s="52"/>
      <c r="D20" s="22" t="s">
        <v>16</v>
      </c>
      <c r="E20" s="55"/>
      <c r="F20" s="55">
        <f>E18</f>
        <v>1260</v>
      </c>
      <c r="G20" s="55"/>
      <c r="H20" s="55">
        <v>0</v>
      </c>
      <c r="I20" s="53"/>
      <c r="J20" s="78"/>
      <c r="K20" s="81"/>
      <c r="L20" s="76"/>
      <c r="M20" s="6"/>
      <c r="N20" s="31"/>
    </row>
    <row r="21" spans="2:14" ht="15" thickBot="1" x14ac:dyDescent="0.25">
      <c r="B21" s="4"/>
      <c r="C21" s="59"/>
      <c r="D21" s="24" t="s">
        <v>17</v>
      </c>
      <c r="E21" s="57"/>
      <c r="F21" s="57">
        <v>0</v>
      </c>
      <c r="G21" s="57"/>
      <c r="H21" s="57">
        <f>E18</f>
        <v>1260</v>
      </c>
      <c r="I21" s="54"/>
      <c r="J21" s="79"/>
      <c r="K21" s="82"/>
      <c r="L21" s="83"/>
      <c r="M21" s="6"/>
      <c r="N21" s="31"/>
    </row>
    <row r="22" spans="2:14" ht="15" thickBot="1" x14ac:dyDescent="0.25">
      <c r="B22" s="25"/>
      <c r="C22" s="26"/>
      <c r="D22" s="27"/>
      <c r="E22" s="28"/>
      <c r="F22" s="28"/>
      <c r="G22" s="28"/>
      <c r="H22" s="28"/>
      <c r="I22" s="28"/>
      <c r="J22" s="29">
        <v>2</v>
      </c>
      <c r="K22" s="29">
        <v>0</v>
      </c>
      <c r="L22" s="27">
        <v>1</v>
      </c>
      <c r="M22" s="27"/>
      <c r="N22" s="41"/>
    </row>
    <row r="23" spans="2:14" x14ac:dyDescent="0.2">
      <c r="B23" s="1"/>
      <c r="C23" s="1"/>
      <c r="D23" s="1"/>
      <c r="E23" s="1"/>
      <c r="F23" s="1"/>
      <c r="G23" s="1"/>
      <c r="H23" s="1"/>
      <c r="I23" s="1"/>
      <c r="J23" s="1"/>
      <c r="K23" s="1"/>
      <c r="L23" s="1"/>
      <c r="M23" s="1"/>
    </row>
    <row r="24" spans="2:14" ht="15" thickBot="1" x14ac:dyDescent="0.25">
      <c r="B24" t="s">
        <v>20</v>
      </c>
      <c r="M24" s="1"/>
    </row>
    <row r="25" spans="2:14" x14ac:dyDescent="0.2">
      <c r="B25" s="7"/>
      <c r="C25" s="30"/>
      <c r="D25" s="30"/>
      <c r="E25" s="30"/>
      <c r="F25" s="30"/>
      <c r="G25" s="30"/>
      <c r="H25" s="30"/>
      <c r="I25" s="30"/>
      <c r="J25" s="30"/>
      <c r="K25" s="30"/>
      <c r="L25" s="8"/>
      <c r="M25" s="1"/>
    </row>
    <row r="26" spans="2:14" ht="15" thickBot="1" x14ac:dyDescent="0.25">
      <c r="B26" s="4"/>
      <c r="C26" s="67" t="s">
        <v>21</v>
      </c>
      <c r="D26" s="67"/>
      <c r="E26" s="67"/>
      <c r="F26" s="6"/>
      <c r="H26" s="6"/>
      <c r="I26" s="6"/>
      <c r="J26" s="6"/>
      <c r="K26" s="6"/>
      <c r="L26" s="31"/>
      <c r="M26" s="1"/>
    </row>
    <row r="27" spans="2:14" x14ac:dyDescent="0.2">
      <c r="B27" s="4"/>
      <c r="C27" s="68" t="s">
        <v>1</v>
      </c>
      <c r="D27" s="69"/>
      <c r="E27" s="70"/>
      <c r="F27" s="6"/>
      <c r="G27" s="7" t="s">
        <v>2</v>
      </c>
      <c r="H27" s="8" t="s">
        <v>3</v>
      </c>
      <c r="I27" s="6"/>
      <c r="J27" s="6"/>
      <c r="K27" s="6"/>
      <c r="L27" s="31"/>
      <c r="M27" s="1"/>
    </row>
    <row r="28" spans="2:14" ht="57" x14ac:dyDescent="0.2">
      <c r="B28" s="4"/>
      <c r="C28" s="9" t="s">
        <v>4</v>
      </c>
      <c r="D28" s="10" t="s">
        <v>5</v>
      </c>
      <c r="E28" s="11" t="s">
        <v>6</v>
      </c>
      <c r="F28" s="6"/>
      <c r="G28" s="12">
        <v>0.95299999999999996</v>
      </c>
      <c r="H28" s="13">
        <v>4.7E-2</v>
      </c>
      <c r="I28" s="32"/>
      <c r="J28" s="32"/>
      <c r="K28" s="32"/>
      <c r="L28" s="31"/>
      <c r="M28" s="1"/>
    </row>
    <row r="29" spans="2:14" ht="15" thickBot="1" x14ac:dyDescent="0.25">
      <c r="B29" s="4"/>
      <c r="C29" s="50">
        <v>626</v>
      </c>
      <c r="D29" s="33">
        <v>733</v>
      </c>
      <c r="E29" s="49">
        <v>1216</v>
      </c>
      <c r="F29" s="6"/>
      <c r="G29" s="34"/>
      <c r="H29" s="35"/>
      <c r="I29" s="36"/>
      <c r="J29" s="36"/>
      <c r="K29" s="36"/>
      <c r="L29" s="31"/>
      <c r="M29" s="1"/>
    </row>
    <row r="30" spans="2:14" ht="15" thickBot="1" x14ac:dyDescent="0.25">
      <c r="B30" s="4"/>
      <c r="C30" s="6"/>
      <c r="D30" s="6"/>
      <c r="E30" s="6"/>
      <c r="F30" s="6"/>
      <c r="G30" s="37"/>
      <c r="H30" s="37"/>
      <c r="I30" s="37"/>
      <c r="J30" s="37"/>
      <c r="K30" s="37"/>
      <c r="L30" s="31"/>
    </row>
    <row r="31" spans="2:14" ht="15" thickBot="1" x14ac:dyDescent="0.25">
      <c r="B31" s="4"/>
      <c r="C31" s="6" t="s">
        <v>22</v>
      </c>
      <c r="D31" s="6"/>
      <c r="E31" s="6"/>
      <c r="F31" s="6"/>
      <c r="G31" s="6"/>
      <c r="H31" s="6"/>
      <c r="I31" s="6"/>
      <c r="J31" s="38" t="s">
        <v>23</v>
      </c>
      <c r="K31" s="39"/>
      <c r="L31" s="31"/>
    </row>
    <row r="32" spans="2:14" ht="14.25" customHeight="1" x14ac:dyDescent="0.2">
      <c r="B32" s="4"/>
      <c r="C32" s="71" t="s">
        <v>7</v>
      </c>
      <c r="D32" s="73" t="s">
        <v>8</v>
      </c>
      <c r="E32" s="66" t="s">
        <v>9</v>
      </c>
      <c r="F32" s="66" t="s">
        <v>10</v>
      </c>
      <c r="G32" s="66"/>
      <c r="H32" s="62" t="s">
        <v>11</v>
      </c>
      <c r="I32" s="63"/>
      <c r="J32" s="64" t="s">
        <v>12</v>
      </c>
      <c r="K32" s="65"/>
      <c r="L32" s="31"/>
    </row>
    <row r="33" spans="2:12" x14ac:dyDescent="0.2">
      <c r="B33" s="4"/>
      <c r="C33" s="72"/>
      <c r="D33" s="74"/>
      <c r="E33" s="75"/>
      <c r="F33" s="22" t="s">
        <v>2</v>
      </c>
      <c r="G33" s="22" t="s">
        <v>3</v>
      </c>
      <c r="H33" s="22" t="s">
        <v>2</v>
      </c>
      <c r="I33" s="40" t="s">
        <v>3</v>
      </c>
      <c r="J33" s="9" t="s">
        <v>2</v>
      </c>
      <c r="K33" s="11" t="s">
        <v>3</v>
      </c>
      <c r="L33" s="31"/>
    </row>
    <row r="34" spans="2:12" x14ac:dyDescent="0.2">
      <c r="B34" s="4"/>
      <c r="C34" s="52" t="s">
        <v>14</v>
      </c>
      <c r="D34" s="22" t="s">
        <v>15</v>
      </c>
      <c r="E34" s="55">
        <v>4500</v>
      </c>
      <c r="F34" s="55">
        <v>1000</v>
      </c>
      <c r="G34" s="55"/>
      <c r="H34" s="55">
        <v>1000</v>
      </c>
      <c r="I34" s="56"/>
      <c r="J34" s="60">
        <v>481</v>
      </c>
      <c r="K34" s="53">
        <v>481</v>
      </c>
      <c r="L34" s="31"/>
    </row>
    <row r="35" spans="2:12" x14ac:dyDescent="0.2">
      <c r="B35" s="4"/>
      <c r="C35" s="52"/>
      <c r="D35" s="22" t="s">
        <v>2</v>
      </c>
      <c r="E35" s="55"/>
      <c r="F35" s="55">
        <v>0</v>
      </c>
      <c r="G35" s="55"/>
      <c r="H35" s="55">
        <v>0</v>
      </c>
      <c r="I35" s="56"/>
      <c r="J35" s="60"/>
      <c r="K35" s="53"/>
      <c r="L35" s="31"/>
    </row>
    <row r="36" spans="2:12" x14ac:dyDescent="0.2">
      <c r="B36" s="4"/>
      <c r="C36" s="52"/>
      <c r="D36" s="22" t="s">
        <v>16</v>
      </c>
      <c r="E36" s="55"/>
      <c r="F36" s="55">
        <v>3500</v>
      </c>
      <c r="G36" s="55"/>
      <c r="H36" s="55">
        <v>0</v>
      </c>
      <c r="I36" s="56"/>
      <c r="J36" s="60"/>
      <c r="K36" s="53"/>
      <c r="L36" s="31"/>
    </row>
    <row r="37" spans="2:12" x14ac:dyDescent="0.2">
      <c r="B37" s="4"/>
      <c r="C37" s="52"/>
      <c r="D37" s="22" t="s">
        <v>17</v>
      </c>
      <c r="E37" s="55"/>
      <c r="F37" s="55">
        <v>0</v>
      </c>
      <c r="G37" s="55"/>
      <c r="H37" s="55">
        <v>3500</v>
      </c>
      <c r="I37" s="56"/>
      <c r="J37" s="60"/>
      <c r="K37" s="53"/>
      <c r="L37" s="31"/>
    </row>
    <row r="38" spans="2:12" x14ac:dyDescent="0.2">
      <c r="B38" s="4"/>
      <c r="C38" s="52" t="s">
        <v>18</v>
      </c>
      <c r="D38" s="22" t="s">
        <v>15</v>
      </c>
      <c r="E38" s="55">
        <v>2400</v>
      </c>
      <c r="F38" s="55">
        <v>0</v>
      </c>
      <c r="G38" s="55"/>
      <c r="H38" s="55">
        <v>0</v>
      </c>
      <c r="I38" s="56"/>
      <c r="J38" s="60">
        <v>178</v>
      </c>
      <c r="K38" s="53">
        <v>120</v>
      </c>
      <c r="L38" s="31"/>
    </row>
    <row r="39" spans="2:12" x14ac:dyDescent="0.2">
      <c r="B39" s="4"/>
      <c r="C39" s="52"/>
      <c r="D39" s="22" t="s">
        <v>2</v>
      </c>
      <c r="E39" s="55"/>
      <c r="F39" s="43">
        <v>310</v>
      </c>
      <c r="G39" s="43">
        <v>0</v>
      </c>
      <c r="H39" s="43">
        <v>310</v>
      </c>
      <c r="I39" s="42">
        <v>0</v>
      </c>
      <c r="J39" s="60"/>
      <c r="K39" s="53"/>
      <c r="L39" s="31"/>
    </row>
    <row r="40" spans="2:12" x14ac:dyDescent="0.2">
      <c r="B40" s="4"/>
      <c r="C40" s="52"/>
      <c r="D40" s="22" t="s">
        <v>16</v>
      </c>
      <c r="E40" s="55"/>
      <c r="F40" s="43">
        <v>2090</v>
      </c>
      <c r="G40" s="43">
        <v>2400</v>
      </c>
      <c r="H40" s="55">
        <v>0</v>
      </c>
      <c r="I40" s="56"/>
      <c r="J40" s="60"/>
      <c r="K40" s="53"/>
      <c r="L40" s="31"/>
    </row>
    <row r="41" spans="2:12" x14ac:dyDescent="0.2">
      <c r="B41" s="4"/>
      <c r="C41" s="52"/>
      <c r="D41" s="22" t="s">
        <v>17</v>
      </c>
      <c r="E41" s="55"/>
      <c r="F41" s="55">
        <v>0</v>
      </c>
      <c r="G41" s="55"/>
      <c r="H41" s="43">
        <v>2090</v>
      </c>
      <c r="I41" s="42">
        <v>2400</v>
      </c>
      <c r="J41" s="60"/>
      <c r="K41" s="53"/>
      <c r="L41" s="31"/>
    </row>
    <row r="42" spans="2:12" x14ac:dyDescent="0.2">
      <c r="B42" s="4"/>
      <c r="C42" s="52" t="s">
        <v>19</v>
      </c>
      <c r="D42" s="22" t="s">
        <v>15</v>
      </c>
      <c r="E42" s="55">
        <v>1900</v>
      </c>
      <c r="F42" s="55">
        <v>0</v>
      </c>
      <c r="G42" s="55"/>
      <c r="H42" s="55">
        <v>0</v>
      </c>
      <c r="I42" s="56"/>
      <c r="J42" s="60">
        <v>77</v>
      </c>
      <c r="K42" s="53">
        <v>77</v>
      </c>
      <c r="L42" s="31"/>
    </row>
    <row r="43" spans="2:12" x14ac:dyDescent="0.2">
      <c r="B43" s="4"/>
      <c r="C43" s="52"/>
      <c r="D43" s="22" t="s">
        <v>2</v>
      </c>
      <c r="E43" s="55"/>
      <c r="F43" s="55">
        <v>0</v>
      </c>
      <c r="G43" s="55"/>
      <c r="H43" s="55">
        <v>0</v>
      </c>
      <c r="I43" s="56"/>
      <c r="J43" s="60"/>
      <c r="K43" s="53"/>
      <c r="L43" s="31"/>
    </row>
    <row r="44" spans="2:12" x14ac:dyDescent="0.2">
      <c r="B44" s="4"/>
      <c r="C44" s="52"/>
      <c r="D44" s="22" t="s">
        <v>16</v>
      </c>
      <c r="E44" s="55"/>
      <c r="F44" s="55">
        <v>1900</v>
      </c>
      <c r="G44" s="55"/>
      <c r="H44" s="55">
        <v>0</v>
      </c>
      <c r="I44" s="56"/>
      <c r="J44" s="60"/>
      <c r="K44" s="53"/>
      <c r="L44" s="31"/>
    </row>
    <row r="45" spans="2:12" ht="15" thickBot="1" x14ac:dyDescent="0.25">
      <c r="B45" s="4"/>
      <c r="C45" s="59"/>
      <c r="D45" s="24" t="s">
        <v>17</v>
      </c>
      <c r="E45" s="57"/>
      <c r="F45" s="57">
        <v>0</v>
      </c>
      <c r="G45" s="57"/>
      <c r="H45" s="57">
        <v>1900</v>
      </c>
      <c r="I45" s="58"/>
      <c r="J45" s="61"/>
      <c r="K45" s="54"/>
      <c r="L45" s="31"/>
    </row>
    <row r="46" spans="2:12" ht="15" thickBot="1" x14ac:dyDescent="0.25">
      <c r="B46" s="25"/>
      <c r="C46" s="27"/>
      <c r="D46" s="27"/>
      <c r="E46" s="27"/>
      <c r="F46" s="27"/>
      <c r="G46" s="27"/>
      <c r="H46" s="27"/>
      <c r="I46" s="27"/>
      <c r="J46" s="27"/>
      <c r="K46" s="27"/>
      <c r="L46" s="41"/>
    </row>
  </sheetData>
  <mergeCells count="83">
    <mergeCell ref="C4:E4"/>
    <mergeCell ref="I4:M6"/>
    <mergeCell ref="C8:C9"/>
    <mergeCell ref="D8:D9"/>
    <mergeCell ref="E8:E9"/>
    <mergeCell ref="F8:G8"/>
    <mergeCell ref="H8:I8"/>
    <mergeCell ref="J8:L8"/>
    <mergeCell ref="C10:C13"/>
    <mergeCell ref="E10:E13"/>
    <mergeCell ref="F10:G10"/>
    <mergeCell ref="H10:I10"/>
    <mergeCell ref="J10:J13"/>
    <mergeCell ref="L10:L13"/>
    <mergeCell ref="F11:G11"/>
    <mergeCell ref="H11:I11"/>
    <mergeCell ref="F12:G12"/>
    <mergeCell ref="H12:I12"/>
    <mergeCell ref="F13:G13"/>
    <mergeCell ref="H13:I13"/>
    <mergeCell ref="K10:K13"/>
    <mergeCell ref="L14:L17"/>
    <mergeCell ref="H16:I16"/>
    <mergeCell ref="F17:G17"/>
    <mergeCell ref="C18:C21"/>
    <mergeCell ref="E18:E21"/>
    <mergeCell ref="F18:G18"/>
    <mergeCell ref="H18:I18"/>
    <mergeCell ref="J18:J21"/>
    <mergeCell ref="K18:K21"/>
    <mergeCell ref="L18:L21"/>
    <mergeCell ref="C14:C17"/>
    <mergeCell ref="E14:E17"/>
    <mergeCell ref="F14:G14"/>
    <mergeCell ref="H14:I14"/>
    <mergeCell ref="J14:J17"/>
    <mergeCell ref="K14:K17"/>
    <mergeCell ref="F19:G19"/>
    <mergeCell ref="H19:I19"/>
    <mergeCell ref="F20:G20"/>
    <mergeCell ref="H20:I20"/>
    <mergeCell ref="F21:G21"/>
    <mergeCell ref="H21:I21"/>
    <mergeCell ref="C26:E26"/>
    <mergeCell ref="C27:E27"/>
    <mergeCell ref="C32:C33"/>
    <mergeCell ref="D32:D33"/>
    <mergeCell ref="E32:E33"/>
    <mergeCell ref="C34:C37"/>
    <mergeCell ref="E34:E37"/>
    <mergeCell ref="F34:G34"/>
    <mergeCell ref="H34:I34"/>
    <mergeCell ref="J34:J37"/>
    <mergeCell ref="F35:G35"/>
    <mergeCell ref="H35:I35"/>
    <mergeCell ref="F36:G36"/>
    <mergeCell ref="H36:I36"/>
    <mergeCell ref="F37:G37"/>
    <mergeCell ref="H37:I37"/>
    <mergeCell ref="J38:J41"/>
    <mergeCell ref="H32:I32"/>
    <mergeCell ref="J32:K32"/>
    <mergeCell ref="K34:K37"/>
    <mergeCell ref="F32:G32"/>
    <mergeCell ref="K38:K41"/>
    <mergeCell ref="H40:I40"/>
    <mergeCell ref="F41:G41"/>
    <mergeCell ref="C38:C41"/>
    <mergeCell ref="K42:K45"/>
    <mergeCell ref="F43:G43"/>
    <mergeCell ref="H43:I43"/>
    <mergeCell ref="F44:G44"/>
    <mergeCell ref="H44:I44"/>
    <mergeCell ref="F45:G45"/>
    <mergeCell ref="H45:I45"/>
    <mergeCell ref="C42:C45"/>
    <mergeCell ref="E42:E45"/>
    <mergeCell ref="F42:G42"/>
    <mergeCell ref="H42:I42"/>
    <mergeCell ref="J42:J45"/>
    <mergeCell ref="E38:E41"/>
    <mergeCell ref="F38:G38"/>
    <mergeCell ref="H38:I3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VEIC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Damon Lane</dc:creator>
  <cp:lastModifiedBy>Damon Lane</cp:lastModifiedBy>
  <dcterms:created xsi:type="dcterms:W3CDTF">2012-01-23T18:52:26Z</dcterms:created>
  <dcterms:modified xsi:type="dcterms:W3CDTF">2012-02-28T18:58:51Z</dcterms:modified>
</cp:coreProperties>
</file>