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9980" windowHeight="7305"/>
  </bookViews>
  <sheets>
    <sheet name="Sheet1" sheetId="1" r:id="rId1"/>
    <sheet name="Sheet2" sheetId="2" r:id="rId2"/>
    <sheet name="Sheet3" sheetId="3" r:id="rId3"/>
  </sheets>
  <definedNames>
    <definedName name="_ftn1" localSheetId="0">Sheet1!$B$15</definedName>
    <definedName name="_ftn2" localSheetId="0">Sheet1!$B$16</definedName>
    <definedName name="_ftnref1" localSheetId="0">Sheet1!$C$6</definedName>
    <definedName name="_ftnref2" localSheetId="0">Sheet1!$D$6</definedName>
  </definedNames>
  <calcPr calcId="145621" calcOnSave="0"/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7" i="1"/>
  <c r="H12" i="1" l="1"/>
  <c r="H11" i="1"/>
  <c r="H10" i="1"/>
  <c r="H9" i="1"/>
  <c r="H8" i="1"/>
  <c r="I8" i="1"/>
  <c r="I9" i="1"/>
  <c r="I10" i="1"/>
  <c r="I11" i="1"/>
  <c r="I12" i="1"/>
  <c r="I7" i="1"/>
  <c r="H7" i="1"/>
  <c r="G7" i="1"/>
  <c r="G12" i="1"/>
  <c r="G11" i="1"/>
  <c r="G10" i="1"/>
  <c r="G9" i="1"/>
  <c r="G8" i="1"/>
  <c r="F11" i="1"/>
  <c r="F12" i="1"/>
  <c r="F10" i="1"/>
  <c r="D4" i="1"/>
  <c r="F8" i="1"/>
  <c r="F9" i="1"/>
  <c r="F7" i="1"/>
  <c r="D2" i="1" l="1"/>
</calcChain>
</file>

<file path=xl/sharedStrings.xml><?xml version="1.0" encoding="utf-8"?>
<sst xmlns="http://schemas.openxmlformats.org/spreadsheetml/2006/main" count="52" uniqueCount="37">
  <si>
    <t>7.55*AV+258.3</t>
  </si>
  <si>
    <t>6.795*AV+232.47</t>
  </si>
  <si>
    <t>12.43*AV+326.1</t>
  </si>
  <si>
    <t>11.187*AV+293.49</t>
  </si>
  <si>
    <t>9.88*AV+143.7</t>
  </si>
  <si>
    <t>8.892*AV+129.33</t>
  </si>
  <si>
    <t>9.78*AV+250.8</t>
  </si>
  <si>
    <t>7.824*AV+200.64</t>
  </si>
  <si>
    <t>11.40*AV+391</t>
  </si>
  <si>
    <t>9.12*AV+312.8</t>
  </si>
  <si>
    <t>10.45*AV+152</t>
  </si>
  <si>
    <t>8.36*AV+121.6</t>
  </si>
  <si>
    <t>Freezer Volume</t>
  </si>
  <si>
    <t>AV</t>
  </si>
  <si>
    <t>Savings</t>
  </si>
  <si>
    <t>Product Category</t>
  </si>
  <si>
    <t>NAECA Maximum Energy Usage in kWh/year[1]</t>
  </si>
  <si>
    <t>ENERGY STAR Maximum Energy Usage in kWh/year[2]</t>
  </si>
  <si>
    <t>Volume (cubic feet)</t>
  </si>
  <si>
    <t>Upright Freezers with Manual Defrost</t>
  </si>
  <si>
    <t>7.75 or greater</t>
  </si>
  <si>
    <t>Upright Freezers with Automatic Defrost</t>
  </si>
  <si>
    <t>Chest Freezers and all other Freezers except Compact Freezers</t>
  </si>
  <si>
    <t>Compact Upright Freezers with Manual Defrost</t>
  </si>
  <si>
    <t>&lt; 7.75 and 36 inches or less in height</t>
  </si>
  <si>
    <t>Compact Upright Freezers with Automatic Defrost</t>
  </si>
  <si>
    <t>Compact Chest Freezers</t>
  </si>
  <si>
    <t>&lt;7.75 and 36 inches or less in height</t>
  </si>
  <si>
    <t>[1] as of July 1, 2001</t>
  </si>
  <si>
    <t>[2] as of April 28, 2008</t>
  </si>
  <si>
    <t>Baseline Usage</t>
  </si>
  <si>
    <t>ESTAR Usage</t>
  </si>
  <si>
    <t>Volume Used</t>
  </si>
  <si>
    <t>Compact Volume</t>
  </si>
  <si>
    <t>From ESTAR calc</t>
  </si>
  <si>
    <t>VEIC estimate</t>
  </si>
  <si>
    <t>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</si>
</sst>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6" formatCode="0.0000"/>
  </numFmts>
  <fonts count="6" x14ac:knownFonts="1"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rgb="FFFFFFFF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7F7F7F"/>
        <bgColor indexed="64"/>
      </patternFill>
    </fill>
  </fills>
  <borders count="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0" xfId="1" applyAlignment="1">
      <alignment vertical="center"/>
    </xf>
    <xf numFmtId="0" fontId="0" fillId="0" borderId="0" xfId="0" applyAlignment="1">
      <alignment wrapText="1"/>
    </xf>
    <xf numFmtId="164" fontId="0" fillId="0" borderId="0" xfId="0" applyNumberFormat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wrapText="1"/>
    </xf>
    <xf numFmtId="0" fontId="0" fillId="0" borderId="5" xfId="0" applyFont="1" applyFill="1" applyBorder="1"/>
    <xf numFmtId="0" fontId="5" fillId="0" borderId="5" xfId="0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166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6"/>
  <sheetViews>
    <sheetView tabSelected="1" topLeftCell="A4" workbookViewId="0">
      <selection activeCell="K7" sqref="K7:K12"/>
    </sheetView>
  </sheetViews>
  <sheetFormatPr defaultRowHeight="15" x14ac:dyDescent="0.25"/>
  <cols>
    <col min="2" max="4" width="20" customWidth="1"/>
    <col min="5" max="5" width="31.140625" bestFit="1" customWidth="1"/>
  </cols>
  <sheetData>
    <row r="1" spans="2:11" x14ac:dyDescent="0.25">
      <c r="C1" t="s">
        <v>12</v>
      </c>
      <c r="D1">
        <v>16.14</v>
      </c>
      <c r="E1" t="s">
        <v>34</v>
      </c>
    </row>
    <row r="2" spans="2:11" x14ac:dyDescent="0.25">
      <c r="C2" t="s">
        <v>13</v>
      </c>
      <c r="D2">
        <f>D1*1.73</f>
        <v>27.9222</v>
      </c>
    </row>
    <row r="3" spans="2:11" x14ac:dyDescent="0.25">
      <c r="C3" t="s">
        <v>33</v>
      </c>
      <c r="D3">
        <v>6</v>
      </c>
      <c r="E3" t="s">
        <v>35</v>
      </c>
    </row>
    <row r="4" spans="2:11" x14ac:dyDescent="0.25">
      <c r="C4" t="s">
        <v>13</v>
      </c>
      <c r="D4">
        <f>D3*1.73</f>
        <v>10.379999999999999</v>
      </c>
    </row>
    <row r="5" spans="2:11" ht="15.75" thickBot="1" x14ac:dyDescent="0.3"/>
    <row r="6" spans="2:11" ht="60.75" thickBot="1" x14ac:dyDescent="0.3">
      <c r="B6" s="2" t="s">
        <v>15</v>
      </c>
      <c r="C6" s="3" t="s">
        <v>16</v>
      </c>
      <c r="D6" s="3" t="s">
        <v>17</v>
      </c>
      <c r="E6" s="4" t="s">
        <v>18</v>
      </c>
      <c r="F6" s="8" t="s">
        <v>32</v>
      </c>
      <c r="G6" s="8" t="s">
        <v>30</v>
      </c>
      <c r="H6" s="8" t="s">
        <v>31</v>
      </c>
      <c r="I6" t="s">
        <v>14</v>
      </c>
      <c r="K6" s="15" t="s">
        <v>36</v>
      </c>
    </row>
    <row r="7" spans="2:11" ht="24.75" thickBot="1" x14ac:dyDescent="0.3">
      <c r="B7" s="5" t="s">
        <v>19</v>
      </c>
      <c r="C7" s="1" t="s">
        <v>0</v>
      </c>
      <c r="D7" s="1" t="s">
        <v>1</v>
      </c>
      <c r="E7" s="6" t="s">
        <v>20</v>
      </c>
      <c r="F7" s="9">
        <f>$D$2</f>
        <v>27.9222</v>
      </c>
      <c r="G7" s="9">
        <f>7.55*F7+258.3</f>
        <v>469.11261000000002</v>
      </c>
      <c r="H7" s="9">
        <f>6.795*F7+232.47</f>
        <v>422.20134899999999</v>
      </c>
      <c r="I7" s="9">
        <f>G7-H7</f>
        <v>46.911261000000025</v>
      </c>
      <c r="K7" s="16">
        <f>I7/5890*0.95</f>
        <v>7.5663324193548419E-3</v>
      </c>
    </row>
    <row r="8" spans="2:11" ht="36.75" thickBot="1" x14ac:dyDescent="0.3">
      <c r="B8" s="5" t="s">
        <v>21</v>
      </c>
      <c r="C8" s="1" t="s">
        <v>2</v>
      </c>
      <c r="D8" s="1" t="s">
        <v>3</v>
      </c>
      <c r="E8" s="6" t="s">
        <v>20</v>
      </c>
      <c r="F8" s="9">
        <f t="shared" ref="F8:F9" si="0">$D$2</f>
        <v>27.9222</v>
      </c>
      <c r="G8" s="9">
        <f>12.43*F8+326.1</f>
        <v>673.17294600000002</v>
      </c>
      <c r="H8" s="9">
        <f>11.187*F8+293.49</f>
        <v>605.85565139999994</v>
      </c>
      <c r="I8" s="9">
        <f t="shared" ref="I8:I12" si="1">G8-H8</f>
        <v>67.317294600000082</v>
      </c>
      <c r="K8" s="16">
        <f t="shared" ref="K8:K12" si="2">I8/5890*0.95</f>
        <v>1.0857628161290336E-2</v>
      </c>
    </row>
    <row r="9" spans="2:11" ht="48.75" thickBot="1" x14ac:dyDescent="0.3">
      <c r="B9" s="5" t="s">
        <v>22</v>
      </c>
      <c r="C9" s="1" t="s">
        <v>4</v>
      </c>
      <c r="D9" s="1" t="s">
        <v>5</v>
      </c>
      <c r="E9" s="6" t="s">
        <v>20</v>
      </c>
      <c r="F9" s="9">
        <f t="shared" si="0"/>
        <v>27.9222</v>
      </c>
      <c r="G9" s="9">
        <f>9.88*F9+143.7</f>
        <v>419.57133600000003</v>
      </c>
      <c r="H9" s="9">
        <f>8.892*F9+129.33</f>
        <v>377.61420240000001</v>
      </c>
      <c r="I9" s="9">
        <f t="shared" si="1"/>
        <v>41.95713360000002</v>
      </c>
      <c r="K9" s="16">
        <f t="shared" si="2"/>
        <v>6.7672796129032283E-3</v>
      </c>
    </row>
    <row r="10" spans="2:11" ht="36.75" thickBot="1" x14ac:dyDescent="0.3">
      <c r="B10" s="5" t="s">
        <v>23</v>
      </c>
      <c r="C10" s="1" t="s">
        <v>6</v>
      </c>
      <c r="D10" s="1" t="s">
        <v>7</v>
      </c>
      <c r="E10" s="6" t="s">
        <v>24</v>
      </c>
      <c r="F10" s="9">
        <f>$D$4</f>
        <v>10.379999999999999</v>
      </c>
      <c r="G10" s="9">
        <f>9.78*F10+250.8</f>
        <v>352.31639999999999</v>
      </c>
      <c r="H10" s="9">
        <f>7.824*F10+200.64</f>
        <v>281.85311999999999</v>
      </c>
      <c r="I10" s="9">
        <f t="shared" si="1"/>
        <v>70.463279999999997</v>
      </c>
      <c r="K10" s="16">
        <f t="shared" si="2"/>
        <v>1.1365045161290322E-2</v>
      </c>
    </row>
    <row r="11" spans="2:11" ht="36.75" thickBot="1" x14ac:dyDescent="0.3">
      <c r="B11" s="5" t="s">
        <v>25</v>
      </c>
      <c r="C11" s="1" t="s">
        <v>8</v>
      </c>
      <c r="D11" s="1" t="s">
        <v>9</v>
      </c>
      <c r="E11" s="6" t="s">
        <v>24</v>
      </c>
      <c r="F11" s="9">
        <f t="shared" ref="F11:F12" si="3">$D$4</f>
        <v>10.379999999999999</v>
      </c>
      <c r="G11" s="9">
        <f>11.4*F11+391</f>
        <v>509.33199999999999</v>
      </c>
      <c r="H11" s="9">
        <f>9.12*F11+312.8</f>
        <v>407.46559999999999</v>
      </c>
      <c r="I11" s="9">
        <f t="shared" si="1"/>
        <v>101.8664</v>
      </c>
      <c r="K11" s="16">
        <f t="shared" si="2"/>
        <v>1.6430064516129033E-2</v>
      </c>
    </row>
    <row r="12" spans="2:11" ht="24.75" thickBot="1" x14ac:dyDescent="0.3">
      <c r="B12" s="5" t="s">
        <v>26</v>
      </c>
      <c r="C12" s="1" t="s">
        <v>10</v>
      </c>
      <c r="D12" s="1" t="s">
        <v>11</v>
      </c>
      <c r="E12" s="6" t="s">
        <v>27</v>
      </c>
      <c r="F12" s="9">
        <f t="shared" si="3"/>
        <v>10.379999999999999</v>
      </c>
      <c r="G12" s="9">
        <f>10.45*F12+152</f>
        <v>260.471</v>
      </c>
      <c r="H12" s="9">
        <f>8.36*F12+121.6</f>
        <v>208.37679999999997</v>
      </c>
      <c r="I12" s="9">
        <f t="shared" si="1"/>
        <v>52.094200000000029</v>
      </c>
      <c r="K12" s="16">
        <f t="shared" si="2"/>
        <v>8.4022903225806495E-3</v>
      </c>
    </row>
    <row r="15" spans="2:11" x14ac:dyDescent="0.25">
      <c r="B15" s="7" t="s">
        <v>28</v>
      </c>
    </row>
    <row r="16" spans="2:11" x14ac:dyDescent="0.25">
      <c r="B16" s="7" t="s">
        <v>29</v>
      </c>
    </row>
  </sheetData>
  <hyperlinks>
    <hyperlink ref="C6" location="_ftn1" display="_ftn1"/>
    <hyperlink ref="D6" location="_ftn2" display="_ftn2"/>
    <hyperlink ref="B15" location="_ftnref1" display="_ftnref1"/>
    <hyperlink ref="B16" location="_ftnref2" display="_ftnref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10"/>
  <sheetViews>
    <sheetView workbookViewId="0">
      <selection activeCell="F10" sqref="B4:F10"/>
    </sheetView>
  </sheetViews>
  <sheetFormatPr defaultRowHeight="15" x14ac:dyDescent="0.25"/>
  <cols>
    <col min="2" max="2" width="24.140625" customWidth="1"/>
  </cols>
  <sheetData>
    <row r="4" spans="2:6" ht="30" x14ac:dyDescent="0.25">
      <c r="B4" s="10" t="s">
        <v>15</v>
      </c>
      <c r="C4" s="11" t="s">
        <v>32</v>
      </c>
      <c r="D4" s="11" t="s">
        <v>30</v>
      </c>
      <c r="E4" s="11" t="s">
        <v>31</v>
      </c>
      <c r="F4" s="12" t="s">
        <v>14</v>
      </c>
    </row>
    <row r="5" spans="2:6" ht="28.5" x14ac:dyDescent="0.25">
      <c r="B5" s="13" t="s">
        <v>19</v>
      </c>
      <c r="C5" s="14">
        <v>27.9222</v>
      </c>
      <c r="D5" s="14">
        <v>469.11261000000002</v>
      </c>
      <c r="E5" s="14">
        <v>422.20134899999999</v>
      </c>
      <c r="F5" s="14">
        <v>46.911261000000025</v>
      </c>
    </row>
    <row r="6" spans="2:6" ht="28.5" x14ac:dyDescent="0.25">
      <c r="B6" s="13" t="s">
        <v>21</v>
      </c>
      <c r="C6" s="14">
        <v>27.9222</v>
      </c>
      <c r="D6" s="14">
        <v>673.17294600000002</v>
      </c>
      <c r="E6" s="14">
        <v>605.85565139999994</v>
      </c>
      <c r="F6" s="14">
        <v>67.317294600000082</v>
      </c>
    </row>
    <row r="7" spans="2:6" ht="42.75" x14ac:dyDescent="0.25">
      <c r="B7" s="13" t="s">
        <v>22</v>
      </c>
      <c r="C7" s="14">
        <v>27.9222</v>
      </c>
      <c r="D7" s="14">
        <v>419.57133600000003</v>
      </c>
      <c r="E7" s="14">
        <v>377.61420240000001</v>
      </c>
      <c r="F7" s="14">
        <v>41.95713360000002</v>
      </c>
    </row>
    <row r="8" spans="2:6" ht="42.75" x14ac:dyDescent="0.25">
      <c r="B8" s="13" t="s">
        <v>23</v>
      </c>
      <c r="C8" s="14">
        <v>10.379999999999999</v>
      </c>
      <c r="D8" s="14">
        <v>352.31639999999999</v>
      </c>
      <c r="E8" s="14">
        <v>281.85311999999999</v>
      </c>
      <c r="F8" s="14">
        <v>70.463279999999997</v>
      </c>
    </row>
    <row r="9" spans="2:6" ht="42.75" x14ac:dyDescent="0.25">
      <c r="B9" s="13" t="s">
        <v>25</v>
      </c>
      <c r="C9" s="14">
        <v>10.379999999999999</v>
      </c>
      <c r="D9" s="14">
        <v>509.33199999999999</v>
      </c>
      <c r="E9" s="14">
        <v>407.46559999999999</v>
      </c>
      <c r="F9" s="14">
        <v>101.8664</v>
      </c>
    </row>
    <row r="10" spans="2:6" ht="28.5" x14ac:dyDescent="0.25">
      <c r="B10" s="13" t="s">
        <v>26</v>
      </c>
      <c r="C10" s="14">
        <v>10.379999999999999</v>
      </c>
      <c r="D10" s="14">
        <v>260.471</v>
      </c>
      <c r="E10" s="14">
        <v>208.37679999999997</v>
      </c>
      <c r="F10" s="14">
        <v>52.094200000000029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Sheet1!_ftn1</vt:lpstr>
      <vt:lpstr>Sheet1!_ftn2</vt:lpstr>
      <vt:lpstr>Sheet1!_ftnref1</vt:lpstr>
      <vt:lpstr>Sheet1!_ftnref2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2012-04-19T13:38:55Z</dcterms:created>
  <dcterms:modified xsi:type="dcterms:W3CDTF">2012-04-19T14:21:25Z</dcterms:modified>
</cp:coreProperties>
</file>