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210" windowWidth="20115" windowHeight="7305" activeTab="1"/>
  </bookViews>
  <sheets>
    <sheet name="Savings Calc pre 102012" sheetId="7" r:id="rId1"/>
    <sheet name="Savings Calc post 102012" sheetId="2" r:id="rId2"/>
    <sheet name="Dehumidifer Calcs" sheetId="1" r:id="rId3"/>
    <sheet name="Qualified Product List" sheetId="4" r:id="rId4"/>
    <sheet name="Definitions for Column Headers" sheetId="5" r:id="rId5"/>
    <sheet name="Key Efficiency Criteria" sheetId="6" r:id="rId6"/>
  </sheets>
  <externalReferences>
    <externalReference r:id="rId7"/>
  </externalReferences>
  <definedNames>
    <definedName name="_xlnm._FilterDatabase" localSheetId="3" hidden="1">'Qualified Product List'!$B$5:$K$24</definedName>
    <definedName name="_ftn1" localSheetId="1">'Savings Calc post 102012'!$A$14</definedName>
    <definedName name="_ftn1" localSheetId="0">'Savings Calc pre 102012'!$A$14</definedName>
    <definedName name="_ftn2" localSheetId="1">'Savings Calc post 102012'!$A$15</definedName>
    <definedName name="_ftn2" localSheetId="0">'Savings Calc pre 102012'!$A$15</definedName>
    <definedName name="_ftnref1" localSheetId="1">'Savings Calc post 102012'!$B$4</definedName>
    <definedName name="_ftnref1" localSheetId="0">'Savings Calc pre 102012'!$B$4</definedName>
    <definedName name="_ftnref2" localSheetId="1">'Savings Calc post 102012'!$G$4</definedName>
    <definedName name="_ftnref2" localSheetId="0">'Savings Calc pre 102012'!$G$4</definedName>
  </definedNames>
  <calcPr calcId="145621"/>
</workbook>
</file>

<file path=xl/calcChain.xml><?xml version="1.0" encoding="utf-8"?>
<calcChain xmlns="http://schemas.openxmlformats.org/spreadsheetml/2006/main">
  <c r="D12" i="7" l="1"/>
  <c r="C12" i="7"/>
  <c r="B12" i="7"/>
  <c r="M11" i="7"/>
  <c r="F10" i="7" s="1"/>
  <c r="E11" i="7"/>
  <c r="E10" i="7"/>
  <c r="F9" i="7"/>
  <c r="F8" i="7"/>
  <c r="E8" i="7"/>
  <c r="F7" i="7"/>
  <c r="E7" i="7"/>
  <c r="E6" i="7"/>
  <c r="F12" i="7" l="1"/>
  <c r="G7" i="7"/>
  <c r="G21" i="7" s="1"/>
  <c r="G8" i="7"/>
  <c r="G22" i="7" s="1"/>
  <c r="G6" i="7"/>
  <c r="G20" i="7" s="1"/>
  <c r="G10" i="7"/>
  <c r="G24" i="7" s="1"/>
  <c r="F11" i="7"/>
  <c r="G11" i="7" s="1"/>
  <c r="G25" i="7" s="1"/>
  <c r="F6" i="7"/>
  <c r="E9" i="7"/>
  <c r="G9" i="7" s="1"/>
  <c r="G23" i="7" s="1"/>
  <c r="E12" i="7"/>
  <c r="C12" i="2"/>
  <c r="P7" i="4"/>
  <c r="P8" i="4"/>
  <c r="P9" i="4"/>
  <c r="P10" i="4"/>
  <c r="P11" i="4"/>
  <c r="P6" i="4"/>
  <c r="G12" i="7" l="1"/>
  <c r="G26" i="7" s="1"/>
  <c r="F12" i="2"/>
  <c r="E12" i="2"/>
  <c r="B12" i="2"/>
  <c r="E7" i="2"/>
  <c r="G7" i="2" s="1"/>
  <c r="G21" i="2" s="1"/>
  <c r="F7" i="2"/>
  <c r="E8" i="2"/>
  <c r="G8" i="2" s="1"/>
  <c r="G22" i="2" s="1"/>
  <c r="F8" i="2"/>
  <c r="E9" i="2"/>
  <c r="G9" i="2" s="1"/>
  <c r="G23" i="2" s="1"/>
  <c r="F9" i="2"/>
  <c r="E10" i="2"/>
  <c r="G10" i="2" s="1"/>
  <c r="G24" i="2" s="1"/>
  <c r="F10" i="2"/>
  <c r="E11" i="2"/>
  <c r="F11" i="2"/>
  <c r="F6" i="2"/>
  <c r="E6" i="2"/>
  <c r="G6" i="2" s="1"/>
  <c r="G20" i="2" s="1"/>
  <c r="M11" i="2"/>
  <c r="E15" i="1"/>
  <c r="E14" i="1"/>
  <c r="E13" i="1"/>
  <c r="E6" i="1"/>
  <c r="E4" i="1"/>
  <c r="D18" i="1" s="1"/>
  <c r="E5" i="1" l="1"/>
  <c r="C29" i="1" s="1"/>
  <c r="D6" i="1"/>
  <c r="D17" i="1"/>
  <c r="G11" i="2"/>
  <c r="G25" i="2" s="1"/>
  <c r="G12" i="2"/>
  <c r="G26" i="2" s="1"/>
  <c r="B29" i="1" l="1"/>
  <c r="D29" i="1" s="1"/>
</calcChain>
</file>

<file path=xl/sharedStrings.xml><?xml version="1.0" encoding="utf-8"?>
<sst xmlns="http://schemas.openxmlformats.org/spreadsheetml/2006/main" count="311" uniqueCount="150">
  <si>
    <t>Dehumidifier Calculations for the ENERGY STAR Appliance Calculator</t>
  </si>
  <si>
    <r>
      <t xml:space="preserve"> Inputs</t>
    </r>
    <r>
      <rPr>
        <i/>
        <sz val="11"/>
        <rFont val="Arial"/>
        <family val="2"/>
      </rPr>
      <t xml:space="preserve"> - to edit these values go to the INPUTS tab</t>
    </r>
  </si>
  <si>
    <r>
      <t xml:space="preserve">NOTE: </t>
    </r>
    <r>
      <rPr>
        <sz val="10"/>
        <rFont val="Univers"/>
      </rPr>
      <t xml:space="preserve">This calculator is in the process of being updated for the revised ENERGY STAR dehumidifier specification that goes into effect in October 2012.  For more information on the new specification, visit </t>
    </r>
  </si>
  <si>
    <t>DEFAULT</t>
  </si>
  <si>
    <t>USER ENTRY</t>
  </si>
  <si>
    <t>ENERGY STAR model capacity</t>
  </si>
  <si>
    <t>pints/day</t>
  </si>
  <si>
    <t>-</t>
  </si>
  <si>
    <t>liters/day</t>
  </si>
  <si>
    <t>ENERGY STAR model energy factor</t>
  </si>
  <si>
    <t>selected model</t>
  </si>
  <si>
    <t>liters/kWh</t>
  </si>
  <si>
    <t>1-25 Pints/day</t>
  </si>
  <si>
    <t>http://www.energystar.gov/ia/partners/prod_development/revisions/downloads/dehumid/ES_Dehumidifiers_Final_V3.0_Eligibility_Criteria.pdf</t>
  </si>
  <si>
    <t>25-35 Pints/day</t>
  </si>
  <si>
    <t>35-45 Pints/day</t>
  </si>
  <si>
    <t>45-54 Pints/day</t>
  </si>
  <si>
    <t>54-75 Pints/day</t>
  </si>
  <si>
    <t>75-185 Pints/day</t>
  </si>
  <si>
    <t>Average annual days of operation</t>
  </si>
  <si>
    <t>days</t>
  </si>
  <si>
    <t>Average hours of operation per day</t>
  </si>
  <si>
    <t>hours</t>
  </si>
  <si>
    <t>Incremental cost</t>
  </si>
  <si>
    <r>
      <t xml:space="preserve"> Assumptions </t>
    </r>
    <r>
      <rPr>
        <i/>
        <sz val="11"/>
        <rFont val="Arial"/>
        <family val="2"/>
      </rPr>
      <t>- users can edit the highlighted values to modify the assumptions</t>
    </r>
  </si>
  <si>
    <t>Conventional model capacity</t>
  </si>
  <si>
    <t>Conventional model energy factor</t>
  </si>
  <si>
    <t>Equipment lifetime</t>
  </si>
  <si>
    <t>years</t>
  </si>
  <si>
    <t>Volume conversion (constant)</t>
  </si>
  <si>
    <t>liters/pint</t>
  </si>
  <si>
    <t xml:space="preserve"> Annual energy consumption per dehumidifier</t>
  </si>
  <si>
    <t>Conventional</t>
  </si>
  <si>
    <t>ENERGY STAR</t>
  </si>
  <si>
    <t>Savings</t>
  </si>
  <si>
    <t>kWh</t>
  </si>
  <si>
    <t xml:space="preserve"> References</t>
  </si>
  <si>
    <t>Energy factors:</t>
  </si>
  <si>
    <t>- ENERGY STAR -</t>
  </si>
  <si>
    <t>EPA research on available models, 2011</t>
  </si>
  <si>
    <t>- Conventional -</t>
  </si>
  <si>
    <t>Federal standard, Code of Federal Regulations, Title 10, Part 430, Subpart C</t>
  </si>
  <si>
    <t>Operating hours:</t>
  </si>
  <si>
    <t>- Electricity Consumption by Small End Uses in Residential Buildings, Report to Office of Building Equipment, U.S. Department of Energy, 1998</t>
  </si>
  <si>
    <t>Equipment lifetime:</t>
  </si>
  <si>
    <t>- EPA research, 2012</t>
  </si>
  <si>
    <t>Incremental cost:</t>
  </si>
  <si>
    <t>- EPA research on available models, 2010</t>
  </si>
  <si>
    <t>Annual kWh</t>
  </si>
  <si>
    <t>Capacity</t>
  </si>
  <si>
    <t>(pints/day) Range</t>
  </si>
  <si>
    <t>≤25</t>
  </si>
  <si>
    <t>&gt; 25 to ≤35</t>
  </si>
  <si>
    <t>&gt; 35 to ≤45</t>
  </si>
  <si>
    <t>&gt; 45 to ≤ 54</t>
  </si>
  <si>
    <t>&gt; 54 to ≤ 75</t>
  </si>
  <si>
    <t>&gt; 75 to ≤ 185</t>
  </si>
  <si>
    <t>[1] If capacity is collected it should be used in the calculation, else assume defaults provided.</t>
  </si>
  <si>
    <t>[2] Average capacity of current Energy Star qualified products (2/8/2012) that will qualify under V 3.0</t>
  </si>
  <si>
    <t>Federal Standard Criteria</t>
  </si>
  <si>
    <t>ENERGY STAR Criteria</t>
  </si>
  <si>
    <t>Federal Standard</t>
  </si>
  <si>
    <t>Capacity Used</t>
  </si>
  <si>
    <t xml:space="preserve">ΔkWh </t>
  </si>
  <si>
    <t>Where:</t>
  </si>
  <si>
    <t>= Capacity of the unit (pints/day)</t>
  </si>
  <si>
    <t xml:space="preserve">0.473 </t>
  </si>
  <si>
    <t>24</t>
  </si>
  <si>
    <t>Hours</t>
  </si>
  <si>
    <t>= Constant to convert pints to Liters</t>
  </si>
  <si>
    <t>= Constant to convert Liters/day to Liters/hour</t>
  </si>
  <si>
    <t>= Run Hours per year</t>
  </si>
  <si>
    <t>= Liters of water per kWh consumed, as provided in tables above</t>
  </si>
  <si>
    <t>L / kWh</t>
  </si>
  <si>
    <t>(≥ L/kWh)</t>
  </si>
  <si>
    <t>ENERGY STAR Dehumidifiers Product List</t>
  </si>
  <si>
    <t>List Posted on October 31, 2012</t>
  </si>
  <si>
    <t>Below are currently qualified ENERGY STAR models available for sale in the U.S.</t>
  </si>
  <si>
    <t>ENERGY STAR Partner</t>
  </si>
  <si>
    <t>Brand Name</t>
  </si>
  <si>
    <t>Model Name</t>
  </si>
  <si>
    <t>Model Number</t>
  </si>
  <si>
    <t>Additional Model Information</t>
  </si>
  <si>
    <t>Energy Factor (L/kWh)</t>
  </si>
  <si>
    <t>Product Capacity (pints/day)</t>
  </si>
  <si>
    <t>Fan Continuously Operates?</t>
  </si>
  <si>
    <t>Date Available on Market</t>
  </si>
  <si>
    <t>Date Qualified</t>
  </si>
  <si>
    <t>Gree Electric Appliances Inc of Zhuhai</t>
  </si>
  <si>
    <t>Dehumidifer</t>
  </si>
  <si>
    <t>GDN70AN-A3EBD1A</t>
  </si>
  <si>
    <t>1.85</t>
  </si>
  <si>
    <t>Yes</t>
  </si>
  <si>
    <t>GREE</t>
  </si>
  <si>
    <t>GDN50AN-A3EBD1A</t>
  </si>
  <si>
    <t>Guangdong Kelon Air Conditioner Co. Ltd.</t>
  </si>
  <si>
    <t>Garrison</t>
  </si>
  <si>
    <t>Dehumidifier</t>
  </si>
  <si>
    <t>043-5436-2</t>
  </si>
  <si>
    <t>No</t>
  </si>
  <si>
    <t>043-5437-0</t>
  </si>
  <si>
    <t>Hisense</t>
  </si>
  <si>
    <t>DH-25K1SJE5</t>
  </si>
  <si>
    <t>DH-25K1SKE5</t>
  </si>
  <si>
    <t>DH-35K1SJE5</t>
  </si>
  <si>
    <t>DH-35K1SKE5</t>
  </si>
  <si>
    <t>Haier America</t>
  </si>
  <si>
    <t>Haier</t>
  </si>
  <si>
    <t>Dehumidifiers</t>
  </si>
  <si>
    <t>DE45EM</t>
  </si>
  <si>
    <t>DE45EM-L</t>
  </si>
  <si>
    <t>DE45EM-T</t>
  </si>
  <si>
    <t>DE65EM</t>
  </si>
  <si>
    <t>DE65EM-L</t>
  </si>
  <si>
    <t>Midea USA Inc.</t>
  </si>
  <si>
    <t>Crosley</t>
  </si>
  <si>
    <t>CDF30W1</t>
  </si>
  <si>
    <t>CDF50W1</t>
  </si>
  <si>
    <t>CDF70W1</t>
  </si>
  <si>
    <t>Frigidaire</t>
  </si>
  <si>
    <t>FAD301NWD</t>
  </si>
  <si>
    <t>FAD504DWD</t>
  </si>
  <si>
    <t>FAD704DWD</t>
  </si>
  <si>
    <t>Definitions for Column Headers</t>
  </si>
  <si>
    <t>Column Header</t>
  </si>
  <si>
    <t>Definition</t>
  </si>
  <si>
    <t>An organization that signed a Partnership Agreement with EPA to manufacture or private label ENERGY STAR qualified products.</t>
  </si>
  <si>
    <t>Brand</t>
  </si>
  <si>
    <t>An identifier assigned by the manufacturer or private labeler to a product or family/series of products for sales and marketing purposes.</t>
  </si>
  <si>
    <t>A distinguishing identifier, usually alphanumeric, assigned to a product by the manufacturer or private labeler.</t>
  </si>
  <si>
    <t>An identifier assigned by the manufacturer or private labeler to a product or family/series of products for sales and marketing purposes. This column includes alternative means to identify the model/model family (e.g., additional model names, additional model numbers, retailer SKUs, product descriptions).</t>
  </si>
  <si>
    <t>Energy Factor</t>
  </si>
  <si>
    <t>A measure of energy efficiency of a dehumidifier calculated by dividing the water removed from the air by the energy consumed, measured in liters per kilowatt hour (L/kWh).</t>
  </si>
  <si>
    <t>Product Capacity</t>
  </si>
  <si>
    <t>A measure of the ability of a dehumidifier to remove moisture from its surrounding atmosphere, measured in pints collected per 24 hours of continuous operation.</t>
  </si>
  <si>
    <t xml:space="preserve">An indicator of whether the fan for the unit continuously runs even while the compressor is off. </t>
  </si>
  <si>
    <t>The date that the model is available for purchase.</t>
  </si>
  <si>
    <t>The date on which the product was confirmed to meet the ENERGY STAR specification.</t>
  </si>
  <si>
    <t>Key Efficiency Criteria</t>
  </si>
  <si>
    <t>Qualified models meet all ENERGY STAR requirements as listed in the Version 3.0 ENERGY STAR Program Requirements for Dehumidifiers that are effective as of October 1, 2012.</t>
  </si>
  <si>
    <t>ENERGY STAR Dehumidifiers - Version 3.0</t>
  </si>
  <si>
    <t>Energy Factor Under Test Conditions (L/kWh)</t>
  </si>
  <si>
    <t>≤ 75</t>
  </si>
  <si>
    <t>≥ 1.85</t>
  </si>
  <si>
    <t>≥ 2.80</t>
  </si>
  <si>
    <t>Average</t>
  </si>
  <si>
    <t>ΔkW</t>
  </si>
  <si>
    <t>Qty</t>
  </si>
  <si>
    <t>Weight</t>
  </si>
  <si>
    <r>
      <t>= (((Capacity * 0.473) / 24) * Hours) * (1 / (L/kWh_Base)</t>
    </r>
    <r>
      <rPr>
        <vertAlign val="subscript"/>
        <sz val="10"/>
        <rFont val="Calibri"/>
        <family val="2"/>
        <scheme val="minor"/>
      </rPr>
      <t xml:space="preserve"> </t>
    </r>
    <r>
      <rPr>
        <sz val="10"/>
        <rFont val="Calibri"/>
        <family val="2"/>
        <scheme val="minor"/>
      </rPr>
      <t xml:space="preserve">– 1 / (L/kWh_Eff))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</si>
</sst>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164" formatCode="&quot;$&quot;#,##0"/>
    <numFmt numFmtId="165" formatCode="#,##0.000"/>
    <numFmt numFmtId="166" formatCode="#,##0.0"/>
    <numFmt numFmtId="167" formatCode="&quot;$&quot;#,##0.00"/>
    <numFmt numFmtId="168" formatCode="m\/d\/yyyy"/>
    <numFmt numFmtId="169" formatCode="0.000"/>
  </numFmts>
  <fonts count="40">
    <font>
      <sz val="10"/>
      <name val="Arial"/>
    </font>
    <font>
      <sz val="10"/>
      <name val="Arial"/>
      <family val="2"/>
    </font>
    <font>
      <b/>
      <sz val="13"/>
      <name val="Arial"/>
      <family val="2"/>
    </font>
    <font>
      <sz val="8"/>
      <name val="Arial"/>
      <family val="2"/>
    </font>
    <font>
      <sz val="14"/>
      <color indexed="45"/>
      <name val="Arial"/>
      <family val="2"/>
    </font>
    <font>
      <b/>
      <sz val="11"/>
      <name val="Arial"/>
      <family val="2"/>
    </font>
    <font>
      <i/>
      <sz val="11"/>
      <name val="Arial"/>
      <family val="2"/>
    </font>
    <font>
      <b/>
      <sz val="9"/>
      <name val="Arial"/>
      <family val="2"/>
    </font>
    <font>
      <b/>
      <sz val="10"/>
      <name val="Univers"/>
      <family val="2"/>
    </font>
    <font>
      <sz val="10"/>
      <name val="Univers"/>
    </font>
    <font>
      <b/>
      <sz val="10"/>
      <name val="Arial"/>
      <family val="2"/>
    </font>
    <font>
      <sz val="10"/>
      <name val="Arial"/>
      <family val="2"/>
    </font>
    <font>
      <sz val="9"/>
      <name val="Arial"/>
      <family val="2"/>
    </font>
    <font>
      <sz val="9"/>
      <name val="Univers"/>
      <family val="2"/>
    </font>
    <font>
      <b/>
      <sz val="13"/>
      <color indexed="10"/>
      <name val="Arial"/>
      <family val="2"/>
    </font>
    <font>
      <sz val="8"/>
      <color indexed="10"/>
      <name val="Arial"/>
      <family val="2"/>
    </font>
    <font>
      <sz val="8"/>
      <color indexed="23"/>
      <name val="Arial"/>
      <family val="2"/>
    </font>
    <font>
      <sz val="8"/>
      <color theme="0" tint="-0.14999847407452621"/>
      <name val="Arial"/>
      <family val="2"/>
    </font>
    <font>
      <sz val="9"/>
      <color indexed="23"/>
      <name val="Arial"/>
      <family val="2"/>
    </font>
    <font>
      <u/>
      <sz val="10"/>
      <color indexed="12"/>
      <name val="Arial"/>
      <family val="2"/>
    </font>
    <font>
      <u/>
      <sz val="9"/>
      <color indexed="12"/>
      <name val="Arial"/>
      <family val="2"/>
    </font>
    <font>
      <sz val="10"/>
      <name val="Univers"/>
      <family val="2"/>
    </font>
    <font>
      <sz val="8"/>
      <color theme="0" tint="-0.249977111117893"/>
      <name val="Arial"/>
      <family val="2"/>
    </font>
    <font>
      <sz val="9"/>
      <color rgb="FFFF0000"/>
      <name val="Arial"/>
      <family val="2"/>
    </font>
    <font>
      <sz val="9"/>
      <color indexed="45"/>
      <name val="Arial"/>
      <family val="2"/>
    </font>
    <font>
      <sz val="12"/>
      <name val="Trebuchet MS"/>
      <family val="2"/>
    </font>
    <font>
      <b/>
      <sz val="14"/>
      <color indexed="8"/>
      <name val="Arial"/>
      <family val="2"/>
    </font>
    <font>
      <sz val="6"/>
      <color indexed="8"/>
      <name val="Arial"/>
      <family val="2"/>
    </font>
    <font>
      <b/>
      <sz val="12"/>
      <color indexed="8"/>
      <name val="Arial"/>
      <family val="2"/>
    </font>
    <font>
      <b/>
      <sz val="11"/>
      <color indexed="8"/>
      <name val="Arial"/>
      <family val="2"/>
    </font>
    <font>
      <b/>
      <sz val="9"/>
      <color indexed="9"/>
      <name val="Arial"/>
      <family val="2"/>
    </font>
    <font>
      <sz val="9"/>
      <color indexed="8"/>
      <name val="Arial"/>
      <family val="2"/>
    </font>
    <font>
      <b/>
      <sz val="9"/>
      <color indexed="8"/>
      <name val="Arial"/>
      <family val="2"/>
    </font>
    <font>
      <sz val="10"/>
      <color indexed="8"/>
      <name val="Arial"/>
      <family val="2"/>
    </font>
    <font>
      <sz val="10"/>
      <name val="Calibri"/>
      <family val="2"/>
      <scheme val="minor"/>
    </font>
    <font>
      <u/>
      <sz val="10"/>
      <color indexed="12"/>
      <name val="Calibri"/>
      <family val="2"/>
      <scheme val="minor"/>
    </font>
    <font>
      <vertAlign val="superscript"/>
      <sz val="10"/>
      <name val="Calibri"/>
      <family val="2"/>
      <scheme val="minor"/>
    </font>
    <font>
      <vertAlign val="subscript"/>
      <sz val="10"/>
      <name val="Calibri"/>
      <family val="2"/>
      <scheme val="minor"/>
    </font>
    <font>
      <b/>
      <sz val="10"/>
      <color rgb="FFFFFFFF"/>
      <name val="Calibri"/>
      <family val="2"/>
      <scheme val="minor"/>
    </font>
    <font>
      <i/>
      <sz val="10"/>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indexed="41"/>
        <bgColor indexed="64"/>
      </patternFill>
    </fill>
    <fill>
      <patternFill patternType="solid">
        <fgColor rgb="FF7F7F7F"/>
        <bgColor indexed="64"/>
      </patternFill>
    </fill>
    <fill>
      <patternFill patternType="solid">
        <fgColor indexed="9"/>
        <bgColor indexed="9"/>
      </patternFill>
    </fill>
    <fill>
      <patternFill patternType="solid">
        <fgColor indexed="54"/>
        <bgColor indexed="9"/>
      </patternFill>
    </fill>
  </fills>
  <borders count="26">
    <border>
      <left/>
      <right/>
      <top/>
      <bottom/>
      <diagonal/>
    </border>
    <border>
      <left style="thin">
        <color rgb="FF00B0F0"/>
      </left>
      <right/>
      <top style="thin">
        <color rgb="FF00B0F0"/>
      </top>
      <bottom/>
      <diagonal/>
    </border>
    <border>
      <left/>
      <right/>
      <top style="thin">
        <color rgb="FF00B0F0"/>
      </top>
      <bottom/>
      <diagonal/>
    </border>
    <border>
      <left/>
      <right style="thin">
        <color rgb="FF00B0F0"/>
      </right>
      <top style="thin">
        <color rgb="FF00B0F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B0F0"/>
      </left>
      <right/>
      <top/>
      <bottom/>
      <diagonal/>
    </border>
    <border>
      <left/>
      <right style="thin">
        <color rgb="FF00B0F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B0F0"/>
      </left>
      <right/>
      <top/>
      <bottom style="medium">
        <color rgb="FF00B0F0"/>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style="thin">
        <color indexed="64"/>
      </left>
      <right style="thin">
        <color indexed="64"/>
      </right>
      <top/>
      <bottom style="thin">
        <color indexed="64"/>
      </bottom>
      <diagonal/>
    </border>
    <border>
      <left/>
      <right/>
      <top/>
      <bottom style="thin">
        <color indexed="64"/>
      </bottom>
      <diagonal/>
    </border>
    <border>
      <left style="thin">
        <color indexed="31"/>
      </left>
      <right style="thin">
        <color indexed="31"/>
      </right>
      <top style="thin">
        <color indexed="31"/>
      </top>
      <bottom style="thin">
        <color indexed="31"/>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1">
    <xf numFmtId="0" fontId="0" fillId="0" borderId="0"/>
    <xf numFmtId="44" fontId="11" fillId="0" borderId="0" applyFont="0" applyFill="0" applyBorder="0" applyAlignment="0" applyProtection="0"/>
    <xf numFmtId="0" fontId="11" fillId="0" borderId="0"/>
    <xf numFmtId="0" fontId="11" fillId="0" borderId="0"/>
    <xf numFmtId="0" fontId="11" fillId="0" borderId="0"/>
    <xf numFmtId="0" fontId="19" fillId="0" borderId="0" applyNumberFormat="0" applyFill="0" applyBorder="0" applyAlignment="0" applyProtection="0">
      <alignment vertical="top"/>
      <protection locked="0"/>
    </xf>
    <xf numFmtId="0" fontId="11" fillId="0" borderId="0"/>
    <xf numFmtId="44" fontId="1" fillId="0" borderId="0" applyFont="0" applyFill="0" applyBorder="0" applyAlignment="0" applyProtection="0"/>
    <xf numFmtId="0" fontId="11" fillId="0" borderId="0"/>
    <xf numFmtId="9"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0" fontId="2" fillId="0" borderId="0" xfId="0" applyFont="1" applyFill="1" applyAlignment="1" applyProtection="1">
      <alignment vertical="center"/>
    </xf>
    <xf numFmtId="0" fontId="3" fillId="0" borderId="0" xfId="0" applyFont="1" applyFill="1" applyAlignment="1" applyProtection="1">
      <alignment horizontal="left"/>
    </xf>
    <xf numFmtId="0" fontId="3" fillId="0" borderId="0" xfId="0" applyFont="1" applyFill="1" applyAlignment="1" applyProtection="1">
      <alignment horizontal="center"/>
    </xf>
    <xf numFmtId="0" fontId="3" fillId="0" borderId="0" xfId="0" applyFont="1" applyFill="1" applyProtection="1"/>
    <xf numFmtId="0" fontId="4" fillId="0" borderId="0" xfId="0" applyFont="1" applyFill="1" applyBorder="1" applyProtection="1"/>
    <xf numFmtId="0" fontId="3" fillId="0" borderId="0" xfId="0" applyFont="1" applyFill="1" applyBorder="1" applyProtection="1"/>
    <xf numFmtId="0" fontId="5" fillId="0" borderId="0" xfId="0" applyFont="1" applyBorder="1" applyAlignment="1" applyProtection="1">
      <alignment horizontal="left"/>
    </xf>
    <xf numFmtId="0" fontId="3" fillId="0" borderId="0" xfId="0" applyFont="1" applyBorder="1" applyAlignment="1" applyProtection="1">
      <alignment horizontal="left"/>
    </xf>
    <xf numFmtId="0" fontId="7" fillId="0" borderId="0" xfId="0" applyFont="1" applyBorder="1" applyAlignment="1" applyProtection="1"/>
    <xf numFmtId="0" fontId="0" fillId="0" borderId="0" xfId="0" applyAlignment="1" applyProtection="1"/>
    <xf numFmtId="0" fontId="3" fillId="0" borderId="0" xfId="0" applyFont="1" applyProtection="1"/>
    <xf numFmtId="0" fontId="7" fillId="0" borderId="0" xfId="0" applyFont="1" applyFill="1" applyBorder="1" applyAlignment="1" applyProtection="1">
      <alignment vertical="center"/>
    </xf>
    <xf numFmtId="0" fontId="7" fillId="0" borderId="6" xfId="2" applyFont="1" applyFill="1" applyBorder="1" applyAlignment="1" applyProtection="1">
      <alignment horizontal="center" vertical="center" wrapText="1"/>
    </xf>
    <xf numFmtId="0" fontId="7" fillId="0" borderId="7" xfId="2" applyFont="1" applyFill="1" applyBorder="1" applyAlignment="1" applyProtection="1">
      <alignment horizontal="center" vertical="center" wrapText="1"/>
    </xf>
    <xf numFmtId="0" fontId="12" fillId="0" borderId="6" xfId="3" applyFont="1" applyFill="1" applyBorder="1" applyProtection="1"/>
    <xf numFmtId="0" fontId="13" fillId="0" borderId="0" xfId="4" applyFont="1" applyFill="1" applyBorder="1" applyAlignment="1" applyProtection="1">
      <alignment horizontal="left" indent="2"/>
    </xf>
    <xf numFmtId="0" fontId="12" fillId="0" borderId="0" xfId="3" applyFont="1" applyFill="1" applyProtection="1"/>
    <xf numFmtId="0" fontId="14" fillId="0" borderId="0" xfId="0" applyFont="1" applyFill="1" applyAlignment="1" applyProtection="1">
      <alignment vertical="center"/>
    </xf>
    <xf numFmtId="3" fontId="12" fillId="0" borderId="4" xfId="0" quotePrefix="1" applyNumberFormat="1" applyFont="1" applyFill="1" applyBorder="1" applyAlignment="1" applyProtection="1">
      <alignment horizontal="center" vertical="center"/>
    </xf>
    <xf numFmtId="3" fontId="12" fillId="0" borderId="6" xfId="0" quotePrefix="1" applyNumberFormat="1" applyFont="1" applyFill="1" applyBorder="1" applyAlignment="1" applyProtection="1">
      <alignment horizontal="center" vertical="center"/>
    </xf>
    <xf numFmtId="0" fontId="12" fillId="0" borderId="6" xfId="0" applyFont="1" applyFill="1" applyBorder="1" applyProtection="1"/>
    <xf numFmtId="0" fontId="15" fillId="0" borderId="0" xfId="0" applyFont="1" applyFill="1" applyProtection="1"/>
    <xf numFmtId="0" fontId="12" fillId="0" borderId="6" xfId="0" applyFont="1" applyFill="1" applyBorder="1" applyAlignment="1" applyProtection="1">
      <alignment horizontal="left" vertical="center"/>
    </xf>
    <xf numFmtId="0" fontId="12" fillId="0" borderId="7" xfId="2" applyFont="1" applyFill="1" applyBorder="1" applyAlignment="1" applyProtection="1">
      <alignment horizontal="left"/>
    </xf>
    <xf numFmtId="4" fontId="12" fillId="0" borderId="6" xfId="0" applyNumberFormat="1" applyFont="1" applyFill="1" applyBorder="1" applyAlignment="1" applyProtection="1">
      <alignment horizontal="center" vertical="center"/>
    </xf>
    <xf numFmtId="0" fontId="16" fillId="0" borderId="6" xfId="0" applyFont="1" applyFill="1" applyBorder="1" applyAlignment="1" applyProtection="1">
      <alignment horizontal="left" vertical="center"/>
    </xf>
    <xf numFmtId="4" fontId="17" fillId="0" borderId="6" xfId="0" applyNumberFormat="1" applyFont="1" applyFill="1" applyBorder="1" applyAlignment="1" applyProtection="1">
      <alignment horizontal="center" vertical="center"/>
    </xf>
    <xf numFmtId="0" fontId="15" fillId="2" borderId="16" xfId="0" applyFont="1" applyFill="1" applyBorder="1" applyProtection="1"/>
    <xf numFmtId="0" fontId="15" fillId="2" borderId="17" xfId="0" applyFont="1" applyFill="1" applyBorder="1" applyProtection="1"/>
    <xf numFmtId="0" fontId="15" fillId="2" borderId="18" xfId="0" applyFont="1" applyFill="1" applyBorder="1" applyProtection="1"/>
    <xf numFmtId="164" fontId="12" fillId="0" borderId="4" xfId="0" applyNumberFormat="1" applyFont="1" applyFill="1" applyBorder="1" applyAlignment="1" applyProtection="1">
      <alignment horizontal="center"/>
    </xf>
    <xf numFmtId="164" fontId="12" fillId="0" borderId="6" xfId="0" applyNumberFormat="1" applyFont="1" applyFill="1" applyBorder="1" applyAlignment="1" applyProtection="1">
      <alignment horizontal="center"/>
    </xf>
    <xf numFmtId="0" fontId="15" fillId="0" borderId="6" xfId="0" applyFont="1" applyFill="1" applyBorder="1" applyProtection="1"/>
    <xf numFmtId="0" fontId="3" fillId="0" borderId="0" xfId="0" applyFont="1" applyFill="1" applyBorder="1" applyAlignment="1" applyProtection="1">
      <alignment horizontal="left"/>
    </xf>
    <xf numFmtId="0" fontId="3" fillId="0" borderId="0" xfId="0" applyFont="1" applyFill="1" applyBorder="1" applyAlignment="1" applyProtection="1">
      <alignment horizontal="center"/>
    </xf>
    <xf numFmtId="0" fontId="7" fillId="0" borderId="0" xfId="0" applyFont="1" applyFill="1" applyBorder="1" applyAlignment="1" applyProtection="1">
      <alignment horizontal="center"/>
    </xf>
    <xf numFmtId="0" fontId="21" fillId="0" borderId="0" xfId="6" applyFont="1" applyFill="1" applyBorder="1" applyAlignment="1" applyProtection="1">
      <alignment horizontal="left"/>
    </xf>
    <xf numFmtId="0" fontId="21" fillId="0" borderId="0" xfId="4" applyFont="1" applyFill="1" applyBorder="1" applyAlignment="1" applyProtection="1">
      <alignment horizontal="left" indent="2"/>
    </xf>
    <xf numFmtId="0" fontId="7" fillId="3" borderId="4" xfId="2" applyNumberFormat="1" applyFont="1" applyFill="1" applyBorder="1" applyAlignment="1" applyProtection="1">
      <alignment horizontal="left"/>
      <protection locked="0"/>
    </xf>
    <xf numFmtId="3" fontId="12" fillId="3" borderId="6" xfId="2" applyNumberFormat="1" applyFont="1" applyFill="1" applyBorder="1" applyAlignment="1" applyProtection="1">
      <alignment horizontal="center"/>
      <protection locked="0"/>
    </xf>
    <xf numFmtId="0" fontId="11" fillId="0" borderId="0" xfId="0" applyFont="1" applyFill="1" applyBorder="1" applyAlignment="1" applyProtection="1">
      <alignment horizontal="center" vertical="center"/>
    </xf>
    <xf numFmtId="3" fontId="12" fillId="0" borderId="0" xfId="3" applyNumberFormat="1" applyFont="1" applyFill="1" applyBorder="1" applyAlignment="1" applyProtection="1">
      <alignment horizontal="left"/>
    </xf>
    <xf numFmtId="4" fontId="12" fillId="3" borderId="6" xfId="2" applyNumberFormat="1" applyFont="1" applyFill="1" applyBorder="1" applyAlignment="1" applyProtection="1">
      <alignment horizontal="center"/>
      <protection locked="0"/>
    </xf>
    <xf numFmtId="4" fontId="22" fillId="0" borderId="6" xfId="0" applyNumberFormat="1" applyFont="1" applyFill="1" applyBorder="1" applyAlignment="1" applyProtection="1">
      <alignment horizontal="center" vertical="center"/>
    </xf>
    <xf numFmtId="0" fontId="23" fillId="0" borderId="0" xfId="0" quotePrefix="1" applyNumberFormat="1" applyFont="1" applyFill="1" applyBorder="1" applyAlignment="1" applyProtection="1">
      <alignment horizontal="center" vertical="center"/>
    </xf>
    <xf numFmtId="0" fontId="7" fillId="0" borderId="6" xfId="0" applyFont="1" applyFill="1" applyBorder="1" applyAlignment="1" applyProtection="1">
      <alignment vertical="center"/>
    </xf>
    <xf numFmtId="165" fontId="12" fillId="0" borderId="6" xfId="0" applyNumberFormat="1" applyFont="1" applyFill="1" applyBorder="1" applyAlignment="1" applyProtection="1">
      <alignment horizontal="center" vertical="center"/>
    </xf>
    <xf numFmtId="166" fontId="12" fillId="0" borderId="0" xfId="0" quotePrefix="1" applyNumberFormat="1" applyFont="1" applyFill="1" applyBorder="1" applyAlignment="1" applyProtection="1">
      <alignment horizontal="center" vertical="center"/>
    </xf>
    <xf numFmtId="0" fontId="5" fillId="0" borderId="0" xfId="0" applyFont="1" applyFill="1" applyBorder="1" applyAlignment="1" applyProtection="1">
      <alignment horizontal="left"/>
    </xf>
    <xf numFmtId="167" fontId="3" fillId="0" borderId="0" xfId="1" applyNumberFormat="1" applyFont="1" applyFill="1" applyBorder="1" applyAlignment="1" applyProtection="1">
      <alignment horizontal="center"/>
    </xf>
    <xf numFmtId="167" fontId="3" fillId="0" borderId="0" xfId="0" applyNumberFormat="1" applyFont="1" applyFill="1" applyBorder="1" applyAlignment="1" applyProtection="1">
      <alignment horizontal="center"/>
    </xf>
    <xf numFmtId="0" fontId="11" fillId="0" borderId="0" xfId="0" applyFont="1" applyFill="1" applyBorder="1" applyAlignment="1" applyProtection="1">
      <alignment horizontal="center"/>
    </xf>
    <xf numFmtId="0" fontId="12" fillId="0" borderId="0" xfId="3" applyFont="1" applyFill="1" applyBorder="1" applyProtection="1"/>
    <xf numFmtId="0" fontId="7" fillId="0" borderId="6" xfId="0" applyFont="1" applyFill="1" applyBorder="1" applyAlignment="1" applyProtection="1">
      <alignment horizontal="center" vertical="center"/>
    </xf>
    <xf numFmtId="0" fontId="12" fillId="0" borderId="6" xfId="0" applyFont="1" applyFill="1" applyBorder="1" applyAlignment="1" applyProtection="1">
      <alignment vertical="center"/>
    </xf>
    <xf numFmtId="0" fontId="12" fillId="0" borderId="0" xfId="0" applyFont="1" applyFill="1" applyBorder="1" applyAlignment="1" applyProtection="1">
      <alignment horizontal="left" vertical="center" indent="1"/>
    </xf>
    <xf numFmtId="3" fontId="12" fillId="0" borderId="6" xfId="0" applyNumberFormat="1" applyFont="1" applyFill="1" applyBorder="1" applyAlignment="1" applyProtection="1">
      <alignment horizontal="center" vertical="center"/>
    </xf>
    <xf numFmtId="0" fontId="3" fillId="0" borderId="20" xfId="0" applyFont="1" applyFill="1" applyBorder="1" applyProtection="1"/>
    <xf numFmtId="0" fontId="3" fillId="0" borderId="20" xfId="0" applyFont="1" applyFill="1" applyBorder="1" applyAlignment="1" applyProtection="1">
      <alignment horizontal="left"/>
    </xf>
    <xf numFmtId="0" fontId="3" fillId="0" borderId="20" xfId="0" applyFont="1" applyFill="1" applyBorder="1" applyAlignment="1" applyProtection="1">
      <alignment horizontal="center"/>
    </xf>
    <xf numFmtId="0" fontId="5" fillId="0" borderId="0" xfId="0" applyFont="1" applyFill="1" applyBorder="1" applyAlignment="1" applyProtection="1">
      <alignment horizontal="left" vertical="center"/>
    </xf>
    <xf numFmtId="0" fontId="24" fillId="0" borderId="0" xfId="3" applyFont="1" applyFill="1" applyBorder="1" applyAlignment="1" applyProtection="1">
      <alignment horizontal="left" vertical="center"/>
    </xf>
    <xf numFmtId="0" fontId="12" fillId="0" borderId="0" xfId="0" applyFont="1" applyFill="1" applyAlignment="1" applyProtection="1">
      <alignment horizontal="left"/>
    </xf>
    <xf numFmtId="0" fontId="12" fillId="0" borderId="0" xfId="0" quotePrefix="1" applyFont="1" applyFill="1" applyAlignment="1" applyProtection="1">
      <alignment horizontal="left" indent="1"/>
    </xf>
    <xf numFmtId="0" fontId="19" fillId="0" borderId="0" xfId="5" applyAlignment="1" applyProtection="1">
      <alignment horizontal="left"/>
    </xf>
    <xf numFmtId="0" fontId="12" fillId="0" borderId="0" xfId="0" applyFont="1" applyFill="1" applyBorder="1" applyAlignment="1" applyProtection="1">
      <alignment horizontal="left" vertical="center"/>
    </xf>
    <xf numFmtId="0" fontId="24" fillId="0" borderId="0" xfId="3" applyFont="1" applyFill="1" applyAlignment="1" applyProtection="1">
      <alignment horizontal="left" vertical="center"/>
    </xf>
    <xf numFmtId="0" fontId="23" fillId="0" borderId="0" xfId="0" applyFont="1" applyFill="1" applyAlignment="1" applyProtection="1">
      <alignment horizontal="left"/>
    </xf>
    <xf numFmtId="0" fontId="24" fillId="0" borderId="0" xfId="0" applyFont="1" applyFill="1" applyAlignment="1" applyProtection="1">
      <alignment horizontal="left" vertical="center"/>
    </xf>
    <xf numFmtId="0" fontId="24" fillId="0" borderId="0" xfId="3" applyFont="1" applyFill="1" applyBorder="1" applyProtection="1"/>
    <xf numFmtId="0" fontId="12" fillId="0" borderId="0" xfId="3" applyFont="1" applyFill="1" applyBorder="1" applyAlignment="1" applyProtection="1">
      <alignment vertical="top"/>
    </xf>
    <xf numFmtId="0" fontId="12" fillId="0" borderId="0" xfId="3" applyFont="1" applyFill="1" applyAlignment="1" applyProtection="1">
      <alignment horizontal="right" vertical="top"/>
    </xf>
    <xf numFmtId="0" fontId="12" fillId="0" borderId="0" xfId="3" applyFont="1" applyFill="1" applyAlignment="1" applyProtection="1">
      <alignment horizontal="left" vertical="top"/>
    </xf>
    <xf numFmtId="0" fontId="27" fillId="5" borderId="0" xfId="8" applyFont="1" applyFill="1" applyAlignment="1">
      <alignment vertical="center"/>
    </xf>
    <xf numFmtId="49" fontId="30" fillId="6" borderId="21" xfId="8" applyNumberFormat="1" applyFont="1" applyFill="1" applyBorder="1" applyAlignment="1">
      <alignment horizontal="center" wrapText="1"/>
    </xf>
    <xf numFmtId="49" fontId="31" fillId="5" borderId="21" xfId="8" applyNumberFormat="1" applyFont="1" applyFill="1" applyBorder="1" applyAlignment="1">
      <alignment horizontal="left" wrapText="1"/>
    </xf>
    <xf numFmtId="49" fontId="31" fillId="5" borderId="21" xfId="8" applyNumberFormat="1" applyFont="1" applyFill="1" applyBorder="1" applyAlignment="1">
      <alignment horizontal="left"/>
    </xf>
    <xf numFmtId="168" fontId="31" fillId="5" borderId="21" xfId="8" applyNumberFormat="1" applyFont="1" applyFill="1" applyBorder="1" applyAlignment="1">
      <alignment horizontal="left"/>
    </xf>
    <xf numFmtId="0" fontId="11" fillId="0" borderId="0" xfId="8"/>
    <xf numFmtId="49" fontId="26" fillId="5" borderId="0" xfId="8" applyNumberFormat="1" applyFont="1" applyFill="1" applyAlignment="1">
      <alignment horizontal="left" vertical="top"/>
    </xf>
    <xf numFmtId="49" fontId="32" fillId="5" borderId="21" xfId="8" applyNumberFormat="1" applyFont="1" applyFill="1" applyBorder="1" applyAlignment="1">
      <alignment horizontal="left" vertical="top" wrapText="1"/>
    </xf>
    <xf numFmtId="49" fontId="31" fillId="5" borderId="21" xfId="8" applyNumberFormat="1" applyFont="1" applyFill="1" applyBorder="1" applyAlignment="1">
      <alignment horizontal="left" vertical="top" wrapText="1"/>
    </xf>
    <xf numFmtId="0" fontId="31" fillId="5" borderId="21" xfId="8" applyFont="1" applyFill="1" applyBorder="1" applyAlignment="1">
      <alignment horizontal="left" vertical="top" wrapText="1"/>
    </xf>
    <xf numFmtId="49" fontId="31" fillId="5" borderId="21" xfId="8" applyNumberFormat="1" applyFont="1" applyFill="1" applyBorder="1" applyAlignment="1">
      <alignment horizontal="center" vertical="top"/>
    </xf>
    <xf numFmtId="0" fontId="31" fillId="5" borderId="21" xfId="8" applyNumberFormat="1" applyFont="1" applyFill="1" applyBorder="1" applyAlignment="1">
      <alignment horizontal="left"/>
    </xf>
    <xf numFmtId="0" fontId="25" fillId="0" borderId="6" xfId="0" applyFont="1" applyBorder="1" applyAlignment="1">
      <alignment horizontal="center" vertical="center" wrapText="1"/>
    </xf>
    <xf numFmtId="9" fontId="25" fillId="0" borderId="6" xfId="10" applyFont="1" applyBorder="1" applyAlignment="1">
      <alignment horizontal="center" vertical="center" wrapText="1"/>
    </xf>
    <xf numFmtId="0" fontId="8" fillId="2" borderId="1" xfId="0" applyFont="1" applyFill="1" applyBorder="1" applyAlignment="1">
      <alignment horizontal="left" wrapText="1"/>
    </xf>
    <xf numFmtId="0" fontId="10" fillId="2" borderId="2" xfId="0" applyFont="1" applyFill="1" applyBorder="1" applyAlignment="1">
      <alignment wrapText="1"/>
    </xf>
    <xf numFmtId="0" fontId="10" fillId="2" borderId="3" xfId="0" applyFont="1" applyFill="1" applyBorder="1" applyAlignment="1">
      <alignment wrapText="1"/>
    </xf>
    <xf numFmtId="0" fontId="10" fillId="2" borderId="8" xfId="0" applyFont="1" applyFill="1" applyBorder="1" applyAlignment="1">
      <alignment wrapText="1"/>
    </xf>
    <xf numFmtId="0" fontId="10" fillId="2" borderId="0" xfId="0" applyFont="1" applyFill="1" applyBorder="1" applyAlignment="1">
      <alignment wrapText="1"/>
    </xf>
    <xf numFmtId="0" fontId="10" fillId="2" borderId="9" xfId="0" applyFont="1" applyFill="1" applyBorder="1" applyAlignment="1">
      <alignment wrapText="1"/>
    </xf>
    <xf numFmtId="0" fontId="3" fillId="0" borderId="4" xfId="0" applyFont="1" applyFill="1" applyBorder="1" applyAlignment="1" applyProtection="1">
      <alignment horizontal="left"/>
    </xf>
    <xf numFmtId="0" fontId="3" fillId="0" borderId="5" xfId="0" applyFont="1" applyFill="1" applyBorder="1" applyAlignment="1" applyProtection="1">
      <alignment horizontal="left"/>
    </xf>
    <xf numFmtId="0" fontId="7" fillId="0" borderId="10" xfId="0" applyFont="1" applyFill="1" applyBorder="1" applyAlignment="1" applyProtection="1">
      <alignment vertical="center"/>
    </xf>
    <xf numFmtId="0" fontId="0" fillId="0" borderId="11" xfId="0" applyBorder="1" applyAlignment="1" applyProtection="1">
      <alignment vertical="center"/>
    </xf>
    <xf numFmtId="0" fontId="0" fillId="0" borderId="12" xfId="0" applyBorder="1" applyAlignment="1" applyProtection="1">
      <alignment vertical="center"/>
    </xf>
    <xf numFmtId="0" fontId="0" fillId="0" borderId="13" xfId="0" applyBorder="1" applyAlignment="1" applyProtection="1">
      <alignment vertical="center"/>
    </xf>
    <xf numFmtId="0" fontId="7" fillId="0" borderId="7" xfId="0" applyFont="1" applyFill="1" applyBorder="1" applyAlignment="1" applyProtection="1">
      <alignment vertical="top" wrapText="1"/>
    </xf>
    <xf numFmtId="0" fontId="0" fillId="0" borderId="14" xfId="0" applyBorder="1" applyAlignment="1" applyProtection="1">
      <alignment vertical="top" wrapText="1"/>
    </xf>
    <xf numFmtId="0" fontId="0" fillId="0" borderId="19" xfId="0" applyBorder="1" applyAlignment="1" applyProtection="1">
      <alignment vertical="top" wrapText="1"/>
    </xf>
    <xf numFmtId="0" fontId="12" fillId="0" borderId="7" xfId="0" applyFont="1" applyFill="1" applyBorder="1" applyAlignment="1" applyProtection="1">
      <alignment vertical="center"/>
    </xf>
    <xf numFmtId="0" fontId="0" fillId="0" borderId="14" xfId="0" applyBorder="1" applyAlignment="1" applyProtection="1"/>
    <xf numFmtId="0" fontId="18" fillId="0" borderId="7" xfId="0" quotePrefix="1" applyFont="1" applyFill="1" applyBorder="1" applyAlignment="1" applyProtection="1">
      <alignment horizontal="center" vertical="center"/>
    </xf>
    <xf numFmtId="0" fontId="18" fillId="0" borderId="14" xfId="0" applyFont="1" applyFill="1" applyBorder="1" applyAlignment="1" applyProtection="1">
      <alignment horizontal="center" vertical="center"/>
    </xf>
    <xf numFmtId="0" fontId="20" fillId="2" borderId="15" xfId="5" applyFont="1" applyFill="1" applyBorder="1" applyAlignment="1" applyProtection="1">
      <alignment horizontal="center" vertical="top" wrapText="1"/>
    </xf>
    <xf numFmtId="0" fontId="12" fillId="2" borderId="0" xfId="0" applyFont="1" applyFill="1" applyBorder="1" applyAlignment="1"/>
    <xf numFmtId="0" fontId="12" fillId="2" borderId="9" xfId="0" applyFont="1" applyFill="1" applyBorder="1" applyAlignment="1"/>
    <xf numFmtId="0" fontId="12" fillId="2" borderId="8" xfId="0" applyFont="1" applyFill="1" applyBorder="1" applyAlignment="1"/>
    <xf numFmtId="0" fontId="19" fillId="0" borderId="0" xfId="5" applyAlignment="1" applyProtection="1"/>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0" fillId="0" borderId="5" xfId="0" applyBorder="1" applyAlignment="1" applyProtection="1">
      <alignment vertical="center"/>
    </xf>
    <xf numFmtId="0" fontId="7" fillId="3" borderId="7" xfId="2" applyNumberFormat="1" applyFont="1" applyFill="1" applyBorder="1" applyAlignment="1" applyProtection="1">
      <alignment horizontal="left" vertical="top" wrapText="1"/>
      <protection locked="0"/>
    </xf>
    <xf numFmtId="0" fontId="7" fillId="3" borderId="14" xfId="2" applyNumberFormat="1" applyFont="1" applyFill="1" applyBorder="1" applyAlignment="1" applyProtection="1">
      <alignment horizontal="left" vertical="top" wrapText="1"/>
      <protection locked="0"/>
    </xf>
    <xf numFmtId="0" fontId="7" fillId="3" borderId="19" xfId="2" applyNumberFormat="1" applyFont="1" applyFill="1" applyBorder="1" applyAlignment="1" applyProtection="1">
      <alignment horizontal="left" vertical="top" wrapText="1"/>
      <protection locked="0"/>
    </xf>
    <xf numFmtId="0" fontId="12" fillId="0" borderId="6" xfId="0" applyFont="1" applyFill="1" applyBorder="1" applyAlignment="1" applyProtection="1">
      <alignment vertical="center"/>
    </xf>
    <xf numFmtId="0" fontId="0" fillId="0" borderId="6" xfId="0" applyBorder="1" applyAlignment="1" applyProtection="1"/>
    <xf numFmtId="0" fontId="7" fillId="3" borderId="4" xfId="2" applyNumberFormat="1" applyFont="1" applyFill="1" applyBorder="1" applyAlignment="1" applyProtection="1">
      <alignment horizontal="left"/>
      <protection locked="0"/>
    </xf>
    <xf numFmtId="0" fontId="7" fillId="3" borderId="5" xfId="2" applyNumberFormat="1" applyFont="1" applyFill="1" applyBorder="1" applyAlignment="1" applyProtection="1">
      <alignment horizontal="left"/>
      <protection locked="0"/>
    </xf>
    <xf numFmtId="49" fontId="26" fillId="5" borderId="0" xfId="8" applyNumberFormat="1" applyFont="1" applyFill="1" applyAlignment="1">
      <alignment horizontal="left" vertical="top"/>
    </xf>
    <xf numFmtId="49" fontId="28" fillId="5" borderId="0" xfId="8" applyNumberFormat="1" applyFont="1" applyFill="1" applyAlignment="1">
      <alignment horizontal="left" vertical="top"/>
    </xf>
    <xf numFmtId="49" fontId="29" fillId="5" borderId="0" xfId="8" applyNumberFormat="1" applyFont="1" applyFill="1" applyAlignment="1">
      <alignment horizontal="left"/>
    </xf>
    <xf numFmtId="49" fontId="33" fillId="5" borderId="0" xfId="8" applyNumberFormat="1" applyFont="1" applyFill="1" applyAlignment="1">
      <alignment horizontal="left" vertical="top" wrapText="1"/>
    </xf>
    <xf numFmtId="49" fontId="30" fillId="6" borderId="21" xfId="8" applyNumberFormat="1" applyFont="1" applyFill="1" applyBorder="1" applyAlignment="1">
      <alignment horizontal="center" wrapText="1"/>
    </xf>
    <xf numFmtId="0" fontId="34" fillId="0" borderId="0" xfId="0" applyFont="1"/>
    <xf numFmtId="0" fontId="35" fillId="0" borderId="0" xfId="5" applyFont="1" applyAlignment="1" applyProtection="1">
      <alignment vertical="center"/>
    </xf>
    <xf numFmtId="0" fontId="36" fillId="0" borderId="0" xfId="0" applyFont="1" applyAlignment="1">
      <alignment vertical="center"/>
    </xf>
    <xf numFmtId="0" fontId="34" fillId="0" borderId="0" xfId="0" applyFont="1" applyAlignment="1">
      <alignment vertical="center"/>
    </xf>
    <xf numFmtId="0" fontId="34" fillId="0" borderId="0" xfId="0" applyFont="1" applyBorder="1" applyAlignment="1">
      <alignment horizontal="center" vertical="center" wrapText="1"/>
    </xf>
    <xf numFmtId="0" fontId="38" fillId="4" borderId="6" xfId="0" applyFont="1" applyFill="1" applyBorder="1" applyAlignment="1">
      <alignment horizontal="center" vertical="center" wrapText="1"/>
    </xf>
    <xf numFmtId="0" fontId="38" fillId="4" borderId="6" xfId="0" applyFont="1" applyFill="1" applyBorder="1" applyAlignment="1">
      <alignment horizontal="center" vertical="center" wrapText="1"/>
    </xf>
    <xf numFmtId="0" fontId="34" fillId="0" borderId="6" xfId="0" applyFont="1" applyBorder="1" applyAlignment="1">
      <alignment horizontal="center" vertical="center" wrapText="1"/>
    </xf>
    <xf numFmtId="1" fontId="34" fillId="0" borderId="6" xfId="0" applyNumberFormat="1" applyFont="1" applyBorder="1" applyAlignment="1">
      <alignment horizontal="center" vertical="center" wrapText="1"/>
    </xf>
    <xf numFmtId="0" fontId="39" fillId="0" borderId="0" xfId="0" applyFont="1" applyAlignment="1">
      <alignment vertical="center"/>
    </xf>
    <xf numFmtId="0" fontId="39" fillId="0" borderId="0" xfId="0" applyFont="1" applyAlignment="1">
      <alignment horizontal="left" vertical="center" indent="4"/>
    </xf>
    <xf numFmtId="0" fontId="39" fillId="0" borderId="0" xfId="0" quotePrefix="1" applyFont="1" applyAlignment="1">
      <alignment horizontal="left" vertical="center" indent="4"/>
    </xf>
    <xf numFmtId="0" fontId="34" fillId="0" borderId="6" xfId="0" applyFont="1" applyFill="1" applyBorder="1" applyAlignment="1">
      <alignment horizontal="center" vertical="center" wrapText="1"/>
    </xf>
    <xf numFmtId="2" fontId="34" fillId="0" borderId="6" xfId="0" applyNumberFormat="1" applyFont="1" applyBorder="1" applyAlignment="1">
      <alignment horizontal="center" vertical="center" wrapText="1"/>
    </xf>
    <xf numFmtId="0" fontId="38" fillId="4" borderId="22"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4" fillId="0" borderId="24" xfId="0" applyFont="1" applyBorder="1" applyAlignment="1">
      <alignment horizontal="center" vertical="center" wrapText="1"/>
    </xf>
    <xf numFmtId="169" fontId="34" fillId="0" borderId="23" xfId="0" applyNumberFormat="1" applyFont="1" applyBorder="1" applyAlignment="1">
      <alignment horizontal="center" vertical="center" wrapText="1"/>
    </xf>
  </cellXfs>
  <cellStyles count="11">
    <cellStyle name="Currency" xfId="1" builtinId="4"/>
    <cellStyle name="Currency 2" xfId="7"/>
    <cellStyle name="Hyperlink" xfId="5" builtinId="8"/>
    <cellStyle name="Normal" xfId="0" builtinId="0"/>
    <cellStyle name="Normal 2" xfId="8"/>
    <cellStyle name="Normal_Calc_Com Gas Fryer_product_04-29-09" xfId="4"/>
    <cellStyle name="Normal_Calc_Computer_product" xfId="3"/>
    <cellStyle name="Normal_Commercial Electric Fryer calculator_product_092909" xfId="6"/>
    <cellStyle name="Normal_office equipment calculator - rough draft 110909" xfId="2"/>
    <cellStyle name="Percent" xfId="10" builtinId="5"/>
    <cellStyle name="Percent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nergystar.gov/ia/business/bulk_purchasing/bpsavings_calc/appliance_calculator.xlsx?f3f7-6a8b&amp;f3f7-6a8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S"/>
      <sheetName val="RESULTS"/>
      <sheetName val="Air Purifier Calcs"/>
      <sheetName val="Clothes Washer Calcs"/>
      <sheetName val="Dehumidifer Calcs"/>
      <sheetName val="Dishwasher Calcs"/>
      <sheetName val="Refrigerator Calcs"/>
      <sheetName val="Compact Refrigerator Calcs"/>
      <sheetName val="Freezer Calcs"/>
      <sheetName val="General Assumptions"/>
      <sheetName val="About This Calculator"/>
    </sheetNames>
    <sheetDataSet>
      <sheetData sheetId="0">
        <row r="20">
          <cell r="E20" t="str">
            <v>standard</v>
          </cell>
          <cell r="F20">
            <v>4</v>
          </cell>
          <cell r="G20" t="str">
            <v>natural gas</v>
          </cell>
          <cell r="H20">
            <v>273</v>
          </cell>
          <cell r="I20">
            <v>3.75</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energystar.gov/ia/partners/prod_development/revisions/downloads/dehumid/ES_Dehumidifiers_Final_V3.0_Eligibility_Criteria.pdf" TargetMode="External"/><Relationship Id="rId1" Type="http://schemas.openxmlformats.org/officeDocument/2006/relationships/hyperlink" Target="http://ecfr.gpoaccess.gov/cgi/t/text/text-idx?c=ecfr&amp;sid=61b33caa9460da7b2e875b478972dfdc&amp;rgn=div6&amp;view=text&amp;node=10:3.0.1.4.18.3&amp;idno=10"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opLeftCell="A7" workbookViewId="0">
      <selection activeCell="F18" sqref="F18:G26"/>
    </sheetView>
  </sheetViews>
  <sheetFormatPr defaultRowHeight="12.75"/>
  <cols>
    <col min="1" max="1" width="20.28515625" style="127" customWidth="1"/>
    <col min="2" max="2" width="11.140625" style="127" customWidth="1"/>
    <col min="3" max="3" width="13.28515625" style="127" customWidth="1"/>
    <col min="4" max="4" width="14.5703125" style="127" customWidth="1"/>
    <col min="5" max="5" width="12.42578125" style="127" customWidth="1"/>
    <col min="6" max="6" width="13.28515625" style="127" customWidth="1"/>
    <col min="7" max="7" width="15.42578125" style="127" customWidth="1"/>
    <col min="8" max="16384" width="9.140625" style="127"/>
  </cols>
  <sheetData>
    <row r="1" spans="1:13" ht="14.25">
      <c r="A1" s="130" t="s">
        <v>63</v>
      </c>
      <c r="B1" s="130" t="s">
        <v>149</v>
      </c>
    </row>
    <row r="3" spans="1:13">
      <c r="A3" s="131"/>
      <c r="B3" s="131"/>
      <c r="C3" s="131"/>
      <c r="D3" s="131"/>
      <c r="E3" s="132" t="s">
        <v>48</v>
      </c>
      <c r="F3" s="132"/>
      <c r="G3" s="132"/>
    </row>
    <row r="4" spans="1:13" ht="38.25">
      <c r="A4" s="133" t="s">
        <v>49</v>
      </c>
      <c r="B4" s="132" t="s">
        <v>62</v>
      </c>
      <c r="C4" s="133" t="s">
        <v>59</v>
      </c>
      <c r="D4" s="133" t="s">
        <v>60</v>
      </c>
      <c r="E4" s="132" t="s">
        <v>61</v>
      </c>
      <c r="F4" s="132" t="s">
        <v>33</v>
      </c>
      <c r="G4" s="132" t="s">
        <v>34</v>
      </c>
    </row>
    <row r="5" spans="1:13">
      <c r="A5" s="133" t="s">
        <v>50</v>
      </c>
      <c r="B5" s="132"/>
      <c r="C5" s="133" t="s">
        <v>74</v>
      </c>
      <c r="D5" s="133" t="s">
        <v>74</v>
      </c>
      <c r="E5" s="132"/>
      <c r="F5" s="132"/>
      <c r="G5" s="132"/>
      <c r="J5" s="130"/>
    </row>
    <row r="6" spans="1:13">
      <c r="A6" s="134" t="s">
        <v>51</v>
      </c>
      <c r="B6" s="134">
        <v>20</v>
      </c>
      <c r="C6" s="134">
        <v>1</v>
      </c>
      <c r="D6" s="134">
        <v>1.2</v>
      </c>
      <c r="E6" s="135">
        <f>((($B6*0.473)/24)*$M$11)*(1/C6)</f>
        <v>643.27999999999986</v>
      </c>
      <c r="F6" s="135">
        <f>((($B6*0.473)/24)*$M$11)*(1/D6)</f>
        <v>536.06666666666661</v>
      </c>
      <c r="G6" s="135">
        <f>E6-F6</f>
        <v>107.21333333333325</v>
      </c>
      <c r="J6" s="136" t="s">
        <v>64</v>
      </c>
    </row>
    <row r="7" spans="1:13">
      <c r="A7" s="134" t="s">
        <v>52</v>
      </c>
      <c r="B7" s="134">
        <v>30</v>
      </c>
      <c r="C7" s="134">
        <v>1.2</v>
      </c>
      <c r="D7" s="134">
        <v>1.4</v>
      </c>
      <c r="E7" s="135">
        <f t="shared" ref="E7:F12" si="0">((($B7*0.473)/24)*$M$11)*(1/C7)</f>
        <v>804.1</v>
      </c>
      <c r="F7" s="135">
        <f t="shared" si="0"/>
        <v>689.2285714285714</v>
      </c>
      <c r="G7" s="135">
        <f t="shared" ref="G7:G12" si="1">E7-F7</f>
        <v>114.87142857142862</v>
      </c>
      <c r="J7" s="137" t="s">
        <v>49</v>
      </c>
      <c r="L7" s="137" t="s">
        <v>65</v>
      </c>
    </row>
    <row r="8" spans="1:13">
      <c r="A8" s="134" t="s">
        <v>53</v>
      </c>
      <c r="B8" s="134">
        <v>40</v>
      </c>
      <c r="C8" s="134">
        <v>1.3</v>
      </c>
      <c r="D8" s="134">
        <v>1.5</v>
      </c>
      <c r="E8" s="135">
        <f t="shared" si="0"/>
        <v>989.66153846153816</v>
      </c>
      <c r="F8" s="135">
        <f t="shared" si="0"/>
        <v>857.70666666666648</v>
      </c>
      <c r="G8" s="135">
        <f t="shared" si="1"/>
        <v>131.95487179487168</v>
      </c>
      <c r="J8" s="137" t="s">
        <v>66</v>
      </c>
      <c r="L8" s="138" t="s">
        <v>69</v>
      </c>
    </row>
    <row r="9" spans="1:13">
      <c r="A9" s="134" t="s">
        <v>54</v>
      </c>
      <c r="B9" s="134">
        <v>50</v>
      </c>
      <c r="C9" s="134">
        <v>1.3</v>
      </c>
      <c r="D9" s="134">
        <v>1.6</v>
      </c>
      <c r="E9" s="135">
        <f t="shared" si="0"/>
        <v>1237.0769230769229</v>
      </c>
      <c r="F9" s="135">
        <f t="shared" si="0"/>
        <v>1005.1249999999999</v>
      </c>
      <c r="G9" s="135">
        <f t="shared" si="1"/>
        <v>231.95192307692298</v>
      </c>
      <c r="J9" s="137" t="s">
        <v>67</v>
      </c>
      <c r="L9" s="138" t="s">
        <v>70</v>
      </c>
    </row>
    <row r="10" spans="1:13">
      <c r="A10" s="134" t="s">
        <v>55</v>
      </c>
      <c r="B10" s="134">
        <v>65</v>
      </c>
      <c r="C10" s="134">
        <v>1.5</v>
      </c>
      <c r="D10" s="134">
        <v>1.8</v>
      </c>
      <c r="E10" s="135">
        <f t="shared" si="0"/>
        <v>1393.7733333333331</v>
      </c>
      <c r="F10" s="135">
        <f t="shared" si="0"/>
        <v>1161.4777777777776</v>
      </c>
      <c r="G10" s="135">
        <f t="shared" si="1"/>
        <v>232.29555555555544</v>
      </c>
      <c r="J10" s="137" t="s">
        <v>68</v>
      </c>
      <c r="L10" s="138" t="s">
        <v>71</v>
      </c>
    </row>
    <row r="11" spans="1:13">
      <c r="A11" s="134" t="s">
        <v>56</v>
      </c>
      <c r="B11" s="134">
        <v>130</v>
      </c>
      <c r="C11" s="134">
        <v>2.25</v>
      </c>
      <c r="D11" s="134">
        <v>2.5</v>
      </c>
      <c r="E11" s="135">
        <f t="shared" si="0"/>
        <v>1858.3644444444442</v>
      </c>
      <c r="F11" s="135">
        <f t="shared" si="0"/>
        <v>1672.528</v>
      </c>
      <c r="G11" s="135">
        <f t="shared" si="1"/>
        <v>185.83644444444417</v>
      </c>
      <c r="M11" s="127">
        <f xml:space="preserve"> 1632</f>
        <v>1632</v>
      </c>
    </row>
    <row r="12" spans="1:13">
      <c r="A12" s="139" t="s">
        <v>145</v>
      </c>
      <c r="B12" s="134">
        <f>AVERAGE('Qualified Product List'!H6:H24)</f>
        <v>46</v>
      </c>
      <c r="C12" s="140">
        <f>SUMPRODUCT(C6:C11,'Qualified Product List'!P6:P11)</f>
        <v>1.3105263157894735</v>
      </c>
      <c r="D12" s="140">
        <f>SUMPRODUCT(D6:D11,'Qualified Product List'!P6:P11)</f>
        <v>1.5526315789473684</v>
      </c>
      <c r="E12" s="135">
        <f t="shared" si="0"/>
        <v>1128.9693172690763</v>
      </c>
      <c r="F12" s="135">
        <f t="shared" si="0"/>
        <v>952.92664406779659</v>
      </c>
      <c r="G12" s="135">
        <f t="shared" si="1"/>
        <v>176.04267320127974</v>
      </c>
      <c r="J12" s="137" t="s">
        <v>73</v>
      </c>
      <c r="L12" s="138" t="s">
        <v>72</v>
      </c>
    </row>
    <row r="14" spans="1:13" ht="15">
      <c r="A14" s="128" t="s">
        <v>57</v>
      </c>
      <c r="C14" s="128"/>
      <c r="D14" s="128"/>
      <c r="J14" s="129"/>
    </row>
    <row r="15" spans="1:13">
      <c r="A15" s="128" t="s">
        <v>58</v>
      </c>
      <c r="C15" s="128"/>
      <c r="D15" s="128"/>
      <c r="J15" s="128"/>
      <c r="K15" s="130"/>
    </row>
    <row r="17" spans="6:7" ht="13.5" thickBot="1"/>
    <row r="18" spans="6:7" ht="13.5" thickBot="1">
      <c r="F18" s="141" t="s">
        <v>49</v>
      </c>
      <c r="G18" s="142" t="s">
        <v>146</v>
      </c>
    </row>
    <row r="19" spans="6:7" ht="26.25" thickBot="1">
      <c r="F19" s="143" t="s">
        <v>50</v>
      </c>
      <c r="G19" s="144"/>
    </row>
    <row r="20" spans="6:7" ht="13.5" thickBot="1">
      <c r="F20" s="145" t="s">
        <v>51</v>
      </c>
      <c r="G20" s="146">
        <f>G6/1632*0.37</f>
        <v>2.4306944444444423E-2</v>
      </c>
    </row>
    <row r="21" spans="6:7" ht="13.5" thickBot="1">
      <c r="F21" s="145" t="s">
        <v>52</v>
      </c>
      <c r="G21" s="146">
        <f t="shared" ref="G21:G26" si="2">G7/1632*0.37</f>
        <v>2.6043154761904771E-2</v>
      </c>
    </row>
    <row r="22" spans="6:7" ht="13.5" thickBot="1">
      <c r="F22" s="145" t="s">
        <v>53</v>
      </c>
      <c r="G22" s="146">
        <f t="shared" si="2"/>
        <v>2.9916239316239289E-2</v>
      </c>
    </row>
    <row r="23" spans="6:7" ht="13.5" thickBot="1">
      <c r="F23" s="145" t="s">
        <v>54</v>
      </c>
      <c r="G23" s="146">
        <f t="shared" si="2"/>
        <v>5.2587139423076905E-2</v>
      </c>
    </row>
    <row r="24" spans="6:7" ht="13.5" thickBot="1">
      <c r="F24" s="145" t="s">
        <v>55</v>
      </c>
      <c r="G24" s="146">
        <f t="shared" si="2"/>
        <v>5.2665046296296265E-2</v>
      </c>
    </row>
    <row r="25" spans="6:7" ht="13.5" thickBot="1">
      <c r="F25" s="145" t="s">
        <v>56</v>
      </c>
      <c r="G25" s="146">
        <f t="shared" si="2"/>
        <v>4.2132037037036975E-2</v>
      </c>
    </row>
    <row r="26" spans="6:7" ht="13.5" thickBot="1">
      <c r="F26" s="145" t="s">
        <v>145</v>
      </c>
      <c r="G26" s="146">
        <f t="shared" si="2"/>
        <v>3.9911635468427395E-2</v>
      </c>
    </row>
  </sheetData>
  <mergeCells count="6">
    <mergeCell ref="E3:G3"/>
    <mergeCell ref="B4:B5"/>
    <mergeCell ref="E4:E5"/>
    <mergeCell ref="F4:F5"/>
    <mergeCell ref="G4:G5"/>
    <mergeCell ref="G18:G19"/>
  </mergeCells>
  <hyperlinks>
    <hyperlink ref="A14" location="_ftnref1" display="_ftnref1"/>
    <hyperlink ref="A15" location="_ftnref2" display="_ftnref2"/>
  </hyperlink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abSelected="1" topLeftCell="A4" workbookViewId="0">
      <selection activeCell="M24" sqref="M24"/>
    </sheetView>
  </sheetViews>
  <sheetFormatPr defaultRowHeight="12.75"/>
  <cols>
    <col min="1" max="1" width="20.28515625" style="127" customWidth="1"/>
    <col min="2" max="2" width="11.140625" style="127" customWidth="1"/>
    <col min="3" max="3" width="13.28515625" style="127" customWidth="1"/>
    <col min="4" max="4" width="14.5703125" style="127" customWidth="1"/>
    <col min="5" max="5" width="12.42578125" style="127" customWidth="1"/>
    <col min="6" max="6" width="13.28515625" style="127" customWidth="1"/>
    <col min="7" max="7" width="15.42578125" style="127" customWidth="1"/>
    <col min="8" max="16384" width="9.140625" style="127"/>
  </cols>
  <sheetData>
    <row r="1" spans="1:13" ht="14.25">
      <c r="A1" s="130" t="s">
        <v>63</v>
      </c>
      <c r="B1" s="130" t="s">
        <v>149</v>
      </c>
    </row>
    <row r="3" spans="1:13">
      <c r="A3" s="131"/>
      <c r="B3" s="131"/>
      <c r="C3" s="131"/>
      <c r="D3" s="131"/>
      <c r="E3" s="132" t="s">
        <v>48</v>
      </c>
      <c r="F3" s="132"/>
      <c r="G3" s="132"/>
    </row>
    <row r="4" spans="1:13" ht="38.25">
      <c r="A4" s="133" t="s">
        <v>49</v>
      </c>
      <c r="B4" s="132" t="s">
        <v>62</v>
      </c>
      <c r="C4" s="133" t="s">
        <v>59</v>
      </c>
      <c r="D4" s="133" t="s">
        <v>60</v>
      </c>
      <c r="E4" s="132" t="s">
        <v>61</v>
      </c>
      <c r="F4" s="132" t="s">
        <v>33</v>
      </c>
      <c r="G4" s="132" t="s">
        <v>34</v>
      </c>
    </row>
    <row r="5" spans="1:13">
      <c r="A5" s="133" t="s">
        <v>50</v>
      </c>
      <c r="B5" s="132"/>
      <c r="C5" s="133" t="s">
        <v>74</v>
      </c>
      <c r="D5" s="133" t="s">
        <v>74</v>
      </c>
      <c r="E5" s="132"/>
      <c r="F5" s="132"/>
      <c r="G5" s="132"/>
      <c r="J5" s="130"/>
    </row>
    <row r="6" spans="1:13">
      <c r="A6" s="134" t="s">
        <v>51</v>
      </c>
      <c r="B6" s="134">
        <v>20</v>
      </c>
      <c r="C6" s="134">
        <v>1.35</v>
      </c>
      <c r="D6" s="134">
        <v>1.85</v>
      </c>
      <c r="E6" s="135">
        <f>((($B6*0.473)/24)*$M$11)*(1/C6)</f>
        <v>476.50370370370359</v>
      </c>
      <c r="F6" s="135">
        <f>((($B6*0.473)/24)*$M$11)*(1/D6)</f>
        <v>347.7189189189188</v>
      </c>
      <c r="G6" s="135">
        <f>E6-F6</f>
        <v>128.78478478478479</v>
      </c>
      <c r="J6" s="136" t="s">
        <v>64</v>
      </c>
    </row>
    <row r="7" spans="1:13">
      <c r="A7" s="134" t="s">
        <v>52</v>
      </c>
      <c r="B7" s="134">
        <v>30</v>
      </c>
      <c r="C7" s="134">
        <v>1.35</v>
      </c>
      <c r="D7" s="134">
        <v>1.85</v>
      </c>
      <c r="E7" s="135">
        <f t="shared" ref="E7:E11" si="0">((($B7*0.473)/24)*$M$11)*(1/C7)</f>
        <v>714.75555555555547</v>
      </c>
      <c r="F7" s="135">
        <f t="shared" ref="F7:F11" si="1">((($B7*0.473)/24)*$M$11)*(1/D7)</f>
        <v>521.57837837837826</v>
      </c>
      <c r="G7" s="135">
        <f t="shared" ref="G7:G11" si="2">E7-F7</f>
        <v>193.17717717717721</v>
      </c>
      <c r="J7" s="137" t="s">
        <v>49</v>
      </c>
      <c r="L7" s="137" t="s">
        <v>65</v>
      </c>
    </row>
    <row r="8" spans="1:13">
      <c r="A8" s="134" t="s">
        <v>53</v>
      </c>
      <c r="B8" s="134">
        <v>40</v>
      </c>
      <c r="C8" s="134">
        <v>1.5</v>
      </c>
      <c r="D8" s="134">
        <v>1.85</v>
      </c>
      <c r="E8" s="135">
        <f t="shared" si="0"/>
        <v>857.70666666666648</v>
      </c>
      <c r="F8" s="135">
        <f t="shared" si="1"/>
        <v>695.43783783783761</v>
      </c>
      <c r="G8" s="135">
        <f t="shared" si="2"/>
        <v>162.26882882882887</v>
      </c>
      <c r="J8" s="137" t="s">
        <v>66</v>
      </c>
      <c r="L8" s="138" t="s">
        <v>69</v>
      </c>
    </row>
    <row r="9" spans="1:13">
      <c r="A9" s="134" t="s">
        <v>54</v>
      </c>
      <c r="B9" s="134">
        <v>50</v>
      </c>
      <c r="C9" s="134">
        <v>1.6</v>
      </c>
      <c r="D9" s="134">
        <v>1.85</v>
      </c>
      <c r="E9" s="135">
        <f t="shared" si="0"/>
        <v>1005.1249999999999</v>
      </c>
      <c r="F9" s="135">
        <f t="shared" si="1"/>
        <v>869.29729729729706</v>
      </c>
      <c r="G9" s="135">
        <f t="shared" si="2"/>
        <v>135.82770270270282</v>
      </c>
      <c r="J9" s="137" t="s">
        <v>67</v>
      </c>
      <c r="L9" s="138" t="s">
        <v>70</v>
      </c>
    </row>
    <row r="10" spans="1:13">
      <c r="A10" s="134" t="s">
        <v>55</v>
      </c>
      <c r="B10" s="134">
        <v>65</v>
      </c>
      <c r="C10" s="134">
        <v>1.7</v>
      </c>
      <c r="D10" s="134">
        <v>1.85</v>
      </c>
      <c r="E10" s="135">
        <f t="shared" si="0"/>
        <v>1229.8</v>
      </c>
      <c r="F10" s="135">
        <f t="shared" si="1"/>
        <v>1130.0864864864861</v>
      </c>
      <c r="G10" s="135">
        <f t="shared" si="2"/>
        <v>99.713513513513817</v>
      </c>
      <c r="J10" s="137" t="s">
        <v>68</v>
      </c>
      <c r="L10" s="138" t="s">
        <v>71</v>
      </c>
    </row>
    <row r="11" spans="1:13">
      <c r="A11" s="134" t="s">
        <v>56</v>
      </c>
      <c r="B11" s="134">
        <v>130</v>
      </c>
      <c r="C11" s="134">
        <v>2.5</v>
      </c>
      <c r="D11" s="134">
        <v>2.8</v>
      </c>
      <c r="E11" s="135">
        <f t="shared" si="0"/>
        <v>1672.528</v>
      </c>
      <c r="F11" s="135">
        <f t="shared" si="1"/>
        <v>1493.3285714285714</v>
      </c>
      <c r="G11" s="135">
        <f t="shared" si="2"/>
        <v>179.1994285714286</v>
      </c>
      <c r="M11" s="127">
        <f xml:space="preserve"> 1632</f>
        <v>1632</v>
      </c>
    </row>
    <row r="12" spans="1:13">
      <c r="A12" s="139" t="s">
        <v>145</v>
      </c>
      <c r="B12" s="134">
        <f>AVERAGE('Qualified Product List'!H6:H24)</f>
        <v>46</v>
      </c>
      <c r="C12" s="140">
        <f>SUMPRODUCT(C6:C11,'Qualified Product List'!P6:P11)</f>
        <v>1.5052631578947366</v>
      </c>
      <c r="D12" s="134">
        <v>1.85</v>
      </c>
      <c r="E12" s="135">
        <f t="shared" ref="E12" si="3">((($B12*0.473)/24)*$M$11)*(1/C12)</f>
        <v>982.91384615384618</v>
      </c>
      <c r="F12" s="135">
        <f t="shared" ref="F12" si="4">((($B12*0.473)/24)*$M$11)*(1/D12)</f>
        <v>799.75351351351333</v>
      </c>
      <c r="G12" s="135">
        <f t="shared" ref="G12" si="5">E12-F12</f>
        <v>183.16033264033285</v>
      </c>
      <c r="J12" s="137" t="s">
        <v>73</v>
      </c>
      <c r="L12" s="138" t="s">
        <v>72</v>
      </c>
    </row>
    <row r="14" spans="1:13" ht="15">
      <c r="A14" s="128" t="s">
        <v>57</v>
      </c>
      <c r="C14" s="128"/>
      <c r="D14" s="128"/>
      <c r="J14" s="129"/>
    </row>
    <row r="15" spans="1:13">
      <c r="A15" s="128" t="s">
        <v>58</v>
      </c>
      <c r="C15" s="128"/>
      <c r="D15" s="128"/>
      <c r="J15" s="128"/>
      <c r="K15" s="130"/>
    </row>
    <row r="17" spans="6:7" ht="13.5" thickBot="1"/>
    <row r="18" spans="6:7" ht="13.5" thickBot="1">
      <c r="F18" s="141" t="s">
        <v>49</v>
      </c>
      <c r="G18" s="142" t="s">
        <v>146</v>
      </c>
    </row>
    <row r="19" spans="6:7" ht="26.25" thickBot="1">
      <c r="F19" s="143" t="s">
        <v>50</v>
      </c>
      <c r="G19" s="144"/>
    </row>
    <row r="20" spans="6:7" ht="13.5" thickBot="1">
      <c r="F20" s="145" t="s">
        <v>51</v>
      </c>
      <c r="G20" s="146">
        <f>G6/1632*0.37</f>
        <v>2.9197530864197529E-2</v>
      </c>
    </row>
    <row r="21" spans="6:7" ht="13.5" thickBot="1">
      <c r="F21" s="145" t="s">
        <v>52</v>
      </c>
      <c r="G21" s="146">
        <f t="shared" ref="G21:G26" si="6">G7/1632*0.37</f>
        <v>4.3796296296296305E-2</v>
      </c>
    </row>
    <row r="22" spans="6:7" ht="13.5" thickBot="1">
      <c r="F22" s="145" t="s">
        <v>53</v>
      </c>
      <c r="G22" s="146">
        <f t="shared" si="6"/>
        <v>3.6788888888888899E-2</v>
      </c>
    </row>
    <row r="23" spans="6:7" ht="13.5" thickBot="1">
      <c r="F23" s="145" t="s">
        <v>54</v>
      </c>
      <c r="G23" s="146">
        <f t="shared" si="6"/>
        <v>3.0794270833333359E-2</v>
      </c>
    </row>
    <row r="24" spans="6:7" ht="13.5" thickBot="1">
      <c r="F24" s="145" t="s">
        <v>55</v>
      </c>
      <c r="G24" s="146">
        <f t="shared" si="6"/>
        <v>2.2606617647058892E-2</v>
      </c>
    </row>
    <row r="25" spans="6:7" ht="13.5" thickBot="1">
      <c r="F25" s="145" t="s">
        <v>56</v>
      </c>
      <c r="G25" s="146">
        <f t="shared" si="6"/>
        <v>4.0627321428571436E-2</v>
      </c>
    </row>
    <row r="26" spans="6:7" ht="13.5" thickBot="1">
      <c r="F26" s="145" t="s">
        <v>145</v>
      </c>
      <c r="G26" s="146">
        <f t="shared" si="6"/>
        <v>4.1525320512820561E-2</v>
      </c>
    </row>
  </sheetData>
  <mergeCells count="6">
    <mergeCell ref="G18:G19"/>
    <mergeCell ref="E3:G3"/>
    <mergeCell ref="B4:B5"/>
    <mergeCell ref="F4:F5"/>
    <mergeCell ref="G4:G5"/>
    <mergeCell ref="E4:E5"/>
  </mergeCells>
  <hyperlinks>
    <hyperlink ref="A14" location="_ftnref1" display="_ftnref1"/>
    <hyperlink ref="A15" location="_ftnref2" display="_ftnref2"/>
  </hyperlink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W36"/>
  <sheetViews>
    <sheetView showGridLines="0" topLeftCell="A4" zoomScaleNormal="100" zoomScaleSheetLayoutView="85" workbookViewId="0">
      <selection activeCell="D7" sqref="D7"/>
    </sheetView>
  </sheetViews>
  <sheetFormatPr defaultColWidth="17.28515625" defaultRowHeight="12"/>
  <cols>
    <col min="1" max="1" width="3" style="71" customWidth="1"/>
    <col min="2" max="3" width="17.28515625" style="72" customWidth="1"/>
    <col min="4" max="4" width="17.28515625" style="73" customWidth="1"/>
    <col min="5" max="5" width="17.28515625" style="17" customWidth="1"/>
    <col min="6" max="12" width="17.28515625" style="53" customWidth="1"/>
    <col min="13" max="16384" width="17.28515625" style="17"/>
  </cols>
  <sheetData>
    <row r="1" spans="1:17" s="4" customFormat="1" ht="30" customHeight="1">
      <c r="A1" s="1" t="s">
        <v>0</v>
      </c>
      <c r="B1" s="2"/>
      <c r="C1" s="2"/>
      <c r="D1" s="3"/>
      <c r="E1" s="3"/>
      <c r="H1" s="5"/>
      <c r="I1" s="6"/>
      <c r="J1" s="6"/>
    </row>
    <row r="2" spans="1:17" s="11" customFormat="1" ht="16.5" customHeight="1">
      <c r="A2" s="7" t="s">
        <v>1</v>
      </c>
      <c r="B2" s="8"/>
      <c r="C2" s="8"/>
      <c r="D2" s="8"/>
      <c r="E2" s="9"/>
      <c r="F2" s="10"/>
      <c r="G2" s="10"/>
      <c r="H2" s="88" t="s">
        <v>2</v>
      </c>
      <c r="I2" s="89"/>
      <c r="J2" s="90"/>
      <c r="K2" s="4"/>
      <c r="L2" s="4"/>
      <c r="M2" s="4"/>
      <c r="N2" s="4"/>
      <c r="O2" s="4"/>
      <c r="P2" s="4"/>
      <c r="Q2" s="4"/>
    </row>
    <row r="3" spans="1:17" ht="13.5" customHeight="1">
      <c r="A3" s="12"/>
      <c r="B3" s="94"/>
      <c r="C3" s="95"/>
      <c r="D3" s="13" t="s">
        <v>3</v>
      </c>
      <c r="E3" s="14" t="s">
        <v>4</v>
      </c>
      <c r="F3" s="15"/>
      <c r="G3" s="16"/>
      <c r="H3" s="91"/>
      <c r="I3" s="92"/>
      <c r="J3" s="93"/>
      <c r="K3" s="4"/>
      <c r="L3" s="4"/>
      <c r="M3" s="4"/>
      <c r="N3" s="4"/>
      <c r="O3" s="4"/>
      <c r="P3" s="4"/>
      <c r="Q3" s="4"/>
    </row>
    <row r="4" spans="1:17" s="22" customFormat="1" ht="12" customHeight="1">
      <c r="A4" s="18"/>
      <c r="B4" s="96" t="s">
        <v>5</v>
      </c>
      <c r="C4" s="97"/>
      <c r="D4" s="19">
        <v>50</v>
      </c>
      <c r="E4" s="20" t="str">
        <f>[1]INPUTS!E20</f>
        <v>standard</v>
      </c>
      <c r="F4" s="21" t="s">
        <v>6</v>
      </c>
      <c r="H4" s="91"/>
      <c r="I4" s="92"/>
      <c r="J4" s="93"/>
      <c r="K4" s="4"/>
      <c r="L4" s="4"/>
      <c r="M4" s="4"/>
      <c r="N4" s="4"/>
      <c r="O4" s="4"/>
      <c r="P4" s="4"/>
      <c r="Q4" s="4"/>
    </row>
    <row r="5" spans="1:17" s="22" customFormat="1" ht="12" customHeight="1">
      <c r="A5" s="18"/>
      <c r="B5" s="98"/>
      <c r="C5" s="99"/>
      <c r="D5" s="19" t="s">
        <v>7</v>
      </c>
      <c r="E5" s="20" t="e">
        <f>E4*D26</f>
        <v>#VALUE!</v>
      </c>
      <c r="F5" s="23" t="s">
        <v>8</v>
      </c>
      <c r="H5" s="91"/>
      <c r="I5" s="92"/>
      <c r="J5" s="93"/>
    </row>
    <row r="6" spans="1:17" s="22" customFormat="1" ht="12" customHeight="1">
      <c r="A6" s="18"/>
      <c r="B6" s="100" t="s">
        <v>9</v>
      </c>
      <c r="C6" s="24" t="s">
        <v>10</v>
      </c>
      <c r="D6" s="25">
        <f>IF(E4&lt;=25,D7,IF(E4&lt;=35,D8,IF(E4&lt;=45,D9,IF(E4&lt;=54,D10,IF(E4&lt;=75,D11,D12)))))</f>
        <v>2.6</v>
      </c>
      <c r="E6" s="25">
        <f>[1]INPUTS!F20</f>
        <v>4</v>
      </c>
      <c r="F6" s="103" t="s">
        <v>11</v>
      </c>
      <c r="H6" s="91"/>
      <c r="I6" s="92"/>
      <c r="J6" s="93"/>
    </row>
    <row r="7" spans="1:17" s="22" customFormat="1" ht="12" customHeight="1" thickBot="1">
      <c r="A7" s="18"/>
      <c r="B7" s="101"/>
      <c r="C7" s="26" t="s">
        <v>12</v>
      </c>
      <c r="D7" s="27">
        <v>1.22</v>
      </c>
      <c r="E7" s="105" t="s">
        <v>7</v>
      </c>
      <c r="F7" s="104"/>
      <c r="H7" s="107" t="s">
        <v>13</v>
      </c>
      <c r="I7" s="108"/>
      <c r="J7" s="109"/>
    </row>
    <row r="8" spans="1:17" s="22" customFormat="1" ht="12" customHeight="1">
      <c r="A8" s="18"/>
      <c r="B8" s="101"/>
      <c r="C8" s="26" t="s">
        <v>14</v>
      </c>
      <c r="D8" s="27">
        <v>1.41</v>
      </c>
      <c r="E8" s="106"/>
      <c r="F8" s="104"/>
      <c r="H8" s="110"/>
      <c r="I8" s="108"/>
      <c r="J8" s="109"/>
    </row>
    <row r="9" spans="1:17" s="22" customFormat="1" ht="12" customHeight="1">
      <c r="A9" s="18"/>
      <c r="B9" s="101"/>
      <c r="C9" s="26" t="s">
        <v>15</v>
      </c>
      <c r="D9" s="27">
        <v>1.53</v>
      </c>
      <c r="E9" s="106"/>
      <c r="F9" s="104"/>
      <c r="H9" s="110"/>
      <c r="I9" s="108"/>
      <c r="J9" s="109"/>
    </row>
    <row r="10" spans="1:17" s="22" customFormat="1" ht="12" customHeight="1">
      <c r="A10" s="18"/>
      <c r="B10" s="101"/>
      <c r="C10" s="26" t="s">
        <v>16</v>
      </c>
      <c r="D10" s="27">
        <v>1.66</v>
      </c>
      <c r="E10" s="106"/>
      <c r="F10" s="104"/>
      <c r="H10" s="28"/>
      <c r="I10" s="29"/>
      <c r="J10" s="30"/>
    </row>
    <row r="11" spans="1:17" s="22" customFormat="1" ht="12" customHeight="1">
      <c r="A11" s="18"/>
      <c r="B11" s="101"/>
      <c r="C11" s="26" t="s">
        <v>17</v>
      </c>
      <c r="D11" s="27">
        <v>1.83</v>
      </c>
      <c r="E11" s="106"/>
      <c r="F11" s="104"/>
    </row>
    <row r="12" spans="1:17" s="22" customFormat="1" ht="12" customHeight="1">
      <c r="A12" s="18"/>
      <c r="B12" s="102"/>
      <c r="C12" s="26" t="s">
        <v>18</v>
      </c>
      <c r="D12" s="27">
        <v>2.6</v>
      </c>
      <c r="E12" s="106"/>
      <c r="F12" s="104"/>
    </row>
    <row r="13" spans="1:17" s="22" customFormat="1" ht="12" customHeight="1">
      <c r="A13" s="18"/>
      <c r="B13" s="112" t="s">
        <v>19</v>
      </c>
      <c r="C13" s="113"/>
      <c r="D13" s="20">
        <v>68</v>
      </c>
      <c r="E13" s="20" t="str">
        <f>[1]INPUTS!G20</f>
        <v>natural gas</v>
      </c>
      <c r="F13" s="21" t="s">
        <v>20</v>
      </c>
    </row>
    <row r="14" spans="1:17" s="22" customFormat="1" ht="12" customHeight="1">
      <c r="A14" s="18"/>
      <c r="B14" s="112" t="s">
        <v>21</v>
      </c>
      <c r="C14" s="113"/>
      <c r="D14" s="20">
        <v>24</v>
      </c>
      <c r="E14" s="20">
        <f>[1]INPUTS!H20</f>
        <v>273</v>
      </c>
      <c r="F14" s="21" t="s">
        <v>22</v>
      </c>
    </row>
    <row r="15" spans="1:17" s="22" customFormat="1" ht="12" customHeight="1">
      <c r="A15" s="18"/>
      <c r="B15" s="112" t="s">
        <v>23</v>
      </c>
      <c r="C15" s="114"/>
      <c r="D15" s="31">
        <v>20</v>
      </c>
      <c r="E15" s="32">
        <f>[1]INPUTS!I20</f>
        <v>3.75</v>
      </c>
      <c r="F15" s="33"/>
    </row>
    <row r="16" spans="1:17" s="4" customFormat="1" ht="29.25" customHeight="1">
      <c r="A16" s="7" t="s">
        <v>24</v>
      </c>
      <c r="B16" s="34"/>
      <c r="C16" s="34"/>
      <c r="F16" s="35"/>
      <c r="G16" s="36"/>
      <c r="H16" s="37"/>
      <c r="I16" s="38"/>
    </row>
    <row r="17" spans="1:23" s="4" customFormat="1" ht="12" customHeight="1">
      <c r="A17" s="1"/>
      <c r="B17" s="39" t="s">
        <v>25</v>
      </c>
      <c r="C17" s="39"/>
      <c r="D17" s="40" t="str">
        <f>E4</f>
        <v>standard</v>
      </c>
      <c r="E17" s="21" t="s">
        <v>6</v>
      </c>
      <c r="G17" s="41"/>
      <c r="H17" s="42"/>
    </row>
    <row r="18" spans="1:23" s="4" customFormat="1" ht="12" customHeight="1">
      <c r="A18" s="1"/>
      <c r="B18" s="115" t="s">
        <v>26</v>
      </c>
      <c r="C18" s="24" t="s">
        <v>10</v>
      </c>
      <c r="D18" s="43">
        <f>IF(E4&lt;=25,D19,IF(E4&lt;=35,D20,IF(E4&lt;=45,D21,IF(E4&lt;=54,D22,IF(E4&lt;=75,D23,D24)))))</f>
        <v>2.25</v>
      </c>
      <c r="E18" s="118" t="s">
        <v>11</v>
      </c>
      <c r="G18" s="41"/>
      <c r="H18" s="42"/>
    </row>
    <row r="19" spans="1:23" s="4" customFormat="1" ht="12" customHeight="1">
      <c r="A19" s="1"/>
      <c r="B19" s="116"/>
      <c r="C19" s="26" t="s">
        <v>12</v>
      </c>
      <c r="D19" s="44">
        <v>1</v>
      </c>
      <c r="E19" s="119"/>
      <c r="G19" s="41"/>
      <c r="H19" s="42"/>
    </row>
    <row r="20" spans="1:23" s="4" customFormat="1" ht="12" customHeight="1">
      <c r="A20" s="1"/>
      <c r="B20" s="116"/>
      <c r="C20" s="26" t="s">
        <v>14</v>
      </c>
      <c r="D20" s="44">
        <v>1.2</v>
      </c>
      <c r="E20" s="119"/>
      <c r="G20" s="41"/>
      <c r="H20" s="42"/>
    </row>
    <row r="21" spans="1:23" s="4" customFormat="1" ht="12" customHeight="1">
      <c r="A21" s="1"/>
      <c r="B21" s="116"/>
      <c r="C21" s="26" t="s">
        <v>15</v>
      </c>
      <c r="D21" s="44">
        <v>1.3</v>
      </c>
      <c r="E21" s="119"/>
      <c r="G21" s="41"/>
      <c r="H21" s="42"/>
    </row>
    <row r="22" spans="1:23" s="4" customFormat="1" ht="12" customHeight="1">
      <c r="A22" s="1"/>
      <c r="B22" s="116"/>
      <c r="C22" s="26" t="s">
        <v>16</v>
      </c>
      <c r="D22" s="44">
        <v>1.3</v>
      </c>
      <c r="E22" s="119"/>
      <c r="G22" s="41"/>
      <c r="H22" s="42"/>
    </row>
    <row r="23" spans="1:23" s="4" customFormat="1" ht="12" customHeight="1">
      <c r="A23" s="1"/>
      <c r="B23" s="116"/>
      <c r="C23" s="26" t="s">
        <v>17</v>
      </c>
      <c r="D23" s="44">
        <v>1.5</v>
      </c>
      <c r="E23" s="119"/>
      <c r="G23" s="41"/>
      <c r="H23" s="42"/>
    </row>
    <row r="24" spans="1:23" s="4" customFormat="1" ht="12" customHeight="1">
      <c r="A24" s="1"/>
      <c r="B24" s="117"/>
      <c r="C24" s="26" t="s">
        <v>18</v>
      </c>
      <c r="D24" s="44">
        <v>2.25</v>
      </c>
      <c r="E24" s="119"/>
      <c r="H24" s="42"/>
    </row>
    <row r="25" spans="1:23" s="4" customFormat="1" ht="12" customHeight="1">
      <c r="A25" s="1"/>
      <c r="B25" s="120" t="s">
        <v>27</v>
      </c>
      <c r="C25" s="121"/>
      <c r="D25" s="40">
        <v>12</v>
      </c>
      <c r="E25" s="23" t="s">
        <v>28</v>
      </c>
      <c r="F25" s="45"/>
      <c r="G25" s="41"/>
      <c r="H25" s="42"/>
    </row>
    <row r="26" spans="1:23" s="4" customFormat="1" ht="12" customHeight="1">
      <c r="A26" s="1"/>
      <c r="B26" s="46" t="s">
        <v>29</v>
      </c>
      <c r="C26" s="46"/>
      <c r="D26" s="47">
        <v>0.47299999999999998</v>
      </c>
      <c r="E26" s="23" t="s">
        <v>30</v>
      </c>
      <c r="F26" s="48"/>
      <c r="G26" s="41"/>
      <c r="H26" s="42"/>
    </row>
    <row r="27" spans="1:23" s="4" customFormat="1" ht="28.5" customHeight="1">
      <c r="A27" s="49" t="s">
        <v>31</v>
      </c>
      <c r="B27" s="34"/>
      <c r="C27" s="34"/>
      <c r="D27" s="50"/>
      <c r="E27" s="51"/>
      <c r="F27" s="34"/>
      <c r="G27" s="6"/>
      <c r="H27" s="52"/>
    </row>
    <row r="28" spans="1:23" ht="12.75" customHeight="1">
      <c r="A28" s="53"/>
      <c r="B28" s="54" t="s">
        <v>32</v>
      </c>
      <c r="C28" s="54" t="s">
        <v>33</v>
      </c>
      <c r="D28" s="54" t="s">
        <v>34</v>
      </c>
      <c r="E28" s="55"/>
      <c r="F28" s="52"/>
    </row>
    <row r="29" spans="1:23" ht="12.75" customHeight="1">
      <c r="A29" s="56"/>
      <c r="B29" s="57" t="e">
        <f>E5/D18/24*E13*E14</f>
        <v>#VALUE!</v>
      </c>
      <c r="C29" s="57" t="e">
        <f>E5/D6/24*E14*E13</f>
        <v>#VALUE!</v>
      </c>
      <c r="D29" s="57" t="e">
        <f>B29-C29</f>
        <v>#VALUE!</v>
      </c>
      <c r="E29" s="55" t="s">
        <v>35</v>
      </c>
      <c r="F29" s="52"/>
    </row>
    <row r="30" spans="1:23" s="4" customFormat="1" ht="21" customHeight="1">
      <c r="A30" s="58"/>
      <c r="B30" s="59"/>
      <c r="C30" s="59"/>
      <c r="D30" s="60"/>
      <c r="E30" s="60"/>
      <c r="F30" s="58"/>
      <c r="G30" s="58"/>
      <c r="H30" s="6"/>
    </row>
    <row r="31" spans="1:23" s="4" customFormat="1" ht="21" customHeight="1">
      <c r="A31" s="61" t="s">
        <v>36</v>
      </c>
      <c r="B31" s="2"/>
      <c r="C31" s="2"/>
      <c r="D31" s="3"/>
      <c r="E31" s="3"/>
      <c r="H31" s="6"/>
    </row>
    <row r="32" spans="1:23" s="67" customFormat="1" ht="18.75" customHeight="1">
      <c r="A32" s="62"/>
      <c r="B32" s="63" t="s">
        <v>37</v>
      </c>
      <c r="C32" s="64" t="s">
        <v>38</v>
      </c>
      <c r="D32" s="63" t="s">
        <v>39</v>
      </c>
      <c r="E32" s="65"/>
      <c r="F32" s="65"/>
      <c r="G32" s="65"/>
      <c r="H32" s="65"/>
      <c r="I32" s="66"/>
      <c r="M32" s="66"/>
      <c r="N32" s="62"/>
      <c r="O32" s="62"/>
      <c r="P32" s="62"/>
      <c r="Q32" s="62"/>
      <c r="R32" s="62"/>
      <c r="S32" s="62"/>
      <c r="T32" s="62"/>
      <c r="U32" s="62"/>
      <c r="V32" s="62"/>
      <c r="W32" s="62"/>
    </row>
    <row r="33" spans="1:23" s="66" customFormat="1" ht="13.5" customHeight="1">
      <c r="B33" s="68"/>
      <c r="C33" s="64" t="s">
        <v>40</v>
      </c>
      <c r="D33" s="111" t="s">
        <v>41</v>
      </c>
      <c r="E33" s="111"/>
      <c r="F33" s="111"/>
      <c r="G33" s="111"/>
    </row>
    <row r="34" spans="1:23" s="67" customFormat="1" ht="18.75" customHeight="1">
      <c r="A34" s="62"/>
      <c r="B34" s="63" t="s">
        <v>42</v>
      </c>
      <c r="C34" s="64" t="s">
        <v>43</v>
      </c>
      <c r="G34" s="69"/>
      <c r="I34" s="66"/>
      <c r="M34" s="66"/>
      <c r="N34" s="62"/>
      <c r="O34" s="62"/>
      <c r="P34" s="62"/>
      <c r="Q34" s="62"/>
      <c r="R34" s="62"/>
      <c r="S34" s="62"/>
      <c r="T34" s="62"/>
      <c r="U34" s="62"/>
      <c r="V34" s="62"/>
      <c r="W34" s="62"/>
    </row>
    <row r="35" spans="1:23" s="67" customFormat="1" ht="18.75" customHeight="1">
      <c r="A35" s="62"/>
      <c r="B35" s="63" t="s">
        <v>44</v>
      </c>
      <c r="C35" s="64" t="s">
        <v>45</v>
      </c>
      <c r="G35" s="69"/>
      <c r="I35" s="66"/>
      <c r="M35" s="66"/>
      <c r="N35" s="62"/>
      <c r="O35" s="62"/>
      <c r="P35" s="62"/>
      <c r="Q35" s="62"/>
      <c r="R35" s="62"/>
      <c r="S35" s="62"/>
      <c r="T35" s="62"/>
      <c r="U35" s="62"/>
      <c r="V35" s="62"/>
      <c r="W35" s="62"/>
    </row>
    <row r="36" spans="1:23" s="66" customFormat="1" ht="18.75" customHeight="1">
      <c r="B36" s="63" t="s">
        <v>46</v>
      </c>
      <c r="C36" s="64" t="s">
        <v>47</v>
      </c>
      <c r="I36" s="70"/>
      <c r="M36" s="70"/>
    </row>
  </sheetData>
  <sheetProtection sheet="1" objects="1" scenarios="1"/>
  <mergeCells count="14">
    <mergeCell ref="D33:G33"/>
    <mergeCell ref="B13:C13"/>
    <mergeCell ref="B14:C14"/>
    <mergeCell ref="B15:C15"/>
    <mergeCell ref="B18:B24"/>
    <mergeCell ref="E18:E24"/>
    <mergeCell ref="B25:C25"/>
    <mergeCell ref="H2:J6"/>
    <mergeCell ref="B3:C3"/>
    <mergeCell ref="B4:C5"/>
    <mergeCell ref="B6:B12"/>
    <mergeCell ref="F6:F12"/>
    <mergeCell ref="E7:E12"/>
    <mergeCell ref="H7:J9"/>
  </mergeCells>
  <dataValidations count="3">
    <dataValidation type="whole" allowBlank="1" showInputMessage="1" showErrorMessage="1" sqref="D25">
      <formula1>1</formula1>
      <formula2>50</formula2>
    </dataValidation>
    <dataValidation type="decimal" allowBlank="1" showInputMessage="1" showErrorMessage="1" sqref="D18">
      <formula1>0.1</formula1>
      <formula2>5</formula2>
    </dataValidation>
    <dataValidation type="decimal" allowBlank="1" showInputMessage="1" showErrorMessage="1" sqref="D17">
      <formula1>1</formula1>
      <formula2>500</formula2>
    </dataValidation>
  </dataValidations>
  <hyperlinks>
    <hyperlink ref="D33:G33" r:id="rId1" display="Federal standard, Code of Federal Regulations, Title 10, Part 430, Subpart C"/>
    <hyperlink ref="H7" r:id="rId2"/>
  </hyperlinks>
  <printOptions horizontalCentered="1"/>
  <pageMargins left="0.5" right="0.5" top="0.5" bottom="0.5" header="0.5" footer="0.25"/>
  <pageSetup orientation="landscape" r:id="rId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5"/>
  <sheetViews>
    <sheetView topLeftCell="A5" workbookViewId="0">
      <selection activeCell="P6" sqref="P6:P11"/>
    </sheetView>
  </sheetViews>
  <sheetFormatPr defaultRowHeight="12.75"/>
  <cols>
    <col min="1" max="1" width="0.5703125" style="79" customWidth="1"/>
    <col min="2" max="11" width="14.7109375" style="79" customWidth="1"/>
    <col min="12" max="12" width="4.7109375" style="79" customWidth="1"/>
    <col min="13" max="256" width="9.140625" style="79"/>
    <col min="257" max="257" width="0.5703125" style="79" customWidth="1"/>
    <col min="258" max="267" width="14.7109375" style="79" customWidth="1"/>
    <col min="268" max="268" width="4.7109375" style="79" customWidth="1"/>
    <col min="269" max="512" width="9.140625" style="79"/>
    <col min="513" max="513" width="0.5703125" style="79" customWidth="1"/>
    <col min="514" max="523" width="14.7109375" style="79" customWidth="1"/>
    <col min="524" max="524" width="4.7109375" style="79" customWidth="1"/>
    <col min="525" max="768" width="9.140625" style="79"/>
    <col min="769" max="769" width="0.5703125" style="79" customWidth="1"/>
    <col min="770" max="779" width="14.7109375" style="79" customWidth="1"/>
    <col min="780" max="780" width="4.7109375" style="79" customWidth="1"/>
    <col min="781" max="1024" width="9.140625" style="79"/>
    <col min="1025" max="1025" width="0.5703125" style="79" customWidth="1"/>
    <col min="1026" max="1035" width="14.7109375" style="79" customWidth="1"/>
    <col min="1036" max="1036" width="4.7109375" style="79" customWidth="1"/>
    <col min="1037" max="1280" width="9.140625" style="79"/>
    <col min="1281" max="1281" width="0.5703125" style="79" customWidth="1"/>
    <col min="1282" max="1291" width="14.7109375" style="79" customWidth="1"/>
    <col min="1292" max="1292" width="4.7109375" style="79" customWidth="1"/>
    <col min="1293" max="1536" width="9.140625" style="79"/>
    <col min="1537" max="1537" width="0.5703125" style="79" customWidth="1"/>
    <col min="1538" max="1547" width="14.7109375" style="79" customWidth="1"/>
    <col min="1548" max="1548" width="4.7109375" style="79" customWidth="1"/>
    <col min="1549" max="1792" width="9.140625" style="79"/>
    <col min="1793" max="1793" width="0.5703125" style="79" customWidth="1"/>
    <col min="1794" max="1803" width="14.7109375" style="79" customWidth="1"/>
    <col min="1804" max="1804" width="4.7109375" style="79" customWidth="1"/>
    <col min="1805" max="2048" width="9.140625" style="79"/>
    <col min="2049" max="2049" width="0.5703125" style="79" customWidth="1"/>
    <col min="2050" max="2059" width="14.7109375" style="79" customWidth="1"/>
    <col min="2060" max="2060" width="4.7109375" style="79" customWidth="1"/>
    <col min="2061" max="2304" width="9.140625" style="79"/>
    <col min="2305" max="2305" width="0.5703125" style="79" customWidth="1"/>
    <col min="2306" max="2315" width="14.7109375" style="79" customWidth="1"/>
    <col min="2316" max="2316" width="4.7109375" style="79" customWidth="1"/>
    <col min="2317" max="2560" width="9.140625" style="79"/>
    <col min="2561" max="2561" width="0.5703125" style="79" customWidth="1"/>
    <col min="2562" max="2571" width="14.7109375" style="79" customWidth="1"/>
    <col min="2572" max="2572" width="4.7109375" style="79" customWidth="1"/>
    <col min="2573" max="2816" width="9.140625" style="79"/>
    <col min="2817" max="2817" width="0.5703125" style="79" customWidth="1"/>
    <col min="2818" max="2827" width="14.7109375" style="79" customWidth="1"/>
    <col min="2828" max="2828" width="4.7109375" style="79" customWidth="1"/>
    <col min="2829" max="3072" width="9.140625" style="79"/>
    <col min="3073" max="3073" width="0.5703125" style="79" customWidth="1"/>
    <col min="3074" max="3083" width="14.7109375" style="79" customWidth="1"/>
    <col min="3084" max="3084" width="4.7109375" style="79" customWidth="1"/>
    <col min="3085" max="3328" width="9.140625" style="79"/>
    <col min="3329" max="3329" width="0.5703125" style="79" customWidth="1"/>
    <col min="3330" max="3339" width="14.7109375" style="79" customWidth="1"/>
    <col min="3340" max="3340" width="4.7109375" style="79" customWidth="1"/>
    <col min="3341" max="3584" width="9.140625" style="79"/>
    <col min="3585" max="3585" width="0.5703125" style="79" customWidth="1"/>
    <col min="3586" max="3595" width="14.7109375" style="79" customWidth="1"/>
    <col min="3596" max="3596" width="4.7109375" style="79" customWidth="1"/>
    <col min="3597" max="3840" width="9.140625" style="79"/>
    <col min="3841" max="3841" width="0.5703125" style="79" customWidth="1"/>
    <col min="3842" max="3851" width="14.7109375" style="79" customWidth="1"/>
    <col min="3852" max="3852" width="4.7109375" style="79" customWidth="1"/>
    <col min="3853" max="4096" width="9.140625" style="79"/>
    <col min="4097" max="4097" width="0.5703125" style="79" customWidth="1"/>
    <col min="4098" max="4107" width="14.7109375" style="79" customWidth="1"/>
    <col min="4108" max="4108" width="4.7109375" style="79" customWidth="1"/>
    <col min="4109" max="4352" width="9.140625" style="79"/>
    <col min="4353" max="4353" width="0.5703125" style="79" customWidth="1"/>
    <col min="4354" max="4363" width="14.7109375" style="79" customWidth="1"/>
    <col min="4364" max="4364" width="4.7109375" style="79" customWidth="1"/>
    <col min="4365" max="4608" width="9.140625" style="79"/>
    <col min="4609" max="4609" width="0.5703125" style="79" customWidth="1"/>
    <col min="4610" max="4619" width="14.7109375" style="79" customWidth="1"/>
    <col min="4620" max="4620" width="4.7109375" style="79" customWidth="1"/>
    <col min="4621" max="4864" width="9.140625" style="79"/>
    <col min="4865" max="4865" width="0.5703125" style="79" customWidth="1"/>
    <col min="4866" max="4875" width="14.7109375" style="79" customWidth="1"/>
    <col min="4876" max="4876" width="4.7109375" style="79" customWidth="1"/>
    <col min="4877" max="5120" width="9.140625" style="79"/>
    <col min="5121" max="5121" width="0.5703125" style="79" customWidth="1"/>
    <col min="5122" max="5131" width="14.7109375" style="79" customWidth="1"/>
    <col min="5132" max="5132" width="4.7109375" style="79" customWidth="1"/>
    <col min="5133" max="5376" width="9.140625" style="79"/>
    <col min="5377" max="5377" width="0.5703125" style="79" customWidth="1"/>
    <col min="5378" max="5387" width="14.7109375" style="79" customWidth="1"/>
    <col min="5388" max="5388" width="4.7109375" style="79" customWidth="1"/>
    <col min="5389" max="5632" width="9.140625" style="79"/>
    <col min="5633" max="5633" width="0.5703125" style="79" customWidth="1"/>
    <col min="5634" max="5643" width="14.7109375" style="79" customWidth="1"/>
    <col min="5644" max="5644" width="4.7109375" style="79" customWidth="1"/>
    <col min="5645" max="5888" width="9.140625" style="79"/>
    <col min="5889" max="5889" width="0.5703125" style="79" customWidth="1"/>
    <col min="5890" max="5899" width="14.7109375" style="79" customWidth="1"/>
    <col min="5900" max="5900" width="4.7109375" style="79" customWidth="1"/>
    <col min="5901" max="6144" width="9.140625" style="79"/>
    <col min="6145" max="6145" width="0.5703125" style="79" customWidth="1"/>
    <col min="6146" max="6155" width="14.7109375" style="79" customWidth="1"/>
    <col min="6156" max="6156" width="4.7109375" style="79" customWidth="1"/>
    <col min="6157" max="6400" width="9.140625" style="79"/>
    <col min="6401" max="6401" width="0.5703125" style="79" customWidth="1"/>
    <col min="6402" max="6411" width="14.7109375" style="79" customWidth="1"/>
    <col min="6412" max="6412" width="4.7109375" style="79" customWidth="1"/>
    <col min="6413" max="6656" width="9.140625" style="79"/>
    <col min="6657" max="6657" width="0.5703125" style="79" customWidth="1"/>
    <col min="6658" max="6667" width="14.7109375" style="79" customWidth="1"/>
    <col min="6668" max="6668" width="4.7109375" style="79" customWidth="1"/>
    <col min="6669" max="6912" width="9.140625" style="79"/>
    <col min="6913" max="6913" width="0.5703125" style="79" customWidth="1"/>
    <col min="6914" max="6923" width="14.7109375" style="79" customWidth="1"/>
    <col min="6924" max="6924" width="4.7109375" style="79" customWidth="1"/>
    <col min="6925" max="7168" width="9.140625" style="79"/>
    <col min="7169" max="7169" width="0.5703125" style="79" customWidth="1"/>
    <col min="7170" max="7179" width="14.7109375" style="79" customWidth="1"/>
    <col min="7180" max="7180" width="4.7109375" style="79" customWidth="1"/>
    <col min="7181" max="7424" width="9.140625" style="79"/>
    <col min="7425" max="7425" width="0.5703125" style="79" customWidth="1"/>
    <col min="7426" max="7435" width="14.7109375" style="79" customWidth="1"/>
    <col min="7436" max="7436" width="4.7109375" style="79" customWidth="1"/>
    <col min="7437" max="7680" width="9.140625" style="79"/>
    <col min="7681" max="7681" width="0.5703125" style="79" customWidth="1"/>
    <col min="7682" max="7691" width="14.7109375" style="79" customWidth="1"/>
    <col min="7692" max="7692" width="4.7109375" style="79" customWidth="1"/>
    <col min="7693" max="7936" width="9.140625" style="79"/>
    <col min="7937" max="7937" width="0.5703125" style="79" customWidth="1"/>
    <col min="7938" max="7947" width="14.7109375" style="79" customWidth="1"/>
    <col min="7948" max="7948" width="4.7109375" style="79" customWidth="1"/>
    <col min="7949" max="8192" width="9.140625" style="79"/>
    <col min="8193" max="8193" width="0.5703125" style="79" customWidth="1"/>
    <col min="8194" max="8203" width="14.7109375" style="79" customWidth="1"/>
    <col min="8204" max="8204" width="4.7109375" style="79" customWidth="1"/>
    <col min="8205" max="8448" width="9.140625" style="79"/>
    <col min="8449" max="8449" width="0.5703125" style="79" customWidth="1"/>
    <col min="8450" max="8459" width="14.7109375" style="79" customWidth="1"/>
    <col min="8460" max="8460" width="4.7109375" style="79" customWidth="1"/>
    <col min="8461" max="8704" width="9.140625" style="79"/>
    <col min="8705" max="8705" width="0.5703125" style="79" customWidth="1"/>
    <col min="8706" max="8715" width="14.7109375" style="79" customWidth="1"/>
    <col min="8716" max="8716" width="4.7109375" style="79" customWidth="1"/>
    <col min="8717" max="8960" width="9.140625" style="79"/>
    <col min="8961" max="8961" width="0.5703125" style="79" customWidth="1"/>
    <col min="8962" max="8971" width="14.7109375" style="79" customWidth="1"/>
    <col min="8972" max="8972" width="4.7109375" style="79" customWidth="1"/>
    <col min="8973" max="9216" width="9.140625" style="79"/>
    <col min="9217" max="9217" width="0.5703125" style="79" customWidth="1"/>
    <col min="9218" max="9227" width="14.7109375" style="79" customWidth="1"/>
    <col min="9228" max="9228" width="4.7109375" style="79" customWidth="1"/>
    <col min="9229" max="9472" width="9.140625" style="79"/>
    <col min="9473" max="9473" width="0.5703125" style="79" customWidth="1"/>
    <col min="9474" max="9483" width="14.7109375" style="79" customWidth="1"/>
    <col min="9484" max="9484" width="4.7109375" style="79" customWidth="1"/>
    <col min="9485" max="9728" width="9.140625" style="79"/>
    <col min="9729" max="9729" width="0.5703125" style="79" customWidth="1"/>
    <col min="9730" max="9739" width="14.7109375" style="79" customWidth="1"/>
    <col min="9740" max="9740" width="4.7109375" style="79" customWidth="1"/>
    <col min="9741" max="9984" width="9.140625" style="79"/>
    <col min="9985" max="9985" width="0.5703125" style="79" customWidth="1"/>
    <col min="9986" max="9995" width="14.7109375" style="79" customWidth="1"/>
    <col min="9996" max="9996" width="4.7109375" style="79" customWidth="1"/>
    <col min="9997" max="10240" width="9.140625" style="79"/>
    <col min="10241" max="10241" width="0.5703125" style="79" customWidth="1"/>
    <col min="10242" max="10251" width="14.7109375" style="79" customWidth="1"/>
    <col min="10252" max="10252" width="4.7109375" style="79" customWidth="1"/>
    <col min="10253" max="10496" width="9.140625" style="79"/>
    <col min="10497" max="10497" width="0.5703125" style="79" customWidth="1"/>
    <col min="10498" max="10507" width="14.7109375" style="79" customWidth="1"/>
    <col min="10508" max="10508" width="4.7109375" style="79" customWidth="1"/>
    <col min="10509" max="10752" width="9.140625" style="79"/>
    <col min="10753" max="10753" width="0.5703125" style="79" customWidth="1"/>
    <col min="10754" max="10763" width="14.7109375" style="79" customWidth="1"/>
    <col min="10764" max="10764" width="4.7109375" style="79" customWidth="1"/>
    <col min="10765" max="11008" width="9.140625" style="79"/>
    <col min="11009" max="11009" width="0.5703125" style="79" customWidth="1"/>
    <col min="11010" max="11019" width="14.7109375" style="79" customWidth="1"/>
    <col min="11020" max="11020" width="4.7109375" style="79" customWidth="1"/>
    <col min="11021" max="11264" width="9.140625" style="79"/>
    <col min="11265" max="11265" width="0.5703125" style="79" customWidth="1"/>
    <col min="11266" max="11275" width="14.7109375" style="79" customWidth="1"/>
    <col min="11276" max="11276" width="4.7109375" style="79" customWidth="1"/>
    <col min="11277" max="11520" width="9.140625" style="79"/>
    <col min="11521" max="11521" width="0.5703125" style="79" customWidth="1"/>
    <col min="11522" max="11531" width="14.7109375" style="79" customWidth="1"/>
    <col min="11532" max="11532" width="4.7109375" style="79" customWidth="1"/>
    <col min="11533" max="11776" width="9.140625" style="79"/>
    <col min="11777" max="11777" width="0.5703125" style="79" customWidth="1"/>
    <col min="11778" max="11787" width="14.7109375" style="79" customWidth="1"/>
    <col min="11788" max="11788" width="4.7109375" style="79" customWidth="1"/>
    <col min="11789" max="12032" width="9.140625" style="79"/>
    <col min="12033" max="12033" width="0.5703125" style="79" customWidth="1"/>
    <col min="12034" max="12043" width="14.7109375" style="79" customWidth="1"/>
    <col min="12044" max="12044" width="4.7109375" style="79" customWidth="1"/>
    <col min="12045" max="12288" width="9.140625" style="79"/>
    <col min="12289" max="12289" width="0.5703125" style="79" customWidth="1"/>
    <col min="12290" max="12299" width="14.7109375" style="79" customWidth="1"/>
    <col min="12300" max="12300" width="4.7109375" style="79" customWidth="1"/>
    <col min="12301" max="12544" width="9.140625" style="79"/>
    <col min="12545" max="12545" width="0.5703125" style="79" customWidth="1"/>
    <col min="12546" max="12555" width="14.7109375" style="79" customWidth="1"/>
    <col min="12556" max="12556" width="4.7109375" style="79" customWidth="1"/>
    <col min="12557" max="12800" width="9.140625" style="79"/>
    <col min="12801" max="12801" width="0.5703125" style="79" customWidth="1"/>
    <col min="12802" max="12811" width="14.7109375" style="79" customWidth="1"/>
    <col min="12812" max="12812" width="4.7109375" style="79" customWidth="1"/>
    <col min="12813" max="13056" width="9.140625" style="79"/>
    <col min="13057" max="13057" width="0.5703125" style="79" customWidth="1"/>
    <col min="13058" max="13067" width="14.7109375" style="79" customWidth="1"/>
    <col min="13068" max="13068" width="4.7109375" style="79" customWidth="1"/>
    <col min="13069" max="13312" width="9.140625" style="79"/>
    <col min="13313" max="13313" width="0.5703125" style="79" customWidth="1"/>
    <col min="13314" max="13323" width="14.7109375" style="79" customWidth="1"/>
    <col min="13324" max="13324" width="4.7109375" style="79" customWidth="1"/>
    <col min="13325" max="13568" width="9.140625" style="79"/>
    <col min="13569" max="13569" width="0.5703125" style="79" customWidth="1"/>
    <col min="13570" max="13579" width="14.7109375" style="79" customWidth="1"/>
    <col min="13580" max="13580" width="4.7109375" style="79" customWidth="1"/>
    <col min="13581" max="13824" width="9.140625" style="79"/>
    <col min="13825" max="13825" width="0.5703125" style="79" customWidth="1"/>
    <col min="13826" max="13835" width="14.7109375" style="79" customWidth="1"/>
    <col min="13836" max="13836" width="4.7109375" style="79" customWidth="1"/>
    <col min="13837" max="14080" width="9.140625" style="79"/>
    <col min="14081" max="14081" width="0.5703125" style="79" customWidth="1"/>
    <col min="14082" max="14091" width="14.7109375" style="79" customWidth="1"/>
    <col min="14092" max="14092" width="4.7109375" style="79" customWidth="1"/>
    <col min="14093" max="14336" width="9.140625" style="79"/>
    <col min="14337" max="14337" width="0.5703125" style="79" customWidth="1"/>
    <col min="14338" max="14347" width="14.7109375" style="79" customWidth="1"/>
    <col min="14348" max="14348" width="4.7109375" style="79" customWidth="1"/>
    <col min="14349" max="14592" width="9.140625" style="79"/>
    <col min="14593" max="14593" width="0.5703125" style="79" customWidth="1"/>
    <col min="14594" max="14603" width="14.7109375" style="79" customWidth="1"/>
    <col min="14604" max="14604" width="4.7109375" style="79" customWidth="1"/>
    <col min="14605" max="14848" width="9.140625" style="79"/>
    <col min="14849" max="14849" width="0.5703125" style="79" customWidth="1"/>
    <col min="14850" max="14859" width="14.7109375" style="79" customWidth="1"/>
    <col min="14860" max="14860" width="4.7109375" style="79" customWidth="1"/>
    <col min="14861" max="15104" width="9.140625" style="79"/>
    <col min="15105" max="15105" width="0.5703125" style="79" customWidth="1"/>
    <col min="15106" max="15115" width="14.7109375" style="79" customWidth="1"/>
    <col min="15116" max="15116" width="4.7109375" style="79" customWidth="1"/>
    <col min="15117" max="15360" width="9.140625" style="79"/>
    <col min="15361" max="15361" width="0.5703125" style="79" customWidth="1"/>
    <col min="15362" max="15371" width="14.7109375" style="79" customWidth="1"/>
    <col min="15372" max="15372" width="4.7109375" style="79" customWidth="1"/>
    <col min="15373" max="15616" width="9.140625" style="79"/>
    <col min="15617" max="15617" width="0.5703125" style="79" customWidth="1"/>
    <col min="15618" max="15627" width="14.7109375" style="79" customWidth="1"/>
    <col min="15628" max="15628" width="4.7109375" style="79" customWidth="1"/>
    <col min="15629" max="15872" width="9.140625" style="79"/>
    <col min="15873" max="15873" width="0.5703125" style="79" customWidth="1"/>
    <col min="15874" max="15883" width="14.7109375" style="79" customWidth="1"/>
    <col min="15884" max="15884" width="4.7109375" style="79" customWidth="1"/>
    <col min="15885" max="16128" width="9.140625" style="79"/>
    <col min="16129" max="16129" width="0.5703125" style="79" customWidth="1"/>
    <col min="16130" max="16139" width="14.7109375" style="79" customWidth="1"/>
    <col min="16140" max="16140" width="4.7109375" style="79" customWidth="1"/>
    <col min="16141" max="16384" width="9.140625" style="79"/>
  </cols>
  <sheetData>
    <row r="1" spans="2:16" s="74" customFormat="1" ht="21.75" customHeight="1">
      <c r="B1" s="122" t="s">
        <v>75</v>
      </c>
      <c r="C1" s="122"/>
      <c r="D1" s="122"/>
      <c r="E1" s="122"/>
      <c r="F1" s="122"/>
    </row>
    <row r="2" spans="2:16" s="74" customFormat="1" ht="21" customHeight="1">
      <c r="B2" s="123" t="s">
        <v>76</v>
      </c>
      <c r="C2" s="123"/>
      <c r="D2" s="123"/>
    </row>
    <row r="3" spans="2:16" s="74" customFormat="1" ht="15.75" customHeight="1">
      <c r="B3" s="124" t="s">
        <v>77</v>
      </c>
      <c r="C3" s="124"/>
      <c r="D3" s="124"/>
      <c r="E3" s="124"/>
      <c r="F3" s="124"/>
      <c r="G3" s="124"/>
      <c r="H3" s="124"/>
    </row>
    <row r="4" spans="2:16" s="74" customFormat="1" ht="22.5" customHeight="1"/>
    <row r="5" spans="2:16" s="74" customFormat="1" ht="51" customHeight="1">
      <c r="B5" s="75" t="s">
        <v>78</v>
      </c>
      <c r="C5" s="75" t="s">
        <v>79</v>
      </c>
      <c r="D5" s="75" t="s">
        <v>80</v>
      </c>
      <c r="E5" s="75" t="s">
        <v>81</v>
      </c>
      <c r="F5" s="75" t="s">
        <v>82</v>
      </c>
      <c r="G5" s="75" t="s">
        <v>83</v>
      </c>
      <c r="H5" s="75" t="s">
        <v>84</v>
      </c>
      <c r="I5" s="75" t="s">
        <v>85</v>
      </c>
      <c r="J5" s="75" t="s">
        <v>86</v>
      </c>
      <c r="K5" s="75" t="s">
        <v>87</v>
      </c>
      <c r="O5" s="86" t="s">
        <v>147</v>
      </c>
      <c r="P5" s="86" t="s">
        <v>148</v>
      </c>
    </row>
    <row r="6" spans="2:16" s="74" customFormat="1" ht="34.5" customHeight="1">
      <c r="B6" s="76" t="s">
        <v>88</v>
      </c>
      <c r="C6" s="76" t="s">
        <v>89</v>
      </c>
      <c r="D6" s="76" t="s">
        <v>89</v>
      </c>
      <c r="E6" s="76" t="s">
        <v>90</v>
      </c>
      <c r="F6" s="76"/>
      <c r="G6" s="77" t="s">
        <v>91</v>
      </c>
      <c r="H6" s="85">
        <v>70</v>
      </c>
      <c r="I6" s="77" t="s">
        <v>92</v>
      </c>
      <c r="J6" s="78">
        <v>41171</v>
      </c>
      <c r="K6" s="78">
        <v>41166</v>
      </c>
      <c r="N6" s="86" t="s">
        <v>51</v>
      </c>
      <c r="O6" s="86">
        <v>0</v>
      </c>
      <c r="P6" s="87">
        <f>O6/SUM($O$6:$O$11)</f>
        <v>0</v>
      </c>
    </row>
    <row r="7" spans="2:16" s="74" customFormat="1" ht="34.5" customHeight="1">
      <c r="B7" s="76" t="s">
        <v>88</v>
      </c>
      <c r="C7" s="76" t="s">
        <v>93</v>
      </c>
      <c r="D7" s="76" t="s">
        <v>89</v>
      </c>
      <c r="E7" s="76" t="s">
        <v>94</v>
      </c>
      <c r="F7" s="76"/>
      <c r="G7" s="77" t="s">
        <v>91</v>
      </c>
      <c r="H7" s="85">
        <v>50</v>
      </c>
      <c r="I7" s="77" t="s">
        <v>92</v>
      </c>
      <c r="J7" s="78">
        <v>41171</v>
      </c>
      <c r="K7" s="78">
        <v>41166</v>
      </c>
      <c r="N7" s="86" t="s">
        <v>52</v>
      </c>
      <c r="O7" s="86">
        <v>8</v>
      </c>
      <c r="P7" s="87">
        <f t="shared" ref="P7:P11" si="0">O7/SUM($O$6:$O$11)</f>
        <v>0.42105263157894735</v>
      </c>
    </row>
    <row r="8" spans="2:16" s="74" customFormat="1" ht="45" customHeight="1">
      <c r="B8" s="76" t="s">
        <v>95</v>
      </c>
      <c r="C8" s="76" t="s">
        <v>96</v>
      </c>
      <c r="D8" s="76" t="s">
        <v>97</v>
      </c>
      <c r="E8" s="76" t="s">
        <v>98</v>
      </c>
      <c r="F8" s="76"/>
      <c r="G8" s="77" t="s">
        <v>91</v>
      </c>
      <c r="H8" s="85">
        <v>28</v>
      </c>
      <c r="I8" s="77" t="s">
        <v>99</v>
      </c>
      <c r="J8" s="78">
        <v>41212</v>
      </c>
      <c r="K8" s="78">
        <v>41200</v>
      </c>
      <c r="N8" s="86" t="s">
        <v>53</v>
      </c>
      <c r="O8" s="86">
        <v>3</v>
      </c>
      <c r="P8" s="87">
        <f t="shared" si="0"/>
        <v>0.15789473684210525</v>
      </c>
    </row>
    <row r="9" spans="2:16" s="74" customFormat="1" ht="45" customHeight="1">
      <c r="B9" s="76" t="s">
        <v>95</v>
      </c>
      <c r="C9" s="76" t="s">
        <v>96</v>
      </c>
      <c r="D9" s="76" t="s">
        <v>97</v>
      </c>
      <c r="E9" s="76" t="s">
        <v>100</v>
      </c>
      <c r="F9" s="76"/>
      <c r="G9" s="77" t="s">
        <v>91</v>
      </c>
      <c r="H9" s="85">
        <v>35</v>
      </c>
      <c r="I9" s="77" t="s">
        <v>99</v>
      </c>
      <c r="J9" s="78">
        <v>41212</v>
      </c>
      <c r="K9" s="78">
        <v>41200</v>
      </c>
      <c r="N9" s="86" t="s">
        <v>54</v>
      </c>
      <c r="O9" s="86">
        <v>3</v>
      </c>
      <c r="P9" s="87">
        <f t="shared" si="0"/>
        <v>0.15789473684210525</v>
      </c>
    </row>
    <row r="10" spans="2:16" s="74" customFormat="1" ht="45" customHeight="1">
      <c r="B10" s="76" t="s">
        <v>95</v>
      </c>
      <c r="C10" s="76" t="s">
        <v>101</v>
      </c>
      <c r="D10" s="76" t="s">
        <v>97</v>
      </c>
      <c r="E10" s="76" t="s">
        <v>102</v>
      </c>
      <c r="F10" s="76"/>
      <c r="G10" s="77" t="s">
        <v>91</v>
      </c>
      <c r="H10" s="85">
        <v>28</v>
      </c>
      <c r="I10" s="77" t="s">
        <v>99</v>
      </c>
      <c r="J10" s="78">
        <v>41212</v>
      </c>
      <c r="K10" s="78">
        <v>41200</v>
      </c>
      <c r="N10" s="86" t="s">
        <v>55</v>
      </c>
      <c r="O10" s="86">
        <v>5</v>
      </c>
      <c r="P10" s="87">
        <f t="shared" si="0"/>
        <v>0.26315789473684209</v>
      </c>
    </row>
    <row r="11" spans="2:16" s="74" customFormat="1" ht="45" customHeight="1">
      <c r="B11" s="76" t="s">
        <v>95</v>
      </c>
      <c r="C11" s="76" t="s">
        <v>101</v>
      </c>
      <c r="D11" s="76" t="s">
        <v>97</v>
      </c>
      <c r="E11" s="76" t="s">
        <v>103</v>
      </c>
      <c r="F11" s="76"/>
      <c r="G11" s="77" t="s">
        <v>91</v>
      </c>
      <c r="H11" s="85">
        <v>28</v>
      </c>
      <c r="I11" s="77" t="s">
        <v>99</v>
      </c>
      <c r="J11" s="78">
        <v>41212</v>
      </c>
      <c r="K11" s="78">
        <v>41200</v>
      </c>
      <c r="N11" s="86" t="s">
        <v>56</v>
      </c>
      <c r="O11" s="86">
        <v>0</v>
      </c>
      <c r="P11" s="87">
        <f t="shared" si="0"/>
        <v>0</v>
      </c>
    </row>
    <row r="12" spans="2:16" s="74" customFormat="1" ht="45" customHeight="1">
      <c r="B12" s="76" t="s">
        <v>95</v>
      </c>
      <c r="C12" s="76" t="s">
        <v>101</v>
      </c>
      <c r="D12" s="76" t="s">
        <v>97</v>
      </c>
      <c r="E12" s="76" t="s">
        <v>104</v>
      </c>
      <c r="F12" s="76"/>
      <c r="G12" s="77" t="s">
        <v>91</v>
      </c>
      <c r="H12" s="85">
        <v>35</v>
      </c>
      <c r="I12" s="77" t="s">
        <v>99</v>
      </c>
      <c r="J12" s="78">
        <v>41212</v>
      </c>
      <c r="K12" s="78">
        <v>41200</v>
      </c>
    </row>
    <row r="13" spans="2:16" s="74" customFormat="1" ht="45" customHeight="1">
      <c r="B13" s="76" t="s">
        <v>95</v>
      </c>
      <c r="C13" s="76" t="s">
        <v>101</v>
      </c>
      <c r="D13" s="76" t="s">
        <v>97</v>
      </c>
      <c r="E13" s="76" t="s">
        <v>105</v>
      </c>
      <c r="F13" s="76"/>
      <c r="G13" s="77" t="s">
        <v>91</v>
      </c>
      <c r="H13" s="85">
        <v>35</v>
      </c>
      <c r="I13" s="77" t="s">
        <v>99</v>
      </c>
      <c r="J13" s="78">
        <v>41212</v>
      </c>
      <c r="K13" s="78">
        <v>41200</v>
      </c>
    </row>
    <row r="14" spans="2:16" s="74" customFormat="1" ht="13.5" customHeight="1">
      <c r="B14" s="76" t="s">
        <v>106</v>
      </c>
      <c r="C14" s="76" t="s">
        <v>107</v>
      </c>
      <c r="D14" s="76" t="s">
        <v>108</v>
      </c>
      <c r="E14" s="76" t="s">
        <v>109</v>
      </c>
      <c r="F14" s="76"/>
      <c r="G14" s="77" t="s">
        <v>91</v>
      </c>
      <c r="H14" s="85">
        <v>45</v>
      </c>
      <c r="I14" s="77" t="s">
        <v>92</v>
      </c>
      <c r="J14" s="78">
        <v>41197</v>
      </c>
      <c r="K14" s="78">
        <v>41191</v>
      </c>
    </row>
    <row r="15" spans="2:16" s="74" customFormat="1" ht="13.5" customHeight="1">
      <c r="B15" s="76" t="s">
        <v>106</v>
      </c>
      <c r="C15" s="76" t="s">
        <v>107</v>
      </c>
      <c r="D15" s="76" t="s">
        <v>108</v>
      </c>
      <c r="E15" s="76" t="s">
        <v>110</v>
      </c>
      <c r="F15" s="76"/>
      <c r="G15" s="77" t="s">
        <v>91</v>
      </c>
      <c r="H15" s="85">
        <v>45</v>
      </c>
      <c r="I15" s="77" t="s">
        <v>92</v>
      </c>
      <c r="J15" s="78">
        <v>41197</v>
      </c>
      <c r="K15" s="78">
        <v>41191</v>
      </c>
    </row>
    <row r="16" spans="2:16" s="74" customFormat="1" ht="13.5" customHeight="1">
      <c r="B16" s="76" t="s">
        <v>106</v>
      </c>
      <c r="C16" s="76" t="s">
        <v>107</v>
      </c>
      <c r="D16" s="76" t="s">
        <v>108</v>
      </c>
      <c r="E16" s="76" t="s">
        <v>111</v>
      </c>
      <c r="F16" s="76"/>
      <c r="G16" s="77" t="s">
        <v>91</v>
      </c>
      <c r="H16" s="85">
        <v>45</v>
      </c>
      <c r="I16" s="77" t="s">
        <v>92</v>
      </c>
      <c r="J16" s="78">
        <v>41197</v>
      </c>
      <c r="K16" s="78">
        <v>41191</v>
      </c>
    </row>
    <row r="17" spans="2:11" s="74" customFormat="1" ht="13.5" customHeight="1">
      <c r="B17" s="76" t="s">
        <v>106</v>
      </c>
      <c r="C17" s="76" t="s">
        <v>107</v>
      </c>
      <c r="D17" s="76" t="s">
        <v>108</v>
      </c>
      <c r="E17" s="76" t="s">
        <v>112</v>
      </c>
      <c r="F17" s="76"/>
      <c r="G17" s="77" t="s">
        <v>91</v>
      </c>
      <c r="H17" s="85">
        <v>65</v>
      </c>
      <c r="I17" s="77" t="s">
        <v>92</v>
      </c>
      <c r="J17" s="78">
        <v>41197</v>
      </c>
      <c r="K17" s="78">
        <v>41191</v>
      </c>
    </row>
    <row r="18" spans="2:11" s="74" customFormat="1" ht="13.5" customHeight="1">
      <c r="B18" s="76" t="s">
        <v>106</v>
      </c>
      <c r="C18" s="76" t="s">
        <v>107</v>
      </c>
      <c r="D18" s="76" t="s">
        <v>108</v>
      </c>
      <c r="E18" s="76" t="s">
        <v>113</v>
      </c>
      <c r="F18" s="76"/>
      <c r="G18" s="77" t="s">
        <v>91</v>
      </c>
      <c r="H18" s="85">
        <v>65</v>
      </c>
      <c r="I18" s="77" t="s">
        <v>92</v>
      </c>
      <c r="J18" s="78">
        <v>41197</v>
      </c>
      <c r="K18" s="78">
        <v>41191</v>
      </c>
    </row>
    <row r="19" spans="2:11" s="74" customFormat="1" ht="13.5" customHeight="1">
      <c r="B19" s="76" t="s">
        <v>114</v>
      </c>
      <c r="C19" s="76" t="s">
        <v>115</v>
      </c>
      <c r="D19" s="76" t="s">
        <v>97</v>
      </c>
      <c r="E19" s="76" t="s">
        <v>116</v>
      </c>
      <c r="F19" s="76"/>
      <c r="G19" s="77" t="s">
        <v>91</v>
      </c>
      <c r="H19" s="85">
        <v>30</v>
      </c>
      <c r="I19" s="77" t="s">
        <v>99</v>
      </c>
      <c r="J19" s="78">
        <v>41197</v>
      </c>
      <c r="K19" s="78">
        <v>41192</v>
      </c>
    </row>
    <row r="20" spans="2:11" s="74" customFormat="1" ht="13.5" customHeight="1">
      <c r="B20" s="76" t="s">
        <v>114</v>
      </c>
      <c r="C20" s="76" t="s">
        <v>115</v>
      </c>
      <c r="D20" s="76" t="s">
        <v>97</v>
      </c>
      <c r="E20" s="76" t="s">
        <v>117</v>
      </c>
      <c r="F20" s="76"/>
      <c r="G20" s="77" t="s">
        <v>91</v>
      </c>
      <c r="H20" s="85">
        <v>50</v>
      </c>
      <c r="I20" s="77" t="s">
        <v>99</v>
      </c>
      <c r="J20" s="78">
        <v>41197</v>
      </c>
      <c r="K20" s="78">
        <v>41192</v>
      </c>
    </row>
    <row r="21" spans="2:11" s="74" customFormat="1" ht="13.5" customHeight="1">
      <c r="B21" s="76" t="s">
        <v>114</v>
      </c>
      <c r="C21" s="76" t="s">
        <v>115</v>
      </c>
      <c r="D21" s="76" t="s">
        <v>97</v>
      </c>
      <c r="E21" s="76" t="s">
        <v>118</v>
      </c>
      <c r="F21" s="76"/>
      <c r="G21" s="77" t="s">
        <v>91</v>
      </c>
      <c r="H21" s="85">
        <v>70</v>
      </c>
      <c r="I21" s="77" t="s">
        <v>99</v>
      </c>
      <c r="J21" s="78">
        <v>41197</v>
      </c>
      <c r="K21" s="78">
        <v>41192</v>
      </c>
    </row>
    <row r="22" spans="2:11" s="74" customFormat="1" ht="13.5" customHeight="1">
      <c r="B22" s="76" t="s">
        <v>114</v>
      </c>
      <c r="C22" s="76" t="s">
        <v>119</v>
      </c>
      <c r="D22" s="76" t="s">
        <v>97</v>
      </c>
      <c r="E22" s="76" t="s">
        <v>120</v>
      </c>
      <c r="F22" s="76"/>
      <c r="G22" s="77" t="s">
        <v>91</v>
      </c>
      <c r="H22" s="85">
        <v>30</v>
      </c>
      <c r="I22" s="77" t="s">
        <v>99</v>
      </c>
      <c r="J22" s="78">
        <v>41197</v>
      </c>
      <c r="K22" s="78">
        <v>41192</v>
      </c>
    </row>
    <row r="23" spans="2:11" s="74" customFormat="1" ht="13.5" customHeight="1">
      <c r="B23" s="76" t="s">
        <v>114</v>
      </c>
      <c r="C23" s="76" t="s">
        <v>119</v>
      </c>
      <c r="D23" s="76" t="s">
        <v>97</v>
      </c>
      <c r="E23" s="76" t="s">
        <v>121</v>
      </c>
      <c r="F23" s="76"/>
      <c r="G23" s="77" t="s">
        <v>91</v>
      </c>
      <c r="H23" s="85">
        <v>50</v>
      </c>
      <c r="I23" s="77" t="s">
        <v>99</v>
      </c>
      <c r="J23" s="78">
        <v>41197</v>
      </c>
      <c r="K23" s="78">
        <v>41192</v>
      </c>
    </row>
    <row r="24" spans="2:11" s="74" customFormat="1" ht="13.5" customHeight="1">
      <c r="B24" s="76" t="s">
        <v>114</v>
      </c>
      <c r="C24" s="76" t="s">
        <v>119</v>
      </c>
      <c r="D24" s="76" t="s">
        <v>97</v>
      </c>
      <c r="E24" s="76" t="s">
        <v>122</v>
      </c>
      <c r="F24" s="76"/>
      <c r="G24" s="77" t="s">
        <v>91</v>
      </c>
      <c r="H24" s="85">
        <v>70</v>
      </c>
      <c r="I24" s="77" t="s">
        <v>99</v>
      </c>
      <c r="J24" s="78">
        <v>41197</v>
      </c>
      <c r="K24" s="78">
        <v>41192</v>
      </c>
    </row>
    <row r="25" spans="2:11" s="74" customFormat="1" ht="27.6" customHeight="1"/>
  </sheetData>
  <autoFilter ref="B5:K24"/>
  <mergeCells count="3">
    <mergeCell ref="B1:F1"/>
    <mergeCell ref="B2:D2"/>
    <mergeCell ref="B3:H3"/>
  </mergeCells>
  <pageMargins left="0.78431372549019618" right="0.78431372549019618" top="0.98039215686274517" bottom="0.98039215686274517" header="0.50980392156862753" footer="0.50980392156862753"/>
  <pageSetup paperSize="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5"/>
  <sheetViews>
    <sheetView workbookViewId="0">
      <selection sqref="A1:IV65536"/>
    </sheetView>
  </sheetViews>
  <sheetFormatPr defaultRowHeight="12.75"/>
  <cols>
    <col min="1" max="1" width="2" style="79" customWidth="1"/>
    <col min="2" max="2" width="27.28515625" style="79" customWidth="1"/>
    <col min="3" max="3" width="44.5703125" style="79" customWidth="1"/>
    <col min="4" max="4" width="4.7109375" style="79" customWidth="1"/>
    <col min="5" max="256" width="9.140625" style="79"/>
    <col min="257" max="257" width="2" style="79" customWidth="1"/>
    <col min="258" max="258" width="27.28515625" style="79" customWidth="1"/>
    <col min="259" max="259" width="44.5703125" style="79" customWidth="1"/>
    <col min="260" max="260" width="4.7109375" style="79" customWidth="1"/>
    <col min="261" max="512" width="9.140625" style="79"/>
    <col min="513" max="513" width="2" style="79" customWidth="1"/>
    <col min="514" max="514" width="27.28515625" style="79" customWidth="1"/>
    <col min="515" max="515" width="44.5703125" style="79" customWidth="1"/>
    <col min="516" max="516" width="4.7109375" style="79" customWidth="1"/>
    <col min="517" max="768" width="9.140625" style="79"/>
    <col min="769" max="769" width="2" style="79" customWidth="1"/>
    <col min="770" max="770" width="27.28515625" style="79" customWidth="1"/>
    <col min="771" max="771" width="44.5703125" style="79" customWidth="1"/>
    <col min="772" max="772" width="4.7109375" style="79" customWidth="1"/>
    <col min="773" max="1024" width="9.140625" style="79"/>
    <col min="1025" max="1025" width="2" style="79" customWidth="1"/>
    <col min="1026" max="1026" width="27.28515625" style="79" customWidth="1"/>
    <col min="1027" max="1027" width="44.5703125" style="79" customWidth="1"/>
    <col min="1028" max="1028" width="4.7109375" style="79" customWidth="1"/>
    <col min="1029" max="1280" width="9.140625" style="79"/>
    <col min="1281" max="1281" width="2" style="79" customWidth="1"/>
    <col min="1282" max="1282" width="27.28515625" style="79" customWidth="1"/>
    <col min="1283" max="1283" width="44.5703125" style="79" customWidth="1"/>
    <col min="1284" max="1284" width="4.7109375" style="79" customWidth="1"/>
    <col min="1285" max="1536" width="9.140625" style="79"/>
    <col min="1537" max="1537" width="2" style="79" customWidth="1"/>
    <col min="1538" max="1538" width="27.28515625" style="79" customWidth="1"/>
    <col min="1539" max="1539" width="44.5703125" style="79" customWidth="1"/>
    <col min="1540" max="1540" width="4.7109375" style="79" customWidth="1"/>
    <col min="1541" max="1792" width="9.140625" style="79"/>
    <col min="1793" max="1793" width="2" style="79" customWidth="1"/>
    <col min="1794" max="1794" width="27.28515625" style="79" customWidth="1"/>
    <col min="1795" max="1795" width="44.5703125" style="79" customWidth="1"/>
    <col min="1796" max="1796" width="4.7109375" style="79" customWidth="1"/>
    <col min="1797" max="2048" width="9.140625" style="79"/>
    <col min="2049" max="2049" width="2" style="79" customWidth="1"/>
    <col min="2050" max="2050" width="27.28515625" style="79" customWidth="1"/>
    <col min="2051" max="2051" width="44.5703125" style="79" customWidth="1"/>
    <col min="2052" max="2052" width="4.7109375" style="79" customWidth="1"/>
    <col min="2053" max="2304" width="9.140625" style="79"/>
    <col min="2305" max="2305" width="2" style="79" customWidth="1"/>
    <col min="2306" max="2306" width="27.28515625" style="79" customWidth="1"/>
    <col min="2307" max="2307" width="44.5703125" style="79" customWidth="1"/>
    <col min="2308" max="2308" width="4.7109375" style="79" customWidth="1"/>
    <col min="2309" max="2560" width="9.140625" style="79"/>
    <col min="2561" max="2561" width="2" style="79" customWidth="1"/>
    <col min="2562" max="2562" width="27.28515625" style="79" customWidth="1"/>
    <col min="2563" max="2563" width="44.5703125" style="79" customWidth="1"/>
    <col min="2564" max="2564" width="4.7109375" style="79" customWidth="1"/>
    <col min="2565" max="2816" width="9.140625" style="79"/>
    <col min="2817" max="2817" width="2" style="79" customWidth="1"/>
    <col min="2818" max="2818" width="27.28515625" style="79" customWidth="1"/>
    <col min="2819" max="2819" width="44.5703125" style="79" customWidth="1"/>
    <col min="2820" max="2820" width="4.7109375" style="79" customWidth="1"/>
    <col min="2821" max="3072" width="9.140625" style="79"/>
    <col min="3073" max="3073" width="2" style="79" customWidth="1"/>
    <col min="3074" max="3074" width="27.28515625" style="79" customWidth="1"/>
    <col min="3075" max="3075" width="44.5703125" style="79" customWidth="1"/>
    <col min="3076" max="3076" width="4.7109375" style="79" customWidth="1"/>
    <col min="3077" max="3328" width="9.140625" style="79"/>
    <col min="3329" max="3329" width="2" style="79" customWidth="1"/>
    <col min="3330" max="3330" width="27.28515625" style="79" customWidth="1"/>
    <col min="3331" max="3331" width="44.5703125" style="79" customWidth="1"/>
    <col min="3332" max="3332" width="4.7109375" style="79" customWidth="1"/>
    <col min="3333" max="3584" width="9.140625" style="79"/>
    <col min="3585" max="3585" width="2" style="79" customWidth="1"/>
    <col min="3586" max="3586" width="27.28515625" style="79" customWidth="1"/>
    <col min="3587" max="3587" width="44.5703125" style="79" customWidth="1"/>
    <col min="3588" max="3588" width="4.7109375" style="79" customWidth="1"/>
    <col min="3589" max="3840" width="9.140625" style="79"/>
    <col min="3841" max="3841" width="2" style="79" customWidth="1"/>
    <col min="3842" max="3842" width="27.28515625" style="79" customWidth="1"/>
    <col min="3843" max="3843" width="44.5703125" style="79" customWidth="1"/>
    <col min="3844" max="3844" width="4.7109375" style="79" customWidth="1"/>
    <col min="3845" max="4096" width="9.140625" style="79"/>
    <col min="4097" max="4097" width="2" style="79" customWidth="1"/>
    <col min="4098" max="4098" width="27.28515625" style="79" customWidth="1"/>
    <col min="4099" max="4099" width="44.5703125" style="79" customWidth="1"/>
    <col min="4100" max="4100" width="4.7109375" style="79" customWidth="1"/>
    <col min="4101" max="4352" width="9.140625" style="79"/>
    <col min="4353" max="4353" width="2" style="79" customWidth="1"/>
    <col min="4354" max="4354" width="27.28515625" style="79" customWidth="1"/>
    <col min="4355" max="4355" width="44.5703125" style="79" customWidth="1"/>
    <col min="4356" max="4356" width="4.7109375" style="79" customWidth="1"/>
    <col min="4357" max="4608" width="9.140625" style="79"/>
    <col min="4609" max="4609" width="2" style="79" customWidth="1"/>
    <col min="4610" max="4610" width="27.28515625" style="79" customWidth="1"/>
    <col min="4611" max="4611" width="44.5703125" style="79" customWidth="1"/>
    <col min="4612" max="4612" width="4.7109375" style="79" customWidth="1"/>
    <col min="4613" max="4864" width="9.140625" style="79"/>
    <col min="4865" max="4865" width="2" style="79" customWidth="1"/>
    <col min="4866" max="4866" width="27.28515625" style="79" customWidth="1"/>
    <col min="4867" max="4867" width="44.5703125" style="79" customWidth="1"/>
    <col min="4868" max="4868" width="4.7109375" style="79" customWidth="1"/>
    <col min="4869" max="5120" width="9.140625" style="79"/>
    <col min="5121" max="5121" width="2" style="79" customWidth="1"/>
    <col min="5122" max="5122" width="27.28515625" style="79" customWidth="1"/>
    <col min="5123" max="5123" width="44.5703125" style="79" customWidth="1"/>
    <col min="5124" max="5124" width="4.7109375" style="79" customWidth="1"/>
    <col min="5125" max="5376" width="9.140625" style="79"/>
    <col min="5377" max="5377" width="2" style="79" customWidth="1"/>
    <col min="5378" max="5378" width="27.28515625" style="79" customWidth="1"/>
    <col min="5379" max="5379" width="44.5703125" style="79" customWidth="1"/>
    <col min="5380" max="5380" width="4.7109375" style="79" customWidth="1"/>
    <col min="5381" max="5632" width="9.140625" style="79"/>
    <col min="5633" max="5633" width="2" style="79" customWidth="1"/>
    <col min="5634" max="5634" width="27.28515625" style="79" customWidth="1"/>
    <col min="5635" max="5635" width="44.5703125" style="79" customWidth="1"/>
    <col min="5636" max="5636" width="4.7109375" style="79" customWidth="1"/>
    <col min="5637" max="5888" width="9.140625" style="79"/>
    <col min="5889" max="5889" width="2" style="79" customWidth="1"/>
    <col min="5890" max="5890" width="27.28515625" style="79" customWidth="1"/>
    <col min="5891" max="5891" width="44.5703125" style="79" customWidth="1"/>
    <col min="5892" max="5892" width="4.7109375" style="79" customWidth="1"/>
    <col min="5893" max="6144" width="9.140625" style="79"/>
    <col min="6145" max="6145" width="2" style="79" customWidth="1"/>
    <col min="6146" max="6146" width="27.28515625" style="79" customWidth="1"/>
    <col min="6147" max="6147" width="44.5703125" style="79" customWidth="1"/>
    <col min="6148" max="6148" width="4.7109375" style="79" customWidth="1"/>
    <col min="6149" max="6400" width="9.140625" style="79"/>
    <col min="6401" max="6401" width="2" style="79" customWidth="1"/>
    <col min="6402" max="6402" width="27.28515625" style="79" customWidth="1"/>
    <col min="6403" max="6403" width="44.5703125" style="79" customWidth="1"/>
    <col min="6404" max="6404" width="4.7109375" style="79" customWidth="1"/>
    <col min="6405" max="6656" width="9.140625" style="79"/>
    <col min="6657" max="6657" width="2" style="79" customWidth="1"/>
    <col min="6658" max="6658" width="27.28515625" style="79" customWidth="1"/>
    <col min="6659" max="6659" width="44.5703125" style="79" customWidth="1"/>
    <col min="6660" max="6660" width="4.7109375" style="79" customWidth="1"/>
    <col min="6661" max="6912" width="9.140625" style="79"/>
    <col min="6913" max="6913" width="2" style="79" customWidth="1"/>
    <col min="6914" max="6914" width="27.28515625" style="79" customWidth="1"/>
    <col min="6915" max="6915" width="44.5703125" style="79" customWidth="1"/>
    <col min="6916" max="6916" width="4.7109375" style="79" customWidth="1"/>
    <col min="6917" max="7168" width="9.140625" style="79"/>
    <col min="7169" max="7169" width="2" style="79" customWidth="1"/>
    <col min="7170" max="7170" width="27.28515625" style="79" customWidth="1"/>
    <col min="7171" max="7171" width="44.5703125" style="79" customWidth="1"/>
    <col min="7172" max="7172" width="4.7109375" style="79" customWidth="1"/>
    <col min="7173" max="7424" width="9.140625" style="79"/>
    <col min="7425" max="7425" width="2" style="79" customWidth="1"/>
    <col min="7426" max="7426" width="27.28515625" style="79" customWidth="1"/>
    <col min="7427" max="7427" width="44.5703125" style="79" customWidth="1"/>
    <col min="7428" max="7428" width="4.7109375" style="79" customWidth="1"/>
    <col min="7429" max="7680" width="9.140625" style="79"/>
    <col min="7681" max="7681" width="2" style="79" customWidth="1"/>
    <col min="7682" max="7682" width="27.28515625" style="79" customWidth="1"/>
    <col min="7683" max="7683" width="44.5703125" style="79" customWidth="1"/>
    <col min="7684" max="7684" width="4.7109375" style="79" customWidth="1"/>
    <col min="7685" max="7936" width="9.140625" style="79"/>
    <col min="7937" max="7937" width="2" style="79" customWidth="1"/>
    <col min="7938" max="7938" width="27.28515625" style="79" customWidth="1"/>
    <col min="7939" max="7939" width="44.5703125" style="79" customWidth="1"/>
    <col min="7940" max="7940" width="4.7109375" style="79" customWidth="1"/>
    <col min="7941" max="8192" width="9.140625" style="79"/>
    <col min="8193" max="8193" width="2" style="79" customWidth="1"/>
    <col min="8194" max="8194" width="27.28515625" style="79" customWidth="1"/>
    <col min="8195" max="8195" width="44.5703125" style="79" customWidth="1"/>
    <col min="8196" max="8196" width="4.7109375" style="79" customWidth="1"/>
    <col min="8197" max="8448" width="9.140625" style="79"/>
    <col min="8449" max="8449" width="2" style="79" customWidth="1"/>
    <col min="8450" max="8450" width="27.28515625" style="79" customWidth="1"/>
    <col min="8451" max="8451" width="44.5703125" style="79" customWidth="1"/>
    <col min="8452" max="8452" width="4.7109375" style="79" customWidth="1"/>
    <col min="8453" max="8704" width="9.140625" style="79"/>
    <col min="8705" max="8705" width="2" style="79" customWidth="1"/>
    <col min="8706" max="8706" width="27.28515625" style="79" customWidth="1"/>
    <col min="8707" max="8707" width="44.5703125" style="79" customWidth="1"/>
    <col min="8708" max="8708" width="4.7109375" style="79" customWidth="1"/>
    <col min="8709" max="8960" width="9.140625" style="79"/>
    <col min="8961" max="8961" width="2" style="79" customWidth="1"/>
    <col min="8962" max="8962" width="27.28515625" style="79" customWidth="1"/>
    <col min="8963" max="8963" width="44.5703125" style="79" customWidth="1"/>
    <col min="8964" max="8964" width="4.7109375" style="79" customWidth="1"/>
    <col min="8965" max="9216" width="9.140625" style="79"/>
    <col min="9217" max="9217" width="2" style="79" customWidth="1"/>
    <col min="9218" max="9218" width="27.28515625" style="79" customWidth="1"/>
    <col min="9219" max="9219" width="44.5703125" style="79" customWidth="1"/>
    <col min="9220" max="9220" width="4.7109375" style="79" customWidth="1"/>
    <col min="9221" max="9472" width="9.140625" style="79"/>
    <col min="9473" max="9473" width="2" style="79" customWidth="1"/>
    <col min="9474" max="9474" width="27.28515625" style="79" customWidth="1"/>
    <col min="9475" max="9475" width="44.5703125" style="79" customWidth="1"/>
    <col min="9476" max="9476" width="4.7109375" style="79" customWidth="1"/>
    <col min="9477" max="9728" width="9.140625" style="79"/>
    <col min="9729" max="9729" width="2" style="79" customWidth="1"/>
    <col min="9730" max="9730" width="27.28515625" style="79" customWidth="1"/>
    <col min="9731" max="9731" width="44.5703125" style="79" customWidth="1"/>
    <col min="9732" max="9732" width="4.7109375" style="79" customWidth="1"/>
    <col min="9733" max="9984" width="9.140625" style="79"/>
    <col min="9985" max="9985" width="2" style="79" customWidth="1"/>
    <col min="9986" max="9986" width="27.28515625" style="79" customWidth="1"/>
    <col min="9987" max="9987" width="44.5703125" style="79" customWidth="1"/>
    <col min="9988" max="9988" width="4.7109375" style="79" customWidth="1"/>
    <col min="9989" max="10240" width="9.140625" style="79"/>
    <col min="10241" max="10241" width="2" style="79" customWidth="1"/>
    <col min="10242" max="10242" width="27.28515625" style="79" customWidth="1"/>
    <col min="10243" max="10243" width="44.5703125" style="79" customWidth="1"/>
    <col min="10244" max="10244" width="4.7109375" style="79" customWidth="1"/>
    <col min="10245" max="10496" width="9.140625" style="79"/>
    <col min="10497" max="10497" width="2" style="79" customWidth="1"/>
    <col min="10498" max="10498" width="27.28515625" style="79" customWidth="1"/>
    <col min="10499" max="10499" width="44.5703125" style="79" customWidth="1"/>
    <col min="10500" max="10500" width="4.7109375" style="79" customWidth="1"/>
    <col min="10501" max="10752" width="9.140625" style="79"/>
    <col min="10753" max="10753" width="2" style="79" customWidth="1"/>
    <col min="10754" max="10754" width="27.28515625" style="79" customWidth="1"/>
    <col min="10755" max="10755" width="44.5703125" style="79" customWidth="1"/>
    <col min="10756" max="10756" width="4.7109375" style="79" customWidth="1"/>
    <col min="10757" max="11008" width="9.140625" style="79"/>
    <col min="11009" max="11009" width="2" style="79" customWidth="1"/>
    <col min="11010" max="11010" width="27.28515625" style="79" customWidth="1"/>
    <col min="11011" max="11011" width="44.5703125" style="79" customWidth="1"/>
    <col min="11012" max="11012" width="4.7109375" style="79" customWidth="1"/>
    <col min="11013" max="11264" width="9.140625" style="79"/>
    <col min="11265" max="11265" width="2" style="79" customWidth="1"/>
    <col min="11266" max="11266" width="27.28515625" style="79" customWidth="1"/>
    <col min="11267" max="11267" width="44.5703125" style="79" customWidth="1"/>
    <col min="11268" max="11268" width="4.7109375" style="79" customWidth="1"/>
    <col min="11269" max="11520" width="9.140625" style="79"/>
    <col min="11521" max="11521" width="2" style="79" customWidth="1"/>
    <col min="11522" max="11522" width="27.28515625" style="79" customWidth="1"/>
    <col min="11523" max="11523" width="44.5703125" style="79" customWidth="1"/>
    <col min="11524" max="11524" width="4.7109375" style="79" customWidth="1"/>
    <col min="11525" max="11776" width="9.140625" style="79"/>
    <col min="11777" max="11777" width="2" style="79" customWidth="1"/>
    <col min="11778" max="11778" width="27.28515625" style="79" customWidth="1"/>
    <col min="11779" max="11779" width="44.5703125" style="79" customWidth="1"/>
    <col min="11780" max="11780" width="4.7109375" style="79" customWidth="1"/>
    <col min="11781" max="12032" width="9.140625" style="79"/>
    <col min="12033" max="12033" width="2" style="79" customWidth="1"/>
    <col min="12034" max="12034" width="27.28515625" style="79" customWidth="1"/>
    <col min="12035" max="12035" width="44.5703125" style="79" customWidth="1"/>
    <col min="12036" max="12036" width="4.7109375" style="79" customWidth="1"/>
    <col min="12037" max="12288" width="9.140625" style="79"/>
    <col min="12289" max="12289" width="2" style="79" customWidth="1"/>
    <col min="12290" max="12290" width="27.28515625" style="79" customWidth="1"/>
    <col min="12291" max="12291" width="44.5703125" style="79" customWidth="1"/>
    <col min="12292" max="12292" width="4.7109375" style="79" customWidth="1"/>
    <col min="12293" max="12544" width="9.140625" style="79"/>
    <col min="12545" max="12545" width="2" style="79" customWidth="1"/>
    <col min="12546" max="12546" width="27.28515625" style="79" customWidth="1"/>
    <col min="12547" max="12547" width="44.5703125" style="79" customWidth="1"/>
    <col min="12548" max="12548" width="4.7109375" style="79" customWidth="1"/>
    <col min="12549" max="12800" width="9.140625" style="79"/>
    <col min="12801" max="12801" width="2" style="79" customWidth="1"/>
    <col min="12802" max="12802" width="27.28515625" style="79" customWidth="1"/>
    <col min="12803" max="12803" width="44.5703125" style="79" customWidth="1"/>
    <col min="12804" max="12804" width="4.7109375" style="79" customWidth="1"/>
    <col min="12805" max="13056" width="9.140625" style="79"/>
    <col min="13057" max="13057" width="2" style="79" customWidth="1"/>
    <col min="13058" max="13058" width="27.28515625" style="79" customWidth="1"/>
    <col min="13059" max="13059" width="44.5703125" style="79" customWidth="1"/>
    <col min="13060" max="13060" width="4.7109375" style="79" customWidth="1"/>
    <col min="13061" max="13312" width="9.140625" style="79"/>
    <col min="13313" max="13313" width="2" style="79" customWidth="1"/>
    <col min="13314" max="13314" width="27.28515625" style="79" customWidth="1"/>
    <col min="13315" max="13315" width="44.5703125" style="79" customWidth="1"/>
    <col min="13316" max="13316" width="4.7109375" style="79" customWidth="1"/>
    <col min="13317" max="13568" width="9.140625" style="79"/>
    <col min="13569" max="13569" width="2" style="79" customWidth="1"/>
    <col min="13570" max="13570" width="27.28515625" style="79" customWidth="1"/>
    <col min="13571" max="13571" width="44.5703125" style="79" customWidth="1"/>
    <col min="13572" max="13572" width="4.7109375" style="79" customWidth="1"/>
    <col min="13573" max="13824" width="9.140625" style="79"/>
    <col min="13825" max="13825" width="2" style="79" customWidth="1"/>
    <col min="13826" max="13826" width="27.28515625" style="79" customWidth="1"/>
    <col min="13827" max="13827" width="44.5703125" style="79" customWidth="1"/>
    <col min="13828" max="13828" width="4.7109375" style="79" customWidth="1"/>
    <col min="13829" max="14080" width="9.140625" style="79"/>
    <col min="14081" max="14081" width="2" style="79" customWidth="1"/>
    <col min="14082" max="14082" width="27.28515625" style="79" customWidth="1"/>
    <col min="14083" max="14083" width="44.5703125" style="79" customWidth="1"/>
    <col min="14084" max="14084" width="4.7109375" style="79" customWidth="1"/>
    <col min="14085" max="14336" width="9.140625" style="79"/>
    <col min="14337" max="14337" width="2" style="79" customWidth="1"/>
    <col min="14338" max="14338" width="27.28515625" style="79" customWidth="1"/>
    <col min="14339" max="14339" width="44.5703125" style="79" customWidth="1"/>
    <col min="14340" max="14340" width="4.7109375" style="79" customWidth="1"/>
    <col min="14341" max="14592" width="9.140625" style="79"/>
    <col min="14593" max="14593" width="2" style="79" customWidth="1"/>
    <col min="14594" max="14594" width="27.28515625" style="79" customWidth="1"/>
    <col min="14595" max="14595" width="44.5703125" style="79" customWidth="1"/>
    <col min="14596" max="14596" width="4.7109375" style="79" customWidth="1"/>
    <col min="14597" max="14848" width="9.140625" style="79"/>
    <col min="14849" max="14849" width="2" style="79" customWidth="1"/>
    <col min="14850" max="14850" width="27.28515625" style="79" customWidth="1"/>
    <col min="14851" max="14851" width="44.5703125" style="79" customWidth="1"/>
    <col min="14852" max="14852" width="4.7109375" style="79" customWidth="1"/>
    <col min="14853" max="15104" width="9.140625" style="79"/>
    <col min="15105" max="15105" width="2" style="79" customWidth="1"/>
    <col min="15106" max="15106" width="27.28515625" style="79" customWidth="1"/>
    <col min="15107" max="15107" width="44.5703125" style="79" customWidth="1"/>
    <col min="15108" max="15108" width="4.7109375" style="79" customWidth="1"/>
    <col min="15109" max="15360" width="9.140625" style="79"/>
    <col min="15361" max="15361" width="2" style="79" customWidth="1"/>
    <col min="15362" max="15362" width="27.28515625" style="79" customWidth="1"/>
    <col min="15363" max="15363" width="44.5703125" style="79" customWidth="1"/>
    <col min="15364" max="15364" width="4.7109375" style="79" customWidth="1"/>
    <col min="15365" max="15616" width="9.140625" style="79"/>
    <col min="15617" max="15617" width="2" style="79" customWidth="1"/>
    <col min="15618" max="15618" width="27.28515625" style="79" customWidth="1"/>
    <col min="15619" max="15619" width="44.5703125" style="79" customWidth="1"/>
    <col min="15620" max="15620" width="4.7109375" style="79" customWidth="1"/>
    <col min="15621" max="15872" width="9.140625" style="79"/>
    <col min="15873" max="15873" width="2" style="79" customWidth="1"/>
    <col min="15874" max="15874" width="27.28515625" style="79" customWidth="1"/>
    <col min="15875" max="15875" width="44.5703125" style="79" customWidth="1"/>
    <col min="15876" max="15876" width="4.7109375" style="79" customWidth="1"/>
    <col min="15877" max="16128" width="9.140625" style="79"/>
    <col min="16129" max="16129" width="2" style="79" customWidth="1"/>
    <col min="16130" max="16130" width="27.28515625" style="79" customWidth="1"/>
    <col min="16131" max="16131" width="44.5703125" style="79" customWidth="1"/>
    <col min="16132" max="16132" width="4.7109375" style="79" customWidth="1"/>
    <col min="16133" max="16384" width="9.140625" style="79"/>
  </cols>
  <sheetData>
    <row r="1" spans="2:3" s="74" customFormat="1" ht="17.25" customHeight="1"/>
    <row r="2" spans="2:3" s="74" customFormat="1" ht="24.75" customHeight="1">
      <c r="B2" s="80" t="s">
        <v>123</v>
      </c>
    </row>
    <row r="3" spans="2:3" s="74" customFormat="1" ht="16.5" customHeight="1"/>
    <row r="4" spans="2:3" s="74" customFormat="1" ht="17.25" customHeight="1">
      <c r="B4" s="75" t="s">
        <v>124</v>
      </c>
      <c r="C4" s="75" t="s">
        <v>125</v>
      </c>
    </row>
    <row r="5" spans="2:3" s="74" customFormat="1" ht="39" customHeight="1">
      <c r="B5" s="81" t="s">
        <v>78</v>
      </c>
      <c r="C5" s="82" t="s">
        <v>126</v>
      </c>
    </row>
    <row r="6" spans="2:3" s="74" customFormat="1" ht="38.25" customHeight="1">
      <c r="B6" s="81" t="s">
        <v>127</v>
      </c>
      <c r="C6" s="82" t="s">
        <v>128</v>
      </c>
    </row>
    <row r="7" spans="2:3" s="74" customFormat="1" ht="39" customHeight="1">
      <c r="B7" s="81" t="s">
        <v>80</v>
      </c>
      <c r="C7" s="82" t="s">
        <v>128</v>
      </c>
    </row>
    <row r="8" spans="2:3" s="74" customFormat="1" ht="36.75" customHeight="1">
      <c r="B8" s="81" t="s">
        <v>81</v>
      </c>
      <c r="C8" s="82" t="s">
        <v>129</v>
      </c>
    </row>
    <row r="9" spans="2:3" s="74" customFormat="1" ht="74.25" customHeight="1">
      <c r="B9" s="81" t="s">
        <v>82</v>
      </c>
      <c r="C9" s="83" t="s">
        <v>130</v>
      </c>
    </row>
    <row r="10" spans="2:3" s="74" customFormat="1" ht="49.5" customHeight="1">
      <c r="B10" s="81" t="s">
        <v>131</v>
      </c>
      <c r="C10" s="82" t="s">
        <v>132</v>
      </c>
    </row>
    <row r="11" spans="2:3" s="74" customFormat="1" ht="39.75" customHeight="1">
      <c r="B11" s="81" t="s">
        <v>133</v>
      </c>
      <c r="C11" s="82" t="s">
        <v>134</v>
      </c>
    </row>
    <row r="12" spans="2:3" s="74" customFormat="1" ht="30" customHeight="1">
      <c r="B12" s="81" t="s">
        <v>85</v>
      </c>
      <c r="C12" s="82" t="s">
        <v>135</v>
      </c>
    </row>
    <row r="13" spans="2:3" s="74" customFormat="1" ht="18.75" customHeight="1">
      <c r="B13" s="81" t="s">
        <v>86</v>
      </c>
      <c r="C13" s="82" t="s">
        <v>136</v>
      </c>
    </row>
    <row r="14" spans="2:3" s="74" customFormat="1" ht="27" customHeight="1">
      <c r="B14" s="81" t="s">
        <v>87</v>
      </c>
      <c r="C14" s="82" t="s">
        <v>137</v>
      </c>
    </row>
    <row r="15" spans="2:3" s="74" customFormat="1" ht="28.35" customHeight="1"/>
  </sheetData>
  <pageMargins left="0.78431372549019618" right="0.78431372549019618" top="0.98039215686274517" bottom="0.98039215686274517" header="0.50980392156862753" footer="0.5098039215686275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workbookViewId="0">
      <selection sqref="A1:IV65536"/>
    </sheetView>
  </sheetViews>
  <sheetFormatPr defaultRowHeight="12.75"/>
  <cols>
    <col min="1" max="1" width="2.28515625" style="79" customWidth="1"/>
    <col min="2" max="2" width="20" style="79" customWidth="1"/>
    <col min="3" max="3" width="23.140625" style="79" customWidth="1"/>
    <col min="4" max="4" width="16.28515625" style="79" customWidth="1"/>
    <col min="5" max="5" width="4.7109375" style="79" customWidth="1"/>
    <col min="6" max="256" width="9.140625" style="79"/>
    <col min="257" max="257" width="2.28515625" style="79" customWidth="1"/>
    <col min="258" max="258" width="20" style="79" customWidth="1"/>
    <col min="259" max="259" width="23.140625" style="79" customWidth="1"/>
    <col min="260" max="260" width="16.28515625" style="79" customWidth="1"/>
    <col min="261" max="261" width="4.7109375" style="79" customWidth="1"/>
    <col min="262" max="512" width="9.140625" style="79"/>
    <col min="513" max="513" width="2.28515625" style="79" customWidth="1"/>
    <col min="514" max="514" width="20" style="79" customWidth="1"/>
    <col min="515" max="515" width="23.140625" style="79" customWidth="1"/>
    <col min="516" max="516" width="16.28515625" style="79" customWidth="1"/>
    <col min="517" max="517" width="4.7109375" style="79" customWidth="1"/>
    <col min="518" max="768" width="9.140625" style="79"/>
    <col min="769" max="769" width="2.28515625" style="79" customWidth="1"/>
    <col min="770" max="770" width="20" style="79" customWidth="1"/>
    <col min="771" max="771" width="23.140625" style="79" customWidth="1"/>
    <col min="772" max="772" width="16.28515625" style="79" customWidth="1"/>
    <col min="773" max="773" width="4.7109375" style="79" customWidth="1"/>
    <col min="774" max="1024" width="9.140625" style="79"/>
    <col min="1025" max="1025" width="2.28515625" style="79" customWidth="1"/>
    <col min="1026" max="1026" width="20" style="79" customWidth="1"/>
    <col min="1027" max="1027" width="23.140625" style="79" customWidth="1"/>
    <col min="1028" max="1028" width="16.28515625" style="79" customWidth="1"/>
    <col min="1029" max="1029" width="4.7109375" style="79" customWidth="1"/>
    <col min="1030" max="1280" width="9.140625" style="79"/>
    <col min="1281" max="1281" width="2.28515625" style="79" customWidth="1"/>
    <col min="1282" max="1282" width="20" style="79" customWidth="1"/>
    <col min="1283" max="1283" width="23.140625" style="79" customWidth="1"/>
    <col min="1284" max="1284" width="16.28515625" style="79" customWidth="1"/>
    <col min="1285" max="1285" width="4.7109375" style="79" customWidth="1"/>
    <col min="1286" max="1536" width="9.140625" style="79"/>
    <col min="1537" max="1537" width="2.28515625" style="79" customWidth="1"/>
    <col min="1538" max="1538" width="20" style="79" customWidth="1"/>
    <col min="1539" max="1539" width="23.140625" style="79" customWidth="1"/>
    <col min="1540" max="1540" width="16.28515625" style="79" customWidth="1"/>
    <col min="1541" max="1541" width="4.7109375" style="79" customWidth="1"/>
    <col min="1542" max="1792" width="9.140625" style="79"/>
    <col min="1793" max="1793" width="2.28515625" style="79" customWidth="1"/>
    <col min="1794" max="1794" width="20" style="79" customWidth="1"/>
    <col min="1795" max="1795" width="23.140625" style="79" customWidth="1"/>
    <col min="1796" max="1796" width="16.28515625" style="79" customWidth="1"/>
    <col min="1797" max="1797" width="4.7109375" style="79" customWidth="1"/>
    <col min="1798" max="2048" width="9.140625" style="79"/>
    <col min="2049" max="2049" width="2.28515625" style="79" customWidth="1"/>
    <col min="2050" max="2050" width="20" style="79" customWidth="1"/>
    <col min="2051" max="2051" width="23.140625" style="79" customWidth="1"/>
    <col min="2052" max="2052" width="16.28515625" style="79" customWidth="1"/>
    <col min="2053" max="2053" width="4.7109375" style="79" customWidth="1"/>
    <col min="2054" max="2304" width="9.140625" style="79"/>
    <col min="2305" max="2305" width="2.28515625" style="79" customWidth="1"/>
    <col min="2306" max="2306" width="20" style="79" customWidth="1"/>
    <col min="2307" max="2307" width="23.140625" style="79" customWidth="1"/>
    <col min="2308" max="2308" width="16.28515625" style="79" customWidth="1"/>
    <col min="2309" max="2309" width="4.7109375" style="79" customWidth="1"/>
    <col min="2310" max="2560" width="9.140625" style="79"/>
    <col min="2561" max="2561" width="2.28515625" style="79" customWidth="1"/>
    <col min="2562" max="2562" width="20" style="79" customWidth="1"/>
    <col min="2563" max="2563" width="23.140625" style="79" customWidth="1"/>
    <col min="2564" max="2564" width="16.28515625" style="79" customWidth="1"/>
    <col min="2565" max="2565" width="4.7109375" style="79" customWidth="1"/>
    <col min="2566" max="2816" width="9.140625" style="79"/>
    <col min="2817" max="2817" width="2.28515625" style="79" customWidth="1"/>
    <col min="2818" max="2818" width="20" style="79" customWidth="1"/>
    <col min="2819" max="2819" width="23.140625" style="79" customWidth="1"/>
    <col min="2820" max="2820" width="16.28515625" style="79" customWidth="1"/>
    <col min="2821" max="2821" width="4.7109375" style="79" customWidth="1"/>
    <col min="2822" max="3072" width="9.140625" style="79"/>
    <col min="3073" max="3073" width="2.28515625" style="79" customWidth="1"/>
    <col min="3074" max="3074" width="20" style="79" customWidth="1"/>
    <col min="3075" max="3075" width="23.140625" style="79" customWidth="1"/>
    <col min="3076" max="3076" width="16.28515625" style="79" customWidth="1"/>
    <col min="3077" max="3077" width="4.7109375" style="79" customWidth="1"/>
    <col min="3078" max="3328" width="9.140625" style="79"/>
    <col min="3329" max="3329" width="2.28515625" style="79" customWidth="1"/>
    <col min="3330" max="3330" width="20" style="79" customWidth="1"/>
    <col min="3331" max="3331" width="23.140625" style="79" customWidth="1"/>
    <col min="3332" max="3332" width="16.28515625" style="79" customWidth="1"/>
    <col min="3333" max="3333" width="4.7109375" style="79" customWidth="1"/>
    <col min="3334" max="3584" width="9.140625" style="79"/>
    <col min="3585" max="3585" width="2.28515625" style="79" customWidth="1"/>
    <col min="3586" max="3586" width="20" style="79" customWidth="1"/>
    <col min="3587" max="3587" width="23.140625" style="79" customWidth="1"/>
    <col min="3588" max="3588" width="16.28515625" style="79" customWidth="1"/>
    <col min="3589" max="3589" width="4.7109375" style="79" customWidth="1"/>
    <col min="3590" max="3840" width="9.140625" style="79"/>
    <col min="3841" max="3841" width="2.28515625" style="79" customWidth="1"/>
    <col min="3842" max="3842" width="20" style="79" customWidth="1"/>
    <col min="3843" max="3843" width="23.140625" style="79" customWidth="1"/>
    <col min="3844" max="3844" width="16.28515625" style="79" customWidth="1"/>
    <col min="3845" max="3845" width="4.7109375" style="79" customWidth="1"/>
    <col min="3846" max="4096" width="9.140625" style="79"/>
    <col min="4097" max="4097" width="2.28515625" style="79" customWidth="1"/>
    <col min="4098" max="4098" width="20" style="79" customWidth="1"/>
    <col min="4099" max="4099" width="23.140625" style="79" customWidth="1"/>
    <col min="4100" max="4100" width="16.28515625" style="79" customWidth="1"/>
    <col min="4101" max="4101" width="4.7109375" style="79" customWidth="1"/>
    <col min="4102" max="4352" width="9.140625" style="79"/>
    <col min="4353" max="4353" width="2.28515625" style="79" customWidth="1"/>
    <col min="4354" max="4354" width="20" style="79" customWidth="1"/>
    <col min="4355" max="4355" width="23.140625" style="79" customWidth="1"/>
    <col min="4356" max="4356" width="16.28515625" style="79" customWidth="1"/>
    <col min="4357" max="4357" width="4.7109375" style="79" customWidth="1"/>
    <col min="4358" max="4608" width="9.140625" style="79"/>
    <col min="4609" max="4609" width="2.28515625" style="79" customWidth="1"/>
    <col min="4610" max="4610" width="20" style="79" customWidth="1"/>
    <col min="4611" max="4611" width="23.140625" style="79" customWidth="1"/>
    <col min="4612" max="4612" width="16.28515625" style="79" customWidth="1"/>
    <col min="4613" max="4613" width="4.7109375" style="79" customWidth="1"/>
    <col min="4614" max="4864" width="9.140625" style="79"/>
    <col min="4865" max="4865" width="2.28515625" style="79" customWidth="1"/>
    <col min="4866" max="4866" width="20" style="79" customWidth="1"/>
    <col min="4867" max="4867" width="23.140625" style="79" customWidth="1"/>
    <col min="4868" max="4868" width="16.28515625" style="79" customWidth="1"/>
    <col min="4869" max="4869" width="4.7109375" style="79" customWidth="1"/>
    <col min="4870" max="5120" width="9.140625" style="79"/>
    <col min="5121" max="5121" width="2.28515625" style="79" customWidth="1"/>
    <col min="5122" max="5122" width="20" style="79" customWidth="1"/>
    <col min="5123" max="5123" width="23.140625" style="79" customWidth="1"/>
    <col min="5124" max="5124" width="16.28515625" style="79" customWidth="1"/>
    <col min="5125" max="5125" width="4.7109375" style="79" customWidth="1"/>
    <col min="5126" max="5376" width="9.140625" style="79"/>
    <col min="5377" max="5377" width="2.28515625" style="79" customWidth="1"/>
    <col min="5378" max="5378" width="20" style="79" customWidth="1"/>
    <col min="5379" max="5379" width="23.140625" style="79" customWidth="1"/>
    <col min="5380" max="5380" width="16.28515625" style="79" customWidth="1"/>
    <col min="5381" max="5381" width="4.7109375" style="79" customWidth="1"/>
    <col min="5382" max="5632" width="9.140625" style="79"/>
    <col min="5633" max="5633" width="2.28515625" style="79" customWidth="1"/>
    <col min="5634" max="5634" width="20" style="79" customWidth="1"/>
    <col min="5635" max="5635" width="23.140625" style="79" customWidth="1"/>
    <col min="5636" max="5636" width="16.28515625" style="79" customWidth="1"/>
    <col min="5637" max="5637" width="4.7109375" style="79" customWidth="1"/>
    <col min="5638" max="5888" width="9.140625" style="79"/>
    <col min="5889" max="5889" width="2.28515625" style="79" customWidth="1"/>
    <col min="5890" max="5890" width="20" style="79" customWidth="1"/>
    <col min="5891" max="5891" width="23.140625" style="79" customWidth="1"/>
    <col min="5892" max="5892" width="16.28515625" style="79" customWidth="1"/>
    <col min="5893" max="5893" width="4.7109375" style="79" customWidth="1"/>
    <col min="5894" max="6144" width="9.140625" style="79"/>
    <col min="6145" max="6145" width="2.28515625" style="79" customWidth="1"/>
    <col min="6146" max="6146" width="20" style="79" customWidth="1"/>
    <col min="6147" max="6147" width="23.140625" style="79" customWidth="1"/>
    <col min="6148" max="6148" width="16.28515625" style="79" customWidth="1"/>
    <col min="6149" max="6149" width="4.7109375" style="79" customWidth="1"/>
    <col min="6150" max="6400" width="9.140625" style="79"/>
    <col min="6401" max="6401" width="2.28515625" style="79" customWidth="1"/>
    <col min="6402" max="6402" width="20" style="79" customWidth="1"/>
    <col min="6403" max="6403" width="23.140625" style="79" customWidth="1"/>
    <col min="6404" max="6404" width="16.28515625" style="79" customWidth="1"/>
    <col min="6405" max="6405" width="4.7109375" style="79" customWidth="1"/>
    <col min="6406" max="6656" width="9.140625" style="79"/>
    <col min="6657" max="6657" width="2.28515625" style="79" customWidth="1"/>
    <col min="6658" max="6658" width="20" style="79" customWidth="1"/>
    <col min="6659" max="6659" width="23.140625" style="79" customWidth="1"/>
    <col min="6660" max="6660" width="16.28515625" style="79" customWidth="1"/>
    <col min="6661" max="6661" width="4.7109375" style="79" customWidth="1"/>
    <col min="6662" max="6912" width="9.140625" style="79"/>
    <col min="6913" max="6913" width="2.28515625" style="79" customWidth="1"/>
    <col min="6914" max="6914" width="20" style="79" customWidth="1"/>
    <col min="6915" max="6915" width="23.140625" style="79" customWidth="1"/>
    <col min="6916" max="6916" width="16.28515625" style="79" customWidth="1"/>
    <col min="6917" max="6917" width="4.7109375" style="79" customWidth="1"/>
    <col min="6918" max="7168" width="9.140625" style="79"/>
    <col min="7169" max="7169" width="2.28515625" style="79" customWidth="1"/>
    <col min="7170" max="7170" width="20" style="79" customWidth="1"/>
    <col min="7171" max="7171" width="23.140625" style="79" customWidth="1"/>
    <col min="7172" max="7172" width="16.28515625" style="79" customWidth="1"/>
    <col min="7173" max="7173" width="4.7109375" style="79" customWidth="1"/>
    <col min="7174" max="7424" width="9.140625" style="79"/>
    <col min="7425" max="7425" width="2.28515625" style="79" customWidth="1"/>
    <col min="7426" max="7426" width="20" style="79" customWidth="1"/>
    <col min="7427" max="7427" width="23.140625" style="79" customWidth="1"/>
    <col min="7428" max="7428" width="16.28515625" style="79" customWidth="1"/>
    <col min="7429" max="7429" width="4.7109375" style="79" customWidth="1"/>
    <col min="7430" max="7680" width="9.140625" style="79"/>
    <col min="7681" max="7681" width="2.28515625" style="79" customWidth="1"/>
    <col min="7682" max="7682" width="20" style="79" customWidth="1"/>
    <col min="7683" max="7683" width="23.140625" style="79" customWidth="1"/>
    <col min="7684" max="7684" width="16.28515625" style="79" customWidth="1"/>
    <col min="7685" max="7685" width="4.7109375" style="79" customWidth="1"/>
    <col min="7686" max="7936" width="9.140625" style="79"/>
    <col min="7937" max="7937" width="2.28515625" style="79" customWidth="1"/>
    <col min="7938" max="7938" width="20" style="79" customWidth="1"/>
    <col min="7939" max="7939" width="23.140625" style="79" customWidth="1"/>
    <col min="7940" max="7940" width="16.28515625" style="79" customWidth="1"/>
    <col min="7941" max="7941" width="4.7109375" style="79" customWidth="1"/>
    <col min="7942" max="8192" width="9.140625" style="79"/>
    <col min="8193" max="8193" width="2.28515625" style="79" customWidth="1"/>
    <col min="8194" max="8194" width="20" style="79" customWidth="1"/>
    <col min="8195" max="8195" width="23.140625" style="79" customWidth="1"/>
    <col min="8196" max="8196" width="16.28515625" style="79" customWidth="1"/>
    <col min="8197" max="8197" width="4.7109375" style="79" customWidth="1"/>
    <col min="8198" max="8448" width="9.140625" style="79"/>
    <col min="8449" max="8449" width="2.28515625" style="79" customWidth="1"/>
    <col min="8450" max="8450" width="20" style="79" customWidth="1"/>
    <col min="8451" max="8451" width="23.140625" style="79" customWidth="1"/>
    <col min="8452" max="8452" width="16.28515625" style="79" customWidth="1"/>
    <col min="8453" max="8453" width="4.7109375" style="79" customWidth="1"/>
    <col min="8454" max="8704" width="9.140625" style="79"/>
    <col min="8705" max="8705" width="2.28515625" style="79" customWidth="1"/>
    <col min="8706" max="8706" width="20" style="79" customWidth="1"/>
    <col min="8707" max="8707" width="23.140625" style="79" customWidth="1"/>
    <col min="8708" max="8708" width="16.28515625" style="79" customWidth="1"/>
    <col min="8709" max="8709" width="4.7109375" style="79" customWidth="1"/>
    <col min="8710" max="8960" width="9.140625" style="79"/>
    <col min="8961" max="8961" width="2.28515625" style="79" customWidth="1"/>
    <col min="8962" max="8962" width="20" style="79" customWidth="1"/>
    <col min="8963" max="8963" width="23.140625" style="79" customWidth="1"/>
    <col min="8964" max="8964" width="16.28515625" style="79" customWidth="1"/>
    <col min="8965" max="8965" width="4.7109375" style="79" customWidth="1"/>
    <col min="8966" max="9216" width="9.140625" style="79"/>
    <col min="9217" max="9217" width="2.28515625" style="79" customWidth="1"/>
    <col min="9218" max="9218" width="20" style="79" customWidth="1"/>
    <col min="9219" max="9219" width="23.140625" style="79" customWidth="1"/>
    <col min="9220" max="9220" width="16.28515625" style="79" customWidth="1"/>
    <col min="9221" max="9221" width="4.7109375" style="79" customWidth="1"/>
    <col min="9222" max="9472" width="9.140625" style="79"/>
    <col min="9473" max="9473" width="2.28515625" style="79" customWidth="1"/>
    <col min="9474" max="9474" width="20" style="79" customWidth="1"/>
    <col min="9475" max="9475" width="23.140625" style="79" customWidth="1"/>
    <col min="9476" max="9476" width="16.28515625" style="79" customWidth="1"/>
    <col min="9477" max="9477" width="4.7109375" style="79" customWidth="1"/>
    <col min="9478" max="9728" width="9.140625" style="79"/>
    <col min="9729" max="9729" width="2.28515625" style="79" customWidth="1"/>
    <col min="9730" max="9730" width="20" style="79" customWidth="1"/>
    <col min="9731" max="9731" width="23.140625" style="79" customWidth="1"/>
    <col min="9732" max="9732" width="16.28515625" style="79" customWidth="1"/>
    <col min="9733" max="9733" width="4.7109375" style="79" customWidth="1"/>
    <col min="9734" max="9984" width="9.140625" style="79"/>
    <col min="9985" max="9985" width="2.28515625" style="79" customWidth="1"/>
    <col min="9986" max="9986" width="20" style="79" customWidth="1"/>
    <col min="9987" max="9987" width="23.140625" style="79" customWidth="1"/>
    <col min="9988" max="9988" width="16.28515625" style="79" customWidth="1"/>
    <col min="9989" max="9989" width="4.7109375" style="79" customWidth="1"/>
    <col min="9990" max="10240" width="9.140625" style="79"/>
    <col min="10241" max="10241" width="2.28515625" style="79" customWidth="1"/>
    <col min="10242" max="10242" width="20" style="79" customWidth="1"/>
    <col min="10243" max="10243" width="23.140625" style="79" customWidth="1"/>
    <col min="10244" max="10244" width="16.28515625" style="79" customWidth="1"/>
    <col min="10245" max="10245" width="4.7109375" style="79" customWidth="1"/>
    <col min="10246" max="10496" width="9.140625" style="79"/>
    <col min="10497" max="10497" width="2.28515625" style="79" customWidth="1"/>
    <col min="10498" max="10498" width="20" style="79" customWidth="1"/>
    <col min="10499" max="10499" width="23.140625" style="79" customWidth="1"/>
    <col min="10500" max="10500" width="16.28515625" style="79" customWidth="1"/>
    <col min="10501" max="10501" width="4.7109375" style="79" customWidth="1"/>
    <col min="10502" max="10752" width="9.140625" style="79"/>
    <col min="10753" max="10753" width="2.28515625" style="79" customWidth="1"/>
    <col min="10754" max="10754" width="20" style="79" customWidth="1"/>
    <col min="10755" max="10755" width="23.140625" style="79" customWidth="1"/>
    <col min="10756" max="10756" width="16.28515625" style="79" customWidth="1"/>
    <col min="10757" max="10757" width="4.7109375" style="79" customWidth="1"/>
    <col min="10758" max="11008" width="9.140625" style="79"/>
    <col min="11009" max="11009" width="2.28515625" style="79" customWidth="1"/>
    <col min="11010" max="11010" width="20" style="79" customWidth="1"/>
    <col min="11011" max="11011" width="23.140625" style="79" customWidth="1"/>
    <col min="11012" max="11012" width="16.28515625" style="79" customWidth="1"/>
    <col min="11013" max="11013" width="4.7109375" style="79" customWidth="1"/>
    <col min="11014" max="11264" width="9.140625" style="79"/>
    <col min="11265" max="11265" width="2.28515625" style="79" customWidth="1"/>
    <col min="11266" max="11266" width="20" style="79" customWidth="1"/>
    <col min="11267" max="11267" width="23.140625" style="79" customWidth="1"/>
    <col min="11268" max="11268" width="16.28515625" style="79" customWidth="1"/>
    <col min="11269" max="11269" width="4.7109375" style="79" customWidth="1"/>
    <col min="11270" max="11520" width="9.140625" style="79"/>
    <col min="11521" max="11521" width="2.28515625" style="79" customWidth="1"/>
    <col min="11522" max="11522" width="20" style="79" customWidth="1"/>
    <col min="11523" max="11523" width="23.140625" style="79" customWidth="1"/>
    <col min="11524" max="11524" width="16.28515625" style="79" customWidth="1"/>
    <col min="11525" max="11525" width="4.7109375" style="79" customWidth="1"/>
    <col min="11526" max="11776" width="9.140625" style="79"/>
    <col min="11777" max="11777" width="2.28515625" style="79" customWidth="1"/>
    <col min="11778" max="11778" width="20" style="79" customWidth="1"/>
    <col min="11779" max="11779" width="23.140625" style="79" customWidth="1"/>
    <col min="11780" max="11780" width="16.28515625" style="79" customWidth="1"/>
    <col min="11781" max="11781" width="4.7109375" style="79" customWidth="1"/>
    <col min="11782" max="12032" width="9.140625" style="79"/>
    <col min="12033" max="12033" width="2.28515625" style="79" customWidth="1"/>
    <col min="12034" max="12034" width="20" style="79" customWidth="1"/>
    <col min="12035" max="12035" width="23.140625" style="79" customWidth="1"/>
    <col min="12036" max="12036" width="16.28515625" style="79" customWidth="1"/>
    <col min="12037" max="12037" width="4.7109375" style="79" customWidth="1"/>
    <col min="12038" max="12288" width="9.140625" style="79"/>
    <col min="12289" max="12289" width="2.28515625" style="79" customWidth="1"/>
    <col min="12290" max="12290" width="20" style="79" customWidth="1"/>
    <col min="12291" max="12291" width="23.140625" style="79" customWidth="1"/>
    <col min="12292" max="12292" width="16.28515625" style="79" customWidth="1"/>
    <col min="12293" max="12293" width="4.7109375" style="79" customWidth="1"/>
    <col min="12294" max="12544" width="9.140625" style="79"/>
    <col min="12545" max="12545" width="2.28515625" style="79" customWidth="1"/>
    <col min="12546" max="12546" width="20" style="79" customWidth="1"/>
    <col min="12547" max="12547" width="23.140625" style="79" customWidth="1"/>
    <col min="12548" max="12548" width="16.28515625" style="79" customWidth="1"/>
    <col min="12549" max="12549" width="4.7109375" style="79" customWidth="1"/>
    <col min="12550" max="12800" width="9.140625" style="79"/>
    <col min="12801" max="12801" width="2.28515625" style="79" customWidth="1"/>
    <col min="12802" max="12802" width="20" style="79" customWidth="1"/>
    <col min="12803" max="12803" width="23.140625" style="79" customWidth="1"/>
    <col min="12804" max="12804" width="16.28515625" style="79" customWidth="1"/>
    <col min="12805" max="12805" width="4.7109375" style="79" customWidth="1"/>
    <col min="12806" max="13056" width="9.140625" style="79"/>
    <col min="13057" max="13057" width="2.28515625" style="79" customWidth="1"/>
    <col min="13058" max="13058" width="20" style="79" customWidth="1"/>
    <col min="13059" max="13059" width="23.140625" style="79" customWidth="1"/>
    <col min="13060" max="13060" width="16.28515625" style="79" customWidth="1"/>
    <col min="13061" max="13061" width="4.7109375" style="79" customWidth="1"/>
    <col min="13062" max="13312" width="9.140625" style="79"/>
    <col min="13313" max="13313" width="2.28515625" style="79" customWidth="1"/>
    <col min="13314" max="13314" width="20" style="79" customWidth="1"/>
    <col min="13315" max="13315" width="23.140625" style="79" customWidth="1"/>
    <col min="13316" max="13316" width="16.28515625" style="79" customWidth="1"/>
    <col min="13317" max="13317" width="4.7109375" style="79" customWidth="1"/>
    <col min="13318" max="13568" width="9.140625" style="79"/>
    <col min="13569" max="13569" width="2.28515625" style="79" customWidth="1"/>
    <col min="13570" max="13570" width="20" style="79" customWidth="1"/>
    <col min="13571" max="13571" width="23.140625" style="79" customWidth="1"/>
    <col min="13572" max="13572" width="16.28515625" style="79" customWidth="1"/>
    <col min="13573" max="13573" width="4.7109375" style="79" customWidth="1"/>
    <col min="13574" max="13824" width="9.140625" style="79"/>
    <col min="13825" max="13825" width="2.28515625" style="79" customWidth="1"/>
    <col min="13826" max="13826" width="20" style="79" customWidth="1"/>
    <col min="13827" max="13827" width="23.140625" style="79" customWidth="1"/>
    <col min="13828" max="13828" width="16.28515625" style="79" customWidth="1"/>
    <col min="13829" max="13829" width="4.7109375" style="79" customWidth="1"/>
    <col min="13830" max="14080" width="9.140625" style="79"/>
    <col min="14081" max="14081" width="2.28515625" style="79" customWidth="1"/>
    <col min="14082" max="14082" width="20" style="79" customWidth="1"/>
    <col min="14083" max="14083" width="23.140625" style="79" customWidth="1"/>
    <col min="14084" max="14084" width="16.28515625" style="79" customWidth="1"/>
    <col min="14085" max="14085" width="4.7109375" style="79" customWidth="1"/>
    <col min="14086" max="14336" width="9.140625" style="79"/>
    <col min="14337" max="14337" width="2.28515625" style="79" customWidth="1"/>
    <col min="14338" max="14338" width="20" style="79" customWidth="1"/>
    <col min="14339" max="14339" width="23.140625" style="79" customWidth="1"/>
    <col min="14340" max="14340" width="16.28515625" style="79" customWidth="1"/>
    <col min="14341" max="14341" width="4.7109375" style="79" customWidth="1"/>
    <col min="14342" max="14592" width="9.140625" style="79"/>
    <col min="14593" max="14593" width="2.28515625" style="79" customWidth="1"/>
    <col min="14594" max="14594" width="20" style="79" customWidth="1"/>
    <col min="14595" max="14595" width="23.140625" style="79" customWidth="1"/>
    <col min="14596" max="14596" width="16.28515625" style="79" customWidth="1"/>
    <col min="14597" max="14597" width="4.7109375" style="79" customWidth="1"/>
    <col min="14598" max="14848" width="9.140625" style="79"/>
    <col min="14849" max="14849" width="2.28515625" style="79" customWidth="1"/>
    <col min="14850" max="14850" width="20" style="79" customWidth="1"/>
    <col min="14851" max="14851" width="23.140625" style="79" customWidth="1"/>
    <col min="14852" max="14852" width="16.28515625" style="79" customWidth="1"/>
    <col min="14853" max="14853" width="4.7109375" style="79" customWidth="1"/>
    <col min="14854" max="15104" width="9.140625" style="79"/>
    <col min="15105" max="15105" width="2.28515625" style="79" customWidth="1"/>
    <col min="15106" max="15106" width="20" style="79" customWidth="1"/>
    <col min="15107" max="15107" width="23.140625" style="79" customWidth="1"/>
    <col min="15108" max="15108" width="16.28515625" style="79" customWidth="1"/>
    <col min="15109" max="15109" width="4.7109375" style="79" customWidth="1"/>
    <col min="15110" max="15360" width="9.140625" style="79"/>
    <col min="15361" max="15361" width="2.28515625" style="79" customWidth="1"/>
    <col min="15362" max="15362" width="20" style="79" customWidth="1"/>
    <col min="15363" max="15363" width="23.140625" style="79" customWidth="1"/>
    <col min="15364" max="15364" width="16.28515625" style="79" customWidth="1"/>
    <col min="15365" max="15365" width="4.7109375" style="79" customWidth="1"/>
    <col min="15366" max="15616" width="9.140625" style="79"/>
    <col min="15617" max="15617" width="2.28515625" style="79" customWidth="1"/>
    <col min="15618" max="15618" width="20" style="79" customWidth="1"/>
    <col min="15619" max="15619" width="23.140625" style="79" customWidth="1"/>
    <col min="15620" max="15620" width="16.28515625" style="79" customWidth="1"/>
    <col min="15621" max="15621" width="4.7109375" style="79" customWidth="1"/>
    <col min="15622" max="15872" width="9.140625" style="79"/>
    <col min="15873" max="15873" width="2.28515625" style="79" customWidth="1"/>
    <col min="15874" max="15874" width="20" style="79" customWidth="1"/>
    <col min="15875" max="15875" width="23.140625" style="79" customWidth="1"/>
    <col min="15876" max="15876" width="16.28515625" style="79" customWidth="1"/>
    <col min="15877" max="15877" width="4.7109375" style="79" customWidth="1"/>
    <col min="15878" max="16128" width="9.140625" style="79"/>
    <col min="16129" max="16129" width="2.28515625" style="79" customWidth="1"/>
    <col min="16130" max="16130" width="20" style="79" customWidth="1"/>
    <col min="16131" max="16131" width="23.140625" style="79" customWidth="1"/>
    <col min="16132" max="16132" width="16.28515625" style="79" customWidth="1"/>
    <col min="16133" max="16133" width="4.7109375" style="79" customWidth="1"/>
    <col min="16134" max="16384" width="9.140625" style="79"/>
  </cols>
  <sheetData>
    <row r="1" spans="2:4" s="74" customFormat="1" ht="17.25" customHeight="1"/>
    <row r="2" spans="2:4" s="74" customFormat="1" ht="18.75" customHeight="1">
      <c r="B2" s="80" t="s">
        <v>138</v>
      </c>
    </row>
    <row r="3" spans="2:4" s="74" customFormat="1" ht="15.75" customHeight="1"/>
    <row r="4" spans="2:4" s="74" customFormat="1" ht="53.25" customHeight="1">
      <c r="B4" s="125" t="s">
        <v>139</v>
      </c>
      <c r="C4" s="125"/>
      <c r="D4" s="125"/>
    </row>
    <row r="5" spans="2:4" s="74" customFormat="1" ht="10.5" customHeight="1"/>
    <row r="6" spans="2:4" s="74" customFormat="1" ht="18" customHeight="1">
      <c r="B6" s="126" t="s">
        <v>140</v>
      </c>
      <c r="C6" s="126"/>
    </row>
    <row r="7" spans="2:4" s="74" customFormat="1" ht="24" customHeight="1">
      <c r="B7" s="75" t="s">
        <v>84</v>
      </c>
      <c r="C7" s="75" t="s">
        <v>141</v>
      </c>
    </row>
    <row r="8" spans="2:4" s="74" customFormat="1" ht="18" customHeight="1">
      <c r="B8" s="84" t="s">
        <v>142</v>
      </c>
      <c r="C8" s="84" t="s">
        <v>143</v>
      </c>
    </row>
    <row r="9" spans="2:4" s="74" customFormat="1" ht="18" customHeight="1">
      <c r="B9" s="84" t="s">
        <v>56</v>
      </c>
      <c r="C9" s="84" t="s">
        <v>144</v>
      </c>
    </row>
    <row r="10" spans="2:4" s="74" customFormat="1" ht="28.35" customHeight="1"/>
  </sheetData>
  <mergeCells count="2">
    <mergeCell ref="B4:D4"/>
    <mergeCell ref="B6:C6"/>
  </mergeCells>
  <pageMargins left="0.78431372549019618" right="0.78431372549019618" top="0.98039215686274517" bottom="0.98039215686274517" header="0.50980392156862753" footer="0.5098039215686275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Savings Calc pre 102012</vt:lpstr>
      <vt:lpstr>Savings Calc post 102012</vt:lpstr>
      <vt:lpstr>Dehumidifer Calcs</vt:lpstr>
      <vt:lpstr>Qualified Product List</vt:lpstr>
      <vt:lpstr>Definitions for Column Headers</vt:lpstr>
      <vt:lpstr>Key Efficiency Criteria</vt:lpstr>
      <vt:lpstr>'Savings Calc post 102012'!_ftn1</vt:lpstr>
      <vt:lpstr>'Savings Calc pre 102012'!_ftn1</vt:lpstr>
      <vt:lpstr>'Savings Calc post 102012'!_ftn2</vt:lpstr>
      <vt:lpstr>'Savings Calc pre 102012'!_ftn2</vt:lpstr>
      <vt:lpstr>'Savings Calc post 102012'!_ftnref1</vt:lpstr>
      <vt:lpstr>'Savings Calc pre 102012'!_ftnref1</vt:lpstr>
      <vt:lpstr>'Savings Calc post 102012'!_ftnref2</vt:lpstr>
      <vt:lpstr>'Savings Calc pre 102012'!_ftnref2</vt:lpstr>
    </vt:vector>
  </TitlesOfParts>
  <Company>VEIC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Dent</dc:creator>
  <cp:lastModifiedBy>Samuel Dent</cp:lastModifiedBy>
  <dcterms:created xsi:type="dcterms:W3CDTF">2012-11-01T16:36:13Z</dcterms:created>
  <dcterms:modified xsi:type="dcterms:W3CDTF">2013-01-21T16:29:39Z</dcterms:modified>
</cp:coreProperties>
</file>