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https://d.docs.live.net/97314b2b1000012c/Documents/IL SAG 2019/January Large Group SAG Meetings/Jan. 15^J 2019 Meeting/"/>
    </mc:Choice>
  </mc:AlternateContent>
  <xr:revisionPtr revIDLastSave="0" documentId="8_{2D1304E8-C67E-4FC3-A9B6-609290DE870C}" xr6:coauthVersionLast="40" xr6:coauthVersionMax="40" xr10:uidLastSave="{00000000-0000-0000-0000-000000000000}"/>
  <bookViews>
    <workbookView xWindow="0" yWindow="0" windowWidth="19200" windowHeight="6910" tabRatio="915" xr2:uid="{F3ED5DB1-AAE2-4BA3-BC3F-9EC14C173D8E}"/>
  </bookViews>
  <sheets>
    <sheet name="Program-Level Adj Gas" sheetId="116" r:id="rId1"/>
    <sheet name="Measure-Level Adj Gas" sheetId="117" r:id="rId2"/>
    <sheet name="Sheet4" sheetId="115" state="hidden" r:id="rId3"/>
    <sheet name="Portfolio Summary" sheetId="30" state="hidden" r:id="rId4"/>
    <sheet name="Measure Codes" sheetId="114" state="hidden" r:id="rId5"/>
    <sheet name="Assumptions" sheetId="1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0">#REF!</definedName>
    <definedName name="\A">#REF!</definedName>
    <definedName name="\A2">#REF!</definedName>
    <definedName name="\A2T8">#REF!</definedName>
    <definedName name="\AA" localSheetId="0">#REF!</definedName>
    <definedName name="\AA">#REF!</definedName>
    <definedName name="\B" localSheetId="0">#REF!</definedName>
    <definedName name="\B">#REF!</definedName>
    <definedName name="\C" localSheetId="0">#REF!</definedName>
    <definedName name="\C">#REF!</definedName>
    <definedName name="\D" localSheetId="0">#REF!</definedName>
    <definedName name="\D">#REF!</definedName>
    <definedName name="\I" localSheetId="0">#REF!</definedName>
    <definedName name="\I">#REF!</definedName>
    <definedName name="\J" localSheetId="0">#REF!</definedName>
    <definedName name="\J">#REF!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est">#REF!</definedName>
    <definedName name="\X" localSheetId="0">#REF!</definedName>
    <definedName name="\X">#REF!</definedName>
    <definedName name="__123Graph_A" localSheetId="5" hidden="1">'[1]Func. Plt. RRF - With Earnings'!#REF!</definedName>
    <definedName name="__123Graph_A" hidden="1">'[2]Func. Plt. RRF - With Earnings'!#REF!</definedName>
    <definedName name="__123Graph_C" localSheetId="5" hidden="1">'[1]Func. Plt. RRF - With Earnings'!#REF!</definedName>
    <definedName name="__123Graph_C" hidden="1">'[2]Func. Plt. RRF - With Earnings'!#REF!</definedName>
    <definedName name="__123Graph_D" localSheetId="5" hidden="1">'[1]Func. Plt. RRF - With Earnings'!#REF!</definedName>
    <definedName name="__123Graph_D" hidden="1">'[2]Func. Plt. RRF - With Earnings'!#REF!</definedName>
    <definedName name="__123Graph_E" localSheetId="5" hidden="1">'[1]Func. Plt. RRF - With Earnings'!#REF!</definedName>
    <definedName name="__123Graph_E" hidden="1">'[2]Func. Plt. RRF - With Earnings'!#REF!</definedName>
    <definedName name="__123Graph_F" localSheetId="5" hidden="1">'[1]Func. Plt. RRF - With Earnings'!#REF!</definedName>
    <definedName name="__123Graph_F" hidden="1">'[2]Func. Plt. RRF - With Earnings'!#REF!</definedName>
    <definedName name="_A" localSheetId="0">#REF!</definedName>
    <definedName name="_A">#REF!</definedName>
    <definedName name="_B" localSheetId="0">#REF!</definedName>
    <definedName name="_B">#REF!</definedName>
    <definedName name="_bdm.FastTrackBookmark.10_4_2004_9_40_31_AM.edm" localSheetId="5" hidden="1">'[3]Adjusted Exp &amp; Rate Base'!#REF!</definedName>
    <definedName name="_bdm.FastTrackBookmark.10_4_2004_9_40_31_AM.edm" hidden="1">'[4]Adjusted Exp &amp; Rate Base'!#REF!</definedName>
    <definedName name="_bdm.FastTrackBookmark.9_15_2004_3_08_01_PM.edm" localSheetId="5" hidden="1">'[5]Stmt H'!#REF!</definedName>
    <definedName name="_bdm.FastTrackBookmark.9_15_2004_3_08_01_PM.edm" hidden="1">'[6]Stmt H'!#REF!</definedName>
    <definedName name="_bdm.FastTrackBookmark.9_15_2004_3_17_28_PM.edm" localSheetId="5" hidden="1">'[7]WACC &amp; IT'!#REF!</definedName>
    <definedName name="_bdm.FastTrackBookmark.9_15_2004_3_17_28_PM.edm" hidden="1">'[8]WACC &amp; IT'!#REF!</definedName>
    <definedName name="_bdm.FastTrackBookmark.9_15_2004_4_15_33_PM.edm" localSheetId="5" hidden="1">'[5]Stmt H'!#REF!</definedName>
    <definedName name="_bdm.FastTrackBookmark.9_15_2004_4_15_33_PM.edm" hidden="1">'[6]Stmt H'!#REF!</definedName>
    <definedName name="_C" localSheetId="0">#REF!</definedName>
    <definedName name="_C">#REF!</definedName>
    <definedName name="_xlnm._FilterDatabase" localSheetId="4" hidden="1">'Measure Codes'!$A$3:$M$821</definedName>
    <definedName name="_xlnm._FilterDatabase" localSheetId="1" hidden="1">'Measure-Level Adj Gas'!$A$7:$BE$220</definedName>
    <definedName name="_guide">#REF!</definedName>
    <definedName name="_measure_Life" localSheetId="5">#REF!</definedName>
    <definedName name="_measure_Life">#REF!</definedName>
    <definedName name="ACcycling">#REF!</definedName>
    <definedName name="ACUnitType">#REF!</definedName>
    <definedName name="ACZones">#REF!</definedName>
    <definedName name="adfa" localSheetId="5"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erBT">#REF!</definedName>
    <definedName name="Alloc_Desc">'[9]Functional Unbundling'!#REF!</definedName>
    <definedName name="Alloc_Tbl">'[9]Functional Unbundling'!#REF!</definedName>
    <definedName name="applicable_tariff" localSheetId="5">#REF!</definedName>
    <definedName name="applicable_tariff">#REF!</definedName>
    <definedName name="Application">#REF!</definedName>
    <definedName name="AvgAvoidCost_E" localSheetId="5">'[10]General Inputs'!#REF!</definedName>
    <definedName name="AvgAvoidCost_E">'[10]General Inputs'!#REF!</definedName>
    <definedName name="AvgAvoidCost_G">'[10]General Inputs'!#REF!</definedName>
    <definedName name="AvgComRate_G">'[10]General Inputs'!#REF!</definedName>
    <definedName name="AvgResRate_G">'[10]General Inputs'!#REF!</definedName>
    <definedName name="BaseYear" localSheetId="5">'[11]General Inputs'!$B$3</definedName>
    <definedName name="BaseYear">'[12]General Inputs'!$B$3</definedName>
    <definedName name="BASEYR" localSheetId="5">#REF!</definedName>
    <definedName name="BASEYR">#REF!</definedName>
    <definedName name="Bob" localSheetId="0">#REF!</definedName>
    <definedName name="Bob">#REF!</definedName>
    <definedName name="BOC">#REF!</definedName>
    <definedName name="BT">#REF!</definedName>
    <definedName name="building_codes" localSheetId="0">'[13]BenCost Input Summary'!#REF!</definedName>
    <definedName name="building_codes">'[14]BenCost Input Summary'!#REF!</definedName>
    <definedName name="building_codes_measures" localSheetId="0">'[13]BenCost Input Summary'!#REF!</definedName>
    <definedName name="building_codes_measures">'[14]BenCost Input Summary'!#REF!</definedName>
    <definedName name="building_tuneup" localSheetId="0">'[13]BenCost Input Summary'!#REF!</definedName>
    <definedName name="building_tuneup">'[14]BenCost Input Summary'!#REF!</definedName>
    <definedName name="Bus_PeakLineLosses">'[15]PY9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ancap">#REF!</definedName>
    <definedName name="Casement">#REF!</definedName>
    <definedName name="CI_BC" localSheetId="0">'[13]BenCost Input Summary'!#REF!</definedName>
    <definedName name="CI_BC">'[14]BenCost Input Summary'!#REF!</definedName>
    <definedName name="ci_bc_total" localSheetId="0">'[13]BenCost Input Summary'!#REF!</definedName>
    <definedName name="ci_bc_total">'[14]BenCost Input Summary'!#REF!</definedName>
    <definedName name="CI_Custom" localSheetId="0">'[13]BenCost Input Summary'!#REF!</definedName>
    <definedName name="CI_Custom">'[14]BenCost Input Summary'!#REF!</definedName>
    <definedName name="ci_custom_measures" localSheetId="0">'[13]BenCost Input Summary'!#REF!</definedName>
    <definedName name="ci_custom_measures">'[14]BenCost Input Summary'!#REF!</definedName>
    <definedName name="ci_custom_total" localSheetId="0">'[13]BenCost Input Summary'!#REF!</definedName>
    <definedName name="ci_custom_total">'[14]BenCost Input Summary'!#REF!</definedName>
    <definedName name="CI_NC" localSheetId="0">'[13]BenCost Input Summary'!#REF!</definedName>
    <definedName name="CI_NC">'[14]BenCost Input Summary'!#REF!</definedName>
    <definedName name="ci_nc_total" localSheetId="0">'[13]BenCost Input Summary'!#REF!</definedName>
    <definedName name="ci_nc_total">'[14]BenCost Input Summary'!#REF!</definedName>
    <definedName name="CI_RC" localSheetId="0">'[13]BenCost Input Summary'!#REF!</definedName>
    <definedName name="CI_RC">'[14]BenCost Input Summary'!#REF!</definedName>
    <definedName name="CI_RC_Measures" localSheetId="0">'[13]BenCost Input Summary'!#REF!</definedName>
    <definedName name="CI_RC_Measures">'[14]BenCost Input Summary'!#REF!</definedName>
    <definedName name="ci_rc_total" localSheetId="0">'[13]BenCost Input Summary'!#REF!</definedName>
    <definedName name="ci_rc_total">'[14]BenCost Input Summary'!#REF!</definedName>
    <definedName name="Cnfg_ScrnToolbar" localSheetId="5">[16]Config!#REF!</definedName>
    <definedName name="Cnfg_ScrnToolbar">[16]Config!#REF!</definedName>
    <definedName name="Coincidence">'[17]Gen Inputs'!$B$24</definedName>
    <definedName name="Coincidence_Summer" localSheetId="5">'[17]AEG Bencost Pricing Inputs'!#REF!</definedName>
    <definedName name="Coincidence_Summer">'[17]AEG Bencost Pricing Inputs'!#REF!</definedName>
    <definedName name="Coincidence_Winter" localSheetId="5">'[17]AEG Bencost Pricing Inputs'!#REF!</definedName>
    <definedName name="Coincidence_Winter">'[17]AEG Bencost Pricing Inputs'!#REF!</definedName>
    <definedName name="commodity_cost">'[18]GENERAL INPUTS'!$B$17</definedName>
    <definedName name="Commodity_Cost_annual" localSheetId="5">'[17]Gen Inputs'!#REF!</definedName>
    <definedName name="Commodity_Cost_annual">'[17]Gen Inputs'!#REF!</definedName>
    <definedName name="Commodity_Cost_summer">'[17]Gen Inputs'!#REF!</definedName>
    <definedName name="Commodity_Cost_winter">'[17]Gen Inputs'!#REF!</definedName>
    <definedName name="company_name" localSheetId="5">#REF!</definedName>
    <definedName name="company_name">#REF!</definedName>
    <definedName name="CompCustomRetro">'[17]AEG Bencost Pricing Inputs'!$D$48</definedName>
    <definedName name="CoolHomes" localSheetId="5">#REF!</definedName>
    <definedName name="CoolHomes">#REF!</definedName>
    <definedName name="CT">#REF!</definedName>
    <definedName name="Currency">'[19]Screening Info'!$F$18</definedName>
    <definedName name="customer_sector" localSheetId="5">#REF!</definedName>
    <definedName name="customer_sector">#REF!</definedName>
    <definedName name="CustomerRateCode">'[17]AEG Bencost Pricing Inputs'!$D$114</definedName>
    <definedName name="CustomNew" localSheetId="5">#REF!</definedName>
    <definedName name="CustomNew">#REF!</definedName>
    <definedName name="CustomRetrofit">#REF!</definedName>
    <definedName name="Demand_Cost" localSheetId="5">'[17]Gen Inputs'!#REF!</definedName>
    <definedName name="demand_cost">'[18]GENERAL INPUTS'!$B$19</definedName>
    <definedName name="Demand_NTG">'[17]Gen Inputs'!$B$29</definedName>
    <definedName name="DemandUnits">'[19]Screening Info'!$L$13</definedName>
    <definedName name="DHWFuel">#REF!</definedName>
    <definedName name="discount_rate">'[20]General Inputs'!$C$5</definedName>
    <definedName name="DiscountRate" localSheetId="5">'[15]PY9 General Inputs'!$B$3</definedName>
    <definedName name="DiscountRate">'[21]PY9 General Inputs'!$B$3</definedName>
    <definedName name="DiscountRate_NorthShore">'[22]General Inputs'!$C$11</definedName>
    <definedName name="DiscountRate_Peoples">'[22]General Inputs'!$B$11</definedName>
    <definedName name="DiscountRatePCT" localSheetId="5">'[11]General Inputs'!$B$9</definedName>
    <definedName name="DiscountRatePCT">'[12]General Inputs'!$B$9</definedName>
    <definedName name="DiscountRateRIM" localSheetId="5">'[11]General Inputs'!$B$10</definedName>
    <definedName name="DiscountRateRIM">'[12]General Inputs'!$B$10</definedName>
    <definedName name="DiscountRateSCT" localSheetId="5">'[11]General Inputs'!$B$8</definedName>
    <definedName name="DiscountRateSCT">'[12]General Inputs'!$B$8</definedName>
    <definedName name="DiscountRateTRC" localSheetId="5">'[11]General Inputs'!$B$6</definedName>
    <definedName name="DiscountRateTRC">'[12]General Inputs'!$B$6</definedName>
    <definedName name="DiscountRateUCT" localSheetId="5">'[11]General Inputs'!$B$7</definedName>
    <definedName name="DiscountRateUCT">'[12]General Inputs'!$B$7</definedName>
    <definedName name="E_Commodity_Cost_annual">'[23]E-General Inputs'!$B$20</definedName>
    <definedName name="E_Commodity_Cost_summer" localSheetId="5">#REF!</definedName>
    <definedName name="E_Commodity_Cost_summer">#REF!</definedName>
    <definedName name="E_Commodity_Cost_winter">#REF!</definedName>
    <definedName name="E_Demand_Cost">'[23]E-General Inputs'!$B$25</definedName>
    <definedName name="E_Environmental_Damage_Factor">'[23]E-General Inputs'!$B$32</definedName>
    <definedName name="E_Escalation_Rate">'[23]E-General Inputs'!$C$18</definedName>
    <definedName name="E_General_Input_Data_Year">'[23]E-General Inputs'!$B$41</definedName>
    <definedName name="E_Line_Losses" localSheetId="5">#REF!</definedName>
    <definedName name="E_Line_Losses">#REF!</definedName>
    <definedName name="E_Participant_Discount_Rate">'[23]E-General Inputs'!$B$35</definedName>
    <definedName name="E_Project_Analysis_Year_1">'[23]E-General Inputs'!$B$43</definedName>
    <definedName name="E_Retail_Rate_commercial" localSheetId="5">#REF!</definedName>
    <definedName name="E_Retail_Rate_commercial">#REF!</definedName>
    <definedName name="E_Retail_Rate_residential">'[23]E-General Inputs'!$B$11</definedName>
    <definedName name="E_Social_Discount_Rate">'[23]E-General Inputs'!$B$39</definedName>
    <definedName name="E_Utility_Discount_Rate">'[23]E-General Inputs'!$B$37</definedName>
    <definedName name="E_Variable_O_M">'[23]E-General Inputs'!$B$29</definedName>
    <definedName name="ebdebtratio">'[24]Electric Factors'!$G$43</definedName>
    <definedName name="ElecDualList">'[25]Inputs and Calculations'!$D$391:$D$455</definedName>
    <definedName name="ElecElecList">'[25]Inputs and Calculations'!$D$206:$D$386</definedName>
    <definedName name="ElecIncentPivotTbl" localSheetId="0">#REF!</definedName>
    <definedName name="ElecIncentPivotTbl">#REF!</definedName>
    <definedName name="Electric_Commodity_Cost">#REF!</definedName>
    <definedName name="Electric_Demand_Cost">#REF!</definedName>
    <definedName name="Electric_Line_Loss">'[22]General Inputs'!$B$5</definedName>
    <definedName name="Electric_NonRes_Rate">'[22]General Inputs'!$B$20</definedName>
    <definedName name="Electric_Res_Rate">'[22]General Inputs'!$B$19</definedName>
    <definedName name="ENERGY_LineLoss">'[26]General Inputs'!$C$6</definedName>
    <definedName name="Energy_NTG">'[17]Gen Inputs'!$B$28</definedName>
    <definedName name="EnergyLineLoss" localSheetId="5">'[11]General Inputs'!$B$12</definedName>
    <definedName name="EnergyLineLoss">'[12]General Inputs'!$B$12</definedName>
    <definedName name="EnergyUnits">'[19]Screening Info'!$L$12</definedName>
    <definedName name="Environmental_Damage_Factor" localSheetId="5">'[17]Gen Inputs'!#REF!</definedName>
    <definedName name="Environmental_Damage_Factor">'[17]Gen Inputs'!#REF!</definedName>
    <definedName name="Environmental_Electric">'[22]General Inputs'!$B$23</definedName>
    <definedName name="Environmental_Gas">'[22]General Inputs'!$B$24</definedName>
    <definedName name="erevchg">'[27]Revenue Requirements'!$E$22</definedName>
    <definedName name="ERORB">'[7]WACC &amp; IT'!$I$25</definedName>
    <definedName name="Escalation_Rate" localSheetId="5">'[17]Gen Inputs'!$C$10</definedName>
    <definedName name="escalation_rate">'[18]GENERAL INPUTS'!$D$11</definedName>
    <definedName name="ESourceBTU_kWh">'[28]General Inputs'!$E$26</definedName>
    <definedName name="ESysLoss">'[28]General Inputs'!$E$24</definedName>
    <definedName name="EWGHTDEBT">'[7]WACC &amp; IT'!$I$21</definedName>
    <definedName name="Ex_Ante_kW" localSheetId="5">#REF!</definedName>
    <definedName name="Ex_Ante_kW" localSheetId="0">#REF!</definedName>
    <definedName name="Ex_Ante_kW">#REF!</definedName>
    <definedName name="Ex_ante_kWh" localSheetId="0">#REF!</definedName>
    <definedName name="Ex_ante_kWh">#REF!</definedName>
    <definedName name="Fan">#REF!</definedName>
    <definedName name="FedTax">'[7]WACC &amp; IT'!#REF!</definedName>
    <definedName name="first_year" localSheetId="5">#REF!</definedName>
    <definedName name="first_year">#REF!</definedName>
    <definedName name="Fossil">#REF!</definedName>
    <definedName name="G_Commodity_Cost_annual">'[29]G-General Inputs'!$B$20</definedName>
    <definedName name="G_Commodity_Cost_summer" localSheetId="5">#REF!</definedName>
    <definedName name="G_Commodity_Cost_summer">#REF!</definedName>
    <definedName name="G_Commodity_Cost_winter">#REF!</definedName>
    <definedName name="G_Demand_Cost">'[29]G-General Inputs'!$B$25</definedName>
    <definedName name="G_Environmental_Damage_Factor">'[29]G-General Inputs'!$B$32</definedName>
    <definedName name="G_Escalation_Rate">'[29]G-General Inputs'!$C$18</definedName>
    <definedName name="G_General_Input_Data_Year">'[29]G-General Inputs'!$B$41</definedName>
    <definedName name="G_Line_Losses" localSheetId="5">#REF!</definedName>
    <definedName name="G_Line_Losses">#REF!</definedName>
    <definedName name="G_Participant_Discount_Rate">'[29]G-General Inputs'!$B$35</definedName>
    <definedName name="G_Peak_Demand_Reduction_Factor">'[29]G-General Inputs'!$B$27</definedName>
    <definedName name="G_Project_Analysis_Year_1">'[29]G-General Inputs'!$B$43</definedName>
    <definedName name="G_Retail_Rate_commercial">'[29]G-General Inputs'!$B$12</definedName>
    <definedName name="G_Retail_Rate_residential">'[29]G-General Inputs'!$B$11</definedName>
    <definedName name="G_Social_Discount_Rate">'[29]G-General Inputs'!$B$39</definedName>
    <definedName name="G_Utility_Discount_Rate">'[29]G-General Inputs'!$B$37</definedName>
    <definedName name="G_Variable_O_M">'[29]G-General Inputs'!$B$29</definedName>
    <definedName name="gas_damage_escalation">'[18]GENERAL INPUTS'!$D$29</definedName>
    <definedName name="gas_environmental_damage">'[18]GENERAL INPUTS'!$B$29</definedName>
    <definedName name="Gas_Losses" localSheetId="5">'[11]General Inputs'!$B$16</definedName>
    <definedName name="Gas_Losses">'[12]General Inputs'!$B$16</definedName>
    <definedName name="GasDualList">'[25]Inputs and Calculations'!$D$530:$D$601</definedName>
    <definedName name="GasGasList">'[25]Inputs and Calculations'!$D$460:$D$525</definedName>
    <definedName name="General_Input_Data_Year" localSheetId="5">'[17]Gen Inputs'!$B$18</definedName>
    <definedName name="General_Input_Data_Year">'[18]GENERAL INPUTS'!$B$40</definedName>
    <definedName name="GeneralInputs" localSheetId="5">'[30]General Inputs'!#REF!</definedName>
    <definedName name="GeneralInputs">'[30]General Inputs'!#REF!</definedName>
    <definedName name="GenEscRate">'[10]General Inputs'!$B$7</definedName>
    <definedName name="george" localSheetId="0">#REF!</definedName>
    <definedName name="george">#REF!</definedName>
    <definedName name="GSysLoss" localSheetId="5">'[10]General Inputs'!#REF!</definedName>
    <definedName name="GSysLoss">'[28]General Inputs'!$E$25</definedName>
    <definedName name="Guidelines">#REF!</definedName>
    <definedName name="harry" localSheetId="0">#REF!</definedName>
    <definedName name="harry">#REF!</definedName>
    <definedName name="Incentive">#REF!</definedName>
    <definedName name="IncrCost">#REF!</definedName>
    <definedName name="Inflate">'[17]AEG Bencost Pricing Inputs'!$F$129</definedName>
    <definedName name="Inflation" localSheetId="5">#REF!</definedName>
    <definedName name="Inflation">#REF!</definedName>
    <definedName name="Inflation_Rate">'[26]General Inputs'!$C$4</definedName>
    <definedName name="jj">#REF!</definedName>
    <definedName name="kW_AnnualSavings">#REF!</definedName>
    <definedName name="kWh_AnnualSavings">#REF!</definedName>
    <definedName name="Lighting">#REF!</definedName>
    <definedName name="Line_Losses">'[17]Gen Inputs'!$B$20</definedName>
    <definedName name="LIPA_EDGE_inccost" localSheetId="5">'[17]Gen Inputs'!#REF!</definedName>
    <definedName name="LIPA_EDGE_inccost">'[17]Gen Inputs'!#REF!</definedName>
    <definedName name="LIPAEDGE_kWSavings" localSheetId="5">'[17]Gen Inputs'!#REF!</definedName>
    <definedName name="LIPAEDGE_kWSavings">'[17]Gen Inputs'!#REF!</definedName>
    <definedName name="Load_Shapes">'[31]Load Shapes'!$A$2:$A$134</definedName>
    <definedName name="LoadShape">'[17]Load Profile'!$D$14,'[17]Load Profile'!$F$14,'[17]Load Profile'!$D$17</definedName>
    <definedName name="Loadshape_Summer_Intermediate">'[17]AEG Bencost Pricing Inputs'!#REF!</definedName>
    <definedName name="Loadshape_Summer_Off_PeaK" localSheetId="5">'[17]AEG Bencost Pricing Inputs'!#REF!</definedName>
    <definedName name="Loadshape_Summer_Off_PeaK">'[17]AEG Bencost Pricing Inputs'!#REF!</definedName>
    <definedName name="Loadshape_Summer_On_Peak">'[17]AEG Bencost Pricing Inputs'!#REF!</definedName>
    <definedName name="Loadshape_Winter_Intermediate">'[17]AEG Bencost Pricing Inputs'!#REF!</definedName>
    <definedName name="Loadshape_Winter_Off_Peak">'[17]AEG Bencost Pricing Inputs'!#REF!</definedName>
    <definedName name="LoadshapeNames">[32]Loadshapes!$B$4:$B$137</definedName>
    <definedName name="LoadShapes">[17]LoadShapes!$B$9:$CX$43</definedName>
    <definedName name="lookup_building_codes" localSheetId="0">'[13]BenCost Input Summary'!#REF!</definedName>
    <definedName name="lookup_building_codes">'[14]BenCost Input Summary'!#REF!</definedName>
    <definedName name="lookup_buliding_tuneup" localSheetId="0">'[13]BenCost Input Summary'!#REF!</definedName>
    <definedName name="lookup_buliding_tuneup">'[14]BenCost Input Summary'!#REF!</definedName>
    <definedName name="Lookup_CI_RC" localSheetId="0">'[13]BenCost Input Summary'!#REF!</definedName>
    <definedName name="Lookup_CI_RC">'[14]BenCost Input Summary'!#REF!</definedName>
    <definedName name="lookup_process_tuneup" localSheetId="0">'[13]BenCost Input Summary'!#REF!</definedName>
    <definedName name="lookup_process_tuneup">'[14]BenCost Input Summary'!#REF!</definedName>
    <definedName name="Lookup_Table">#REF!</definedName>
    <definedName name="LowIncome" localSheetId="5">#REF!</definedName>
    <definedName name="LowIncome">#REF!</definedName>
    <definedName name="LowIncomeNewHome">#REF!</definedName>
    <definedName name="LU_facilitytype">[33]HOO!$A$2:$C$17</definedName>
    <definedName name="Measure_Life" localSheetId="5">#REF!</definedName>
    <definedName name="Measure_Life">#REF!</definedName>
    <definedName name="measure_list">#REF!</definedName>
    <definedName name="Measures" localSheetId="0">#REF!</definedName>
    <definedName name="Measures">#REF!</definedName>
    <definedName name="MeasureType">#REF!</definedName>
    <definedName name="Million">1000000</definedName>
    <definedName name="MotorHP">#REF!</definedName>
    <definedName name="N" localSheetId="0">#REF!</definedName>
    <definedName name="N">#REF!</definedName>
    <definedName name="NEBS">'[26]General Inputs'!$C$9</definedName>
    <definedName name="NewHome">#REF!</definedName>
    <definedName name="NG_AllClasses_RetailRate">#REF!</definedName>
    <definedName name="NG_Com_RetailRate">#REF!</definedName>
    <definedName name="NG_Res_RetailRate">#REF!</definedName>
    <definedName name="non_gas_damage_escalation">'[18]GENERAL INPUTS'!$D$31</definedName>
    <definedName name="non_gas_escalation">'[18]GENERAL INPUTS'!$D$14</definedName>
    <definedName name="Non_Gas_Fuel_Cost">'[18]GENERAL INPUTS'!$B$25</definedName>
    <definedName name="Non_Gas_Fuel_Environmental_Damage_Factor">'[18]GENERAL INPUTS'!$B$31</definedName>
    <definedName name="Non_Gas_Fuel_Loss_Factor">'[18]GENERAL INPUTS'!$B$27</definedName>
    <definedName name="Non_Gas_Fuel_Retail_Rate">'[18]GENERAL INPUTS'!$B$14</definedName>
    <definedName name="NorthShore_LineLoss">'[22]General Inputs'!$C$12</definedName>
    <definedName name="NorthShore_NonRes_Rate">'[22]General Inputs'!$C$16</definedName>
    <definedName name="NorthShore_Res_Rate">'[22]General Inputs'!$C$15</definedName>
    <definedName name="NPV_BC_results" localSheetId="5">#REF!</definedName>
    <definedName name="NPV_BC_results">#REF!</definedName>
    <definedName name="NTG_CH">#REF!</definedName>
    <definedName name="NTG_Energy">#REF!</definedName>
    <definedName name="OM_Escalation">'[17]Gen Inputs'!$C$13</definedName>
    <definedName name="Oriface">#REF!</definedName>
    <definedName name="P">"P"</definedName>
    <definedName name="PAdmDR" localSheetId="5">'[10]General Inputs'!#REF!</definedName>
    <definedName name="PAdmDR">'[28]General Inputs'!$D$35</definedName>
    <definedName name="PartDR" localSheetId="5">'[10]General Inputs'!#REF!</definedName>
    <definedName name="PartDR">'[10]General Inputs'!#REF!</definedName>
    <definedName name="participant_discount_comm">'[18]GENERAL INPUTS'!$B$34</definedName>
    <definedName name="Participant_Discount_Rate">'[17]Gen Inputs'!$B$15</definedName>
    <definedName name="participant_discount_res">'[18]GENERAL INPUTS'!$B$33</definedName>
    <definedName name="Peak">'[17]Gen Inputs'!$B$21</definedName>
    <definedName name="Peak_Line_Loss" localSheetId="5">'[22]General Inputs'!#REF!</definedName>
    <definedName name="Peak_Line_Loss">'[22]General Inputs'!#REF!</definedName>
    <definedName name="PEAK_LineLoss">'[26]General Inputs'!$C$7</definedName>
    <definedName name="peak_reduction_factor">'[18]GENERAL INPUTS'!$B$21</definedName>
    <definedName name="PeakLineLoss" localSheetId="5">'[11]General Inputs'!$B$14</definedName>
    <definedName name="PeakLineLoss">'[12]General Inputs'!$B$14</definedName>
    <definedName name="Peoples_LineLoss">'[22]General Inputs'!$B$12</definedName>
    <definedName name="Peoples_NonRes_Rate">'[22]General Inputs'!$B$16</definedName>
    <definedName name="Peoples_Res_Rate">'[22]General Inputs'!$B$15</definedName>
    <definedName name="_xlnm.Print_Area" localSheetId="1">'Measure-Level Adj Gas'!$C$1:$BE$227</definedName>
    <definedName name="_xlnm.Print_Area" localSheetId="0">'Program-Level Adj Gas'!$C$1:$V$24</definedName>
    <definedName name="_xlnm.Print_Titles" localSheetId="1">'Measure-Level Adj Gas'!$C:$D,'Measure-Level Adj Gas'!$1:$7</definedName>
    <definedName name="_xlnm.Print_Titles" localSheetId="0">'Program-Level Adj Gas'!$C:$C</definedName>
    <definedName name="process_tuneup" localSheetId="0">'[13]BenCost Input Summary'!#REF!</definedName>
    <definedName name="process_tuneup">'[14]BenCost Input Summary'!#REF!</definedName>
    <definedName name="Program_Area" localSheetId="0">#REF!</definedName>
    <definedName name="Program_Area">#REF!</definedName>
    <definedName name="program_name">#REF!</definedName>
    <definedName name="program_type">#REF!</definedName>
    <definedName name="ProgramCodes">'[32]Program Data'!$B$13:$B$42</definedName>
    <definedName name="Project_Analysis_Year_1" localSheetId="5">'[17]Gen Inputs'!$B$19</definedName>
    <definedName name="Project_Analysis_Year_1">'[18]GENERAL INPUTS'!$B$42</definedName>
    <definedName name="Project_Analysis_Year_2">'[18]GENERAL INPUTS'!$B$43</definedName>
    <definedName name="Project_Analysis_Year_3">'[18]GENERAL INPUTS'!$B$44</definedName>
    <definedName name="Project_OandM" localSheetId="5">#REF!</definedName>
    <definedName name="Project_OandM">#REF!</definedName>
    <definedName name="rate_code">[17]References!$A$30:$A$37</definedName>
    <definedName name="rate_codes">[17]References!$A$30:$E$37</definedName>
    <definedName name="RefCap">#REF!</definedName>
    <definedName name="RefDoor">#REF!</definedName>
    <definedName name="Refrigerator" localSheetId="5">#REF!</definedName>
    <definedName name="Refrigerator">#REF!</definedName>
    <definedName name="ReplOpEERexist" localSheetId="5">'[34]Sample Database'!#REF!</definedName>
    <definedName name="ReplOpEERexist">'[34]Sample Database'!#REF!</definedName>
    <definedName name="Retail_Rate_AllClasses" localSheetId="5">#REF!</definedName>
    <definedName name="Retail_Rate_AllClasses">#REF!</definedName>
    <definedName name="Retail_Rate_commercial" localSheetId="5">'[17]Gen Inputs'!#REF!</definedName>
    <definedName name="retail_rate_commercial">'[18]GENERAL INPUTS'!$B$12</definedName>
    <definedName name="Retail_Rate_residential" localSheetId="5">'[17]Gen Inputs'!$B$9</definedName>
    <definedName name="retail_rate_residential">'[18]GENERAL INPUTS'!$B$11</definedName>
    <definedName name="RetrofitData" localSheetId="5">#REF!</definedName>
    <definedName name="RetrofitData">#REF!</definedName>
    <definedName name="ReverseCycle">#REF!</definedName>
    <definedName name="RinseBT">#REF!</definedName>
    <definedName name="RPayDR" localSheetId="5">'[10]General Inputs'!#REF!</definedName>
    <definedName name="RPayDR">'[10]General Inputs'!#REF!</definedName>
    <definedName name="saraaksdf" localSheetId="5"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etb">#REF!</definedName>
    <definedName name="Shifts">#REF!</definedName>
    <definedName name="SocDR">'[10]General Inputs'!#REF!</definedName>
    <definedName name="Social_Discount_Rate">'[17]Gen Inputs'!$B$17</definedName>
    <definedName name="societal_discount">'[18]GENERAL INPUTS'!$B$38</definedName>
    <definedName name="Standard">#REF!</definedName>
    <definedName name="StateTax" localSheetId="5">'[7]WACC &amp; IT'!#REF!</definedName>
    <definedName name="StateTax">'[7]WACC &amp; IT'!#REF!</definedName>
    <definedName name="Summer">'[17]Gen Inputs'!$B$25</definedName>
    <definedName name="Summer_Intermediate" localSheetId="5">'[17]AEG Bencost Pricing Inputs'!#REF!</definedName>
    <definedName name="Summer_Intermediate">'[17]AEG Bencost Pricing Inputs'!#REF!</definedName>
    <definedName name="Summer_Off_PeaK" localSheetId="5">'[17]AEG Bencost Pricing Inputs'!#REF!</definedName>
    <definedName name="Summer_Off_PeaK">'[17]AEG Bencost Pricing Inputs'!#REF!</definedName>
    <definedName name="Summer_On_Peak" localSheetId="5">'[17]AEG Bencost Pricing Inputs'!#REF!</definedName>
    <definedName name="Summer_On_Peak">'[17]AEG Bencost Pricing Inputs'!#REF!</definedName>
    <definedName name="t" localSheetId="5">#REF!</definedName>
    <definedName name="t">#REF!</definedName>
    <definedName name="Test_ante">#REF!</definedName>
    <definedName name="testgeorge">#REF!</definedName>
    <definedName name="testharry">#REF!</definedName>
    <definedName name="testincremental">#REF!</definedName>
    <definedName name="testmeasures">#REF!</definedName>
    <definedName name="TestPivot">#REF!</definedName>
    <definedName name="testprogram">#REF!</definedName>
    <definedName name="Thousand">1000</definedName>
    <definedName name="Total_Incremental_Cost" localSheetId="0">#REF!</definedName>
    <definedName name="Total_Incremental_Cost">#REF!</definedName>
    <definedName name="TRCNomDR">'[10]General Inputs'!$B$8</definedName>
    <definedName name="UDR">'[17]AEG Bencost Pricing Inputs'!$F$134</definedName>
    <definedName name="utility_discount">'[18]GENERAL INPUTS'!$B$36</definedName>
    <definedName name="Utility_Discount_Rate">'[17]Gen Inputs'!$B$16</definedName>
    <definedName name="Variable_O_M">'[17]Gen Inputs'!$B$12</definedName>
    <definedName name="variable_OM">'[18]GENERAL INPUTS'!$B$23</definedName>
    <definedName name="Vending">#REF!</definedName>
    <definedName name="VFDBT">#REF!</definedName>
    <definedName name="VFDControls">#REF!</definedName>
    <definedName name="Water_Losses" localSheetId="5">'[11]General Inputs'!$B$17</definedName>
    <definedName name="Water_Losses">'[12]General Inputs'!$B$17</definedName>
    <definedName name="Winter">'[17]Gen Inputs'!$B$26</definedName>
    <definedName name="Winter_Intermediate" localSheetId="5">'[17]AEG Bencost Pricing Inputs'!#REF!</definedName>
    <definedName name="Winter_Intermediate">'[17]AEG Bencost Pricing Inputs'!#REF!</definedName>
    <definedName name="Winter_Off_Peak" localSheetId="5">'[17]AEG Bencost Pricing Inputs'!#REF!</definedName>
    <definedName name="Winter_Off_Peak">'[17]AEG Bencost Pricing Inputs'!#REF!</definedName>
    <definedName name="wrn.COST._.ALLOC._.STUDY._.1997._.CLFP." localSheetId="5"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localSheetId="5" hidden="1">{#N/A,#N/A,TRUE,"DATA INPUTS"}</definedName>
    <definedName name="wrn.DATA._.INPUTS." hidden="1">{#N/A,#N/A,TRUE,"DATA INPUTS"}</definedName>
    <definedName name="wrn.Other._.Schedules." localSheetId="5"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localSheetId="5" hidden="1">{"RAK-1, Schedule 1",#N/A,FALSE,"Electric";"RAK-1, Schedule 2",#N/A,FALSE,"Electric";"RAK-1, Schedule 4",#N/A,FALSE,"Electric"}</definedName>
    <definedName name="wrn.RAK1." hidden="1">{"RAK-1, Schedule 1",#N/A,FALSE,"Electric";"RAK-1, Schedule 2",#N/A,FALSE,"Electric";"RAK-1, Schedule 4",#N/A,FALSE,"Electric"}</definedName>
    <definedName name="wrn.RAK2." localSheetId="5"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localSheetId="5" hidden="1">{#N/A,#N/A,FALSE,"Revenue Requirements";#N/A,#N/A,FALSE,"Capital Structure";#N/A,#N/A,FALSE,"Cost of Debt";#N/A,#N/A,FALSE,"Electric";#N/A,#N/A,FALSE,"Gas";#N/A,#N/A,FALSE,"CWC";#N/A,#N/A,FALSE,"Income Taxes"}</definedName>
    <definedName name="wrn.RevReq." hidden="1">{#N/A,#N/A,FALSE,"Revenue Requirements";#N/A,#N/A,FALSE,"Capital Structure";#N/A,#N/A,FALSE,"Cost of Debt";#N/A,#N/A,FALSE,"Electric";#N/A,#N/A,FALSE,"Gas";#N/A,#N/A,FALSE,"CWC";#N/A,#N/A,FALSE,"Income Taxes"}</definedName>
    <definedName name="wrn.Schedule._.4." localSheetId="5" hidden="1">{"ERB1",#N/A,FALSE,"Electric";"ERB2",#N/A,FALSE,"Electric";"ERB3",#N/A,FALSE,"Electric";"ERB4",#N/A,FALSE,"Electric";"ERB5",#N/A,FALSE,"Electric"}</definedName>
    <definedName name="wrn.Schedule._.4." hidden="1">{"ERB1",#N/A,FALSE,"Electric";"ERB2",#N/A,FALSE,"Electric";"ERB3",#N/A,FALSE,"Electric";"ERB4",#N/A,FALSE,"Electric";"ERB5",#N/A,FALSE,"Electric"}</definedName>
    <definedName name="wrn.Schedule._.5." localSheetId="5" hidden="1">{"EE1",#N/A,FALSE,"Electric";"EE2",#N/A,FALSE,"Electric";"EE3",#N/A,FALSE,"Electric";"EE4",#N/A,FALSE,"Electric";"EE5",#N/A,FALSE,"Electric"}</definedName>
    <definedName name="wrn.Schedule._.5." hidden="1">{"EE1",#N/A,FALSE,"Electric";"EE2",#N/A,FALSE,"Electric";"EE3",#N/A,FALSE,"Electric";"EE4",#N/A,FALSE,"Electric";"EE5",#N/A,FALSE,"Electric"}</definedName>
    <definedName name="y" localSheetId="5">#REF!</definedName>
    <definedName name="y">#REF!</definedName>
    <definedName name="ZoneCodes">'[19]Program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17" l="1"/>
  <c r="S20" i="116" l="1"/>
  <c r="O20" i="116"/>
  <c r="O15" i="116"/>
  <c r="S15" i="116" s="1"/>
  <c r="D22" i="116" l="1"/>
  <c r="H22" i="116"/>
  <c r="L22" i="116"/>
  <c r="P22" i="116"/>
  <c r="F21" i="116" l="1"/>
  <c r="F22" i="116"/>
  <c r="J21" i="116"/>
  <c r="J22" i="116"/>
  <c r="N21" i="116"/>
  <c r="N22" i="116"/>
  <c r="R21" i="116"/>
  <c r="R22" i="116"/>
  <c r="U21" i="116"/>
  <c r="U22" i="116"/>
  <c r="T21" i="116"/>
  <c r="V21" i="116" s="1"/>
  <c r="T22" i="116"/>
  <c r="Q22" i="116"/>
  <c r="M22" i="116"/>
  <c r="I22" i="116"/>
  <c r="V22" i="116" l="1"/>
  <c r="F15" i="30" l="1"/>
  <c r="L15" i="30" l="1"/>
  <c r="I15" i="30"/>
  <c r="C36" i="30"/>
  <c r="C38" i="30"/>
  <c r="C25" i="30" l="1"/>
  <c r="C15" i="30"/>
  <c r="C27" i="30" l="1"/>
  <c r="O35" i="30" l="1"/>
  <c r="O36" i="30"/>
  <c r="O37" i="30"/>
  <c r="O38" i="30"/>
  <c r="C37" i="30"/>
  <c r="C35" i="30"/>
  <c r="C39" i="30" s="1"/>
  <c r="O39" i="30" l="1"/>
  <c r="X25" i="30" l="1"/>
  <c r="U25" i="30"/>
  <c r="R25" i="30"/>
  <c r="O25" i="30"/>
  <c r="L25" i="30"/>
  <c r="L27" i="30" s="1"/>
  <c r="I25" i="30"/>
  <c r="I27" i="30" s="1"/>
  <c r="F25" i="30"/>
  <c r="F27" i="30" s="1"/>
  <c r="X15" i="30"/>
  <c r="X27" i="30" s="1"/>
  <c r="U15" i="30"/>
  <c r="R15" i="30"/>
  <c r="O15" i="30"/>
  <c r="U27" i="30" l="1"/>
  <c r="R27" i="30"/>
  <c r="O27" i="30"/>
  <c r="B24" i="116" s="1"/>
  <c r="D9" i="116" l="1"/>
  <c r="D17" i="116"/>
  <c r="H9" i="116"/>
  <c r="H17" i="116"/>
  <c r="L9" i="116"/>
  <c r="L17" i="116"/>
  <c r="P9" i="116"/>
  <c r="P17" i="116"/>
  <c r="Q17" i="116"/>
  <c r="R17" i="116" s="1"/>
  <c r="M17" i="116"/>
  <c r="N17" i="116" s="1"/>
  <c r="I17" i="116"/>
  <c r="J17" i="116" s="1"/>
  <c r="A17" i="116" l="1"/>
  <c r="T17" i="116"/>
  <c r="F17" i="116"/>
  <c r="U17" i="116"/>
  <c r="V17" i="116" s="1"/>
  <c r="D18" i="116" l="1"/>
  <c r="H18" i="116"/>
  <c r="P18" i="116"/>
  <c r="L18" i="116"/>
  <c r="D19" i="116"/>
  <c r="L19" i="116"/>
  <c r="H19" i="116"/>
  <c r="P19" i="116"/>
  <c r="D20" i="116" l="1"/>
  <c r="H20" i="116"/>
  <c r="P20" i="116"/>
  <c r="L20" i="116"/>
  <c r="A18" i="116"/>
  <c r="T18" i="116"/>
  <c r="Q18" i="116"/>
  <c r="R18" i="116" s="1"/>
  <c r="M18" i="116"/>
  <c r="N18" i="116" s="1"/>
  <c r="I18" i="116"/>
  <c r="J18" i="116" s="1"/>
  <c r="I19" i="116"/>
  <c r="Q19" i="116"/>
  <c r="M19" i="116"/>
  <c r="N19" i="116" l="1"/>
  <c r="J19" i="116"/>
  <c r="R19" i="116"/>
  <c r="A19" i="116"/>
  <c r="T19" i="116"/>
  <c r="F18" i="116"/>
  <c r="U18" i="116"/>
  <c r="V18" i="116" s="1"/>
  <c r="F19" i="116" l="1"/>
  <c r="U19" i="116"/>
  <c r="V19" i="116" s="1"/>
  <c r="D8" i="30" l="1"/>
  <c r="E8" i="30" s="1"/>
  <c r="G8" i="30" l="1"/>
  <c r="H8" i="30" s="1"/>
  <c r="J8" i="30" l="1"/>
  <c r="K8" i="30" s="1"/>
  <c r="D14" i="30"/>
  <c r="D11" i="30"/>
  <c r="M8" i="30" l="1"/>
  <c r="N8" i="30" s="1"/>
  <c r="P11" i="30"/>
  <c r="Q11" i="30" s="1"/>
  <c r="G11" i="30"/>
  <c r="E11" i="30"/>
  <c r="S11" i="30" l="1"/>
  <c r="T11" i="30" s="1"/>
  <c r="J11" i="30"/>
  <c r="H11" i="30"/>
  <c r="G14" i="30"/>
  <c r="V11" i="30" l="1"/>
  <c r="W11" i="30" s="1"/>
  <c r="J14" i="30"/>
  <c r="K11" i="30"/>
  <c r="M11" i="30" l="1"/>
  <c r="N11" i="30" s="1"/>
  <c r="M14" i="30"/>
  <c r="Y11" i="30" l="1"/>
  <c r="Z11" i="30" s="1"/>
  <c r="Q20" i="116" l="1"/>
  <c r="Q9" i="116"/>
  <c r="R9" i="116" l="1"/>
  <c r="H14" i="19" l="1"/>
  <c r="G14" i="19"/>
  <c r="M11" i="116" l="1"/>
  <c r="I11" i="116"/>
  <c r="P11" i="116"/>
  <c r="Q11" i="116"/>
  <c r="H11" i="116"/>
  <c r="D11" i="116"/>
  <c r="L11" i="116"/>
  <c r="U11" i="116" l="1"/>
  <c r="R11" i="116"/>
  <c r="N11" i="116"/>
  <c r="J11" i="116"/>
  <c r="T11" i="116" l="1"/>
  <c r="V11" i="116" s="1"/>
  <c r="F11" i="116"/>
  <c r="A11" i="116"/>
  <c r="Q10" i="116" l="1"/>
  <c r="M9" i="116"/>
  <c r="I9" i="116"/>
  <c r="M10" i="116" l="1"/>
  <c r="I10" i="116"/>
  <c r="N9" i="116"/>
  <c r="J9" i="116"/>
  <c r="I20" i="116"/>
  <c r="M20" i="116"/>
  <c r="U10" i="116" l="1"/>
  <c r="A9" i="116"/>
  <c r="T9" i="116"/>
  <c r="J20" i="116"/>
  <c r="N20" i="116"/>
  <c r="R20" i="116"/>
  <c r="A20" i="116" l="1"/>
  <c r="T20" i="116"/>
  <c r="F9" i="116"/>
  <c r="U9" i="116"/>
  <c r="M14" i="116" l="1"/>
  <c r="I14" i="116"/>
  <c r="F20" i="116"/>
  <c r="U20" i="116"/>
  <c r="V20" i="116" s="1"/>
  <c r="V9" i="116"/>
  <c r="Q14" i="116" l="1"/>
  <c r="U14" i="116" l="1"/>
  <c r="D10" i="30"/>
  <c r="N10" i="30"/>
  <c r="L12" i="116" l="1"/>
  <c r="H12" i="116"/>
  <c r="P12" i="116"/>
  <c r="M12" i="116"/>
  <c r="I12" i="116"/>
  <c r="M15" i="116"/>
  <c r="I15" i="116"/>
  <c r="M16" i="116"/>
  <c r="I16" i="116"/>
  <c r="G10" i="30"/>
  <c r="H10" i="30" s="1"/>
  <c r="Q15" i="116"/>
  <c r="P16" i="116"/>
  <c r="Q16" i="116"/>
  <c r="Q12" i="116"/>
  <c r="J10" i="30"/>
  <c r="K10" i="30" s="1"/>
  <c r="L16" i="116"/>
  <c r="H16" i="116"/>
  <c r="E10" i="30"/>
  <c r="N12" i="116" l="1"/>
  <c r="J12" i="116"/>
  <c r="D12" i="116"/>
  <c r="F12" i="116" s="1"/>
  <c r="U15" i="116"/>
  <c r="U12" i="116"/>
  <c r="Q13" i="116"/>
  <c r="Q24" i="116" s="1"/>
  <c r="R16" i="116"/>
  <c r="I13" i="116"/>
  <c r="M13" i="116"/>
  <c r="U16" i="116"/>
  <c r="R12" i="116"/>
  <c r="D6" i="30"/>
  <c r="E6" i="30" s="1"/>
  <c r="G6" i="30"/>
  <c r="H6" i="30" s="1"/>
  <c r="J6" i="30"/>
  <c r="K6" i="30" s="1"/>
  <c r="M6" i="30"/>
  <c r="N6" i="30" s="1"/>
  <c r="N16" i="116"/>
  <c r="J16" i="116"/>
  <c r="D12" i="30"/>
  <c r="E12" i="30" s="1"/>
  <c r="D10" i="116"/>
  <c r="M12" i="30"/>
  <c r="N12" i="30" s="1"/>
  <c r="J12" i="30"/>
  <c r="K12" i="30" s="1"/>
  <c r="G12" i="30"/>
  <c r="H12" i="30" s="1"/>
  <c r="D16" i="116" l="1"/>
  <c r="T16" i="116" s="1"/>
  <c r="V16" i="116" s="1"/>
  <c r="A12" i="116"/>
  <c r="T12" i="116"/>
  <c r="V12" i="116" s="1"/>
  <c r="I24" i="116"/>
  <c r="M24" i="116"/>
  <c r="A16" i="116" l="1"/>
  <c r="F16" i="116"/>
  <c r="U13" i="116" l="1"/>
  <c r="U24" i="116" s="1"/>
  <c r="E24" i="116"/>
  <c r="G7" i="30"/>
  <c r="H7" i="30" s="1"/>
  <c r="J7" i="30"/>
  <c r="K7" i="30" s="1"/>
  <c r="M7" i="30"/>
  <c r="N7" i="30" s="1"/>
  <c r="D7" i="30"/>
  <c r="G22" i="30" l="1"/>
  <c r="H22" i="30" s="1"/>
  <c r="M21" i="30"/>
  <c r="N21" i="30" s="1"/>
  <c r="M22" i="30"/>
  <c r="N22" i="30" s="1"/>
  <c r="M13" i="30"/>
  <c r="N13" i="30" s="1"/>
  <c r="G13" i="30"/>
  <c r="H13" i="30" s="1"/>
  <c r="J13" i="30"/>
  <c r="K13" i="30" s="1"/>
  <c r="D13" i="30"/>
  <c r="E13" i="30" s="1"/>
  <c r="M18" i="30"/>
  <c r="N18" i="30" s="1"/>
  <c r="D17" i="30"/>
  <c r="E17" i="30" s="1"/>
  <c r="M23" i="30"/>
  <c r="N23" i="30" s="1"/>
  <c r="M17" i="30"/>
  <c r="N17" i="30" s="1"/>
  <c r="G23" i="30"/>
  <c r="H23" i="30" s="1"/>
  <c r="M16" i="30"/>
  <c r="N16" i="30" s="1"/>
  <c r="M9" i="30"/>
  <c r="N9" i="30" s="1"/>
  <c r="M19" i="30"/>
  <c r="N19" i="30" s="1"/>
  <c r="M20" i="30"/>
  <c r="N20" i="30" s="1"/>
  <c r="G16" i="30"/>
  <c r="H16" i="30" s="1"/>
  <c r="G21" i="30"/>
  <c r="H21" i="30" s="1"/>
  <c r="G24" i="30"/>
  <c r="H24" i="30" s="1"/>
  <c r="M24" i="30"/>
  <c r="N24" i="30" s="1"/>
  <c r="G18" i="30"/>
  <c r="H18" i="30" s="1"/>
  <c r="G9" i="30"/>
  <c r="H9" i="30" s="1"/>
  <c r="G17" i="30"/>
  <c r="H17" i="30" s="1"/>
  <c r="G20" i="30"/>
  <c r="H20" i="30" s="1"/>
  <c r="G19" i="30"/>
  <c r="H19" i="30" s="1"/>
  <c r="D21" i="30"/>
  <c r="E21" i="30" s="1"/>
  <c r="J20" i="30"/>
  <c r="K20" i="30" s="1"/>
  <c r="D9" i="30"/>
  <c r="E9" i="30" s="1"/>
  <c r="J22" i="30"/>
  <c r="K22" i="30" s="1"/>
  <c r="J23" i="30"/>
  <c r="K23" i="30" s="1"/>
  <c r="D18" i="30"/>
  <c r="E18" i="30" s="1"/>
  <c r="D20" i="30"/>
  <c r="E20" i="30" s="1"/>
  <c r="J19" i="30"/>
  <c r="K19" i="30" s="1"/>
  <c r="J9" i="30"/>
  <c r="K9" i="30" s="1"/>
  <c r="D19" i="30"/>
  <c r="E19" i="30" s="1"/>
  <c r="J21" i="30"/>
  <c r="K21" i="30" s="1"/>
  <c r="D16" i="30"/>
  <c r="E16" i="30" s="1"/>
  <c r="J17" i="30"/>
  <c r="K17" i="30" s="1"/>
  <c r="D24" i="30"/>
  <c r="E24" i="30" s="1"/>
  <c r="D22" i="30"/>
  <c r="E22" i="30" s="1"/>
  <c r="J24" i="30"/>
  <c r="K24" i="30" s="1"/>
  <c r="J16" i="30"/>
  <c r="K16" i="30" s="1"/>
  <c r="D23" i="30"/>
  <c r="E23" i="30" s="1"/>
  <c r="J18" i="30"/>
  <c r="K18" i="30" s="1"/>
  <c r="E7" i="30"/>
  <c r="M25" i="30" l="1"/>
  <c r="N25" i="30" s="1"/>
  <c r="G25" i="30"/>
  <c r="H25" i="30" s="1"/>
  <c r="G15" i="30"/>
  <c r="M15" i="30"/>
  <c r="D15" i="30"/>
  <c r="J25" i="30"/>
  <c r="K25" i="30" s="1"/>
  <c r="D25" i="30"/>
  <c r="E25" i="30" s="1"/>
  <c r="J15" i="30"/>
  <c r="H14" i="116"/>
  <c r="D14" i="116"/>
  <c r="F14" i="116" l="1"/>
  <c r="J14" i="116"/>
  <c r="M27" i="30"/>
  <c r="N15" i="30"/>
  <c r="N27" i="30" s="1"/>
  <c r="A14" i="116"/>
  <c r="G27" i="30"/>
  <c r="H15" i="30"/>
  <c r="H27" i="30" s="1"/>
  <c r="E15" i="30"/>
  <c r="E27" i="30" s="1"/>
  <c r="D27" i="30"/>
  <c r="K15" i="30"/>
  <c r="K27" i="30" s="1"/>
  <c r="J27" i="30"/>
  <c r="L14" i="116" l="1"/>
  <c r="N14" i="116" s="1"/>
  <c r="P14" i="116"/>
  <c r="R14" i="116" s="1"/>
  <c r="L13" i="116"/>
  <c r="Y9" i="30"/>
  <c r="Z9" i="30" s="1"/>
  <c r="T14" i="116" l="1"/>
  <c r="V14" i="116" s="1"/>
  <c r="L10" i="116"/>
  <c r="N10" i="116" s="1"/>
  <c r="L15" i="116"/>
  <c r="N15" i="116" s="1"/>
  <c r="S22" i="30"/>
  <c r="T22" i="30" s="1"/>
  <c r="S8" i="30"/>
  <c r="T8" i="30" s="1"/>
  <c r="P13" i="116"/>
  <c r="R13" i="116" s="1"/>
  <c r="S23" i="30"/>
  <c r="T23" i="30" s="1"/>
  <c r="P12" i="30"/>
  <c r="Q12" i="30" s="1"/>
  <c r="S10" i="30"/>
  <c r="T10" i="30" s="1"/>
  <c r="V7" i="30"/>
  <c r="W7" i="30" s="1"/>
  <c r="V14" i="30"/>
  <c r="W14" i="30" s="1"/>
  <c r="V10" i="30"/>
  <c r="W10" i="30" s="1"/>
  <c r="V16" i="30"/>
  <c r="W16" i="30" s="1"/>
  <c r="V17" i="30"/>
  <c r="W17" i="30" s="1"/>
  <c r="V8" i="30"/>
  <c r="W8" i="30" s="1"/>
  <c r="V19" i="30"/>
  <c r="W19" i="30" s="1"/>
  <c r="H13" i="116"/>
  <c r="J13" i="116" s="1"/>
  <c r="V9" i="30"/>
  <c r="W9" i="30" s="1"/>
  <c r="S21" i="30"/>
  <c r="T21" i="30" s="1"/>
  <c r="S17" i="30"/>
  <c r="T17" i="30" s="1"/>
  <c r="S19" i="30"/>
  <c r="T19" i="30" s="1"/>
  <c r="S9" i="30"/>
  <c r="T9" i="30" s="1"/>
  <c r="S6" i="30"/>
  <c r="T6" i="30" s="1"/>
  <c r="S12" i="30"/>
  <c r="T12" i="30" s="1"/>
  <c r="S7" i="30"/>
  <c r="T7" i="30" s="1"/>
  <c r="S20" i="30"/>
  <c r="T20" i="30" s="1"/>
  <c r="S16" i="30"/>
  <c r="T16" i="30" s="1"/>
  <c r="S24" i="30"/>
  <c r="T24" i="30" s="1"/>
  <c r="S18" i="30"/>
  <c r="T18" i="30" s="1"/>
  <c r="S14" i="30"/>
  <c r="T14" i="30" s="1"/>
  <c r="S13" i="30"/>
  <c r="T13" i="30" s="1"/>
  <c r="P19" i="30"/>
  <c r="Q19" i="30" s="1"/>
  <c r="N13" i="116"/>
  <c r="P18" i="30"/>
  <c r="Q18" i="30" s="1"/>
  <c r="P24" i="30"/>
  <c r="Q24" i="30" s="1"/>
  <c r="P21" i="30"/>
  <c r="Q21" i="30" s="1"/>
  <c r="P9" i="30"/>
  <c r="Q9" i="30" s="1"/>
  <c r="V12" i="30"/>
  <c r="W12" i="30" s="1"/>
  <c r="V13" i="30"/>
  <c r="W13" i="30" s="1"/>
  <c r="V20" i="30"/>
  <c r="W20" i="30" s="1"/>
  <c r="P7" i="30"/>
  <c r="Q7" i="30" s="1"/>
  <c r="V23" i="30"/>
  <c r="W23" i="30" s="1"/>
  <c r="P14" i="30"/>
  <c r="Q14" i="30" s="1"/>
  <c r="V24" i="30"/>
  <c r="W24" i="30" s="1"/>
  <c r="P20" i="30"/>
  <c r="Q20" i="30" s="1"/>
  <c r="P17" i="30"/>
  <c r="Q17" i="30" s="1"/>
  <c r="P10" i="30"/>
  <c r="Q10" i="30" s="1"/>
  <c r="V18" i="30"/>
  <c r="W18" i="30" s="1"/>
  <c r="V6" i="30"/>
  <c r="W6" i="30" s="1"/>
  <c r="V21" i="30"/>
  <c r="W21" i="30" s="1"/>
  <c r="V22" i="30"/>
  <c r="W22" i="30" s="1"/>
  <c r="P13" i="30"/>
  <c r="Q13" i="30" s="1"/>
  <c r="P16" i="30"/>
  <c r="P8" i="30"/>
  <c r="Q8" i="30" s="1"/>
  <c r="P22" i="30"/>
  <c r="Q22" i="30" s="1"/>
  <c r="P23" i="30"/>
  <c r="Q23" i="30" s="1"/>
  <c r="P6" i="30"/>
  <c r="Q6" i="30" s="1"/>
  <c r="Y10" i="30"/>
  <c r="Z10" i="30" s="1"/>
  <c r="Y13" i="30"/>
  <c r="Z13" i="30" s="1"/>
  <c r="Y19" i="30"/>
  <c r="Z19" i="30" s="1"/>
  <c r="Y14" i="30"/>
  <c r="Z14" i="30" s="1"/>
  <c r="Y6" i="30"/>
  <c r="Z6" i="30" s="1"/>
  <c r="Y23" i="30"/>
  <c r="Z23" i="30" s="1"/>
  <c r="Y22" i="30"/>
  <c r="Z22" i="30" s="1"/>
  <c r="Y18" i="30"/>
  <c r="Z18" i="30" s="1"/>
  <c r="Y16" i="30"/>
  <c r="Z16" i="30" s="1"/>
  <c r="Y8" i="30"/>
  <c r="Z8" i="30" s="1"/>
  <c r="Y20" i="30"/>
  <c r="Z20" i="30" s="1"/>
  <c r="Y17" i="30"/>
  <c r="Z17" i="30" s="1"/>
  <c r="Y21" i="30"/>
  <c r="Z21" i="30" s="1"/>
  <c r="Y7" i="30"/>
  <c r="Z7" i="30" s="1"/>
  <c r="Y24" i="30"/>
  <c r="Z24" i="30" s="1"/>
  <c r="Y12" i="30"/>
  <c r="Z12" i="30" s="1"/>
  <c r="D15" i="116" l="1"/>
  <c r="A15" i="116" s="1"/>
  <c r="D13" i="116"/>
  <c r="T13" i="116" s="1"/>
  <c r="V13" i="116" s="1"/>
  <c r="H15" i="116"/>
  <c r="J15" i="116" s="1"/>
  <c r="H10" i="116"/>
  <c r="J10" i="116" s="1"/>
  <c r="P10" i="116"/>
  <c r="R10" i="116" s="1"/>
  <c r="P15" i="116"/>
  <c r="R15" i="116" s="1"/>
  <c r="F10" i="116"/>
  <c r="N24" i="116"/>
  <c r="L24" i="116"/>
  <c r="V15" i="30"/>
  <c r="W15" i="30" s="1"/>
  <c r="A10" i="116"/>
  <c r="S15" i="30"/>
  <c r="T15" i="30" s="1"/>
  <c r="S25" i="30"/>
  <c r="T25" i="30" s="1"/>
  <c r="P15" i="30"/>
  <c r="Q15" i="30" s="1"/>
  <c r="V25" i="30"/>
  <c r="W25" i="30" s="1"/>
  <c r="P25" i="30"/>
  <c r="Q25" i="30" s="1"/>
  <c r="Q16" i="30"/>
  <c r="Y15" i="30"/>
  <c r="Y25" i="30"/>
  <c r="Z25" i="30" s="1"/>
  <c r="F15" i="116" l="1"/>
  <c r="D24" i="116"/>
  <c r="A24" i="116" s="1"/>
  <c r="J24" i="116"/>
  <c r="R24" i="116"/>
  <c r="F13" i="116"/>
  <c r="F24" i="116" s="1"/>
  <c r="A13" i="116"/>
  <c r="T15" i="116"/>
  <c r="V15" i="116" s="1"/>
  <c r="P24" i="116"/>
  <c r="T10" i="116"/>
  <c r="V10" i="116" s="1"/>
  <c r="H24" i="116"/>
  <c r="W27" i="30"/>
  <c r="V27" i="30"/>
  <c r="S27" i="30"/>
  <c r="T27" i="30"/>
  <c r="Q27" i="30"/>
  <c r="P27" i="30"/>
  <c r="Y27" i="30"/>
  <c r="Z15" i="30"/>
  <c r="Z27" i="30" s="1"/>
  <c r="V24" i="116" l="1"/>
  <c r="T24" i="1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H. Morris</author>
    <author>Jennifer H Morris</author>
  </authors>
  <commentList>
    <comment ref="C1" authorId="0" shapeId="0" xr:uid="{00000000-0006-0000-02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C2" authorId="0" shapeId="0" xr:uid="{00000000-0006-0000-0200-000002000000}">
      <text>
        <r>
          <rPr>
            <sz val="9"/>
            <color indexed="81"/>
            <rFont val="Tahoma"/>
            <family val="2"/>
          </rPr>
          <t xml:space="preserve">Please specify the current date in this cell and in the filename when saving the document.
</t>
        </r>
      </text>
    </comment>
    <comment ref="C3" authorId="0" shapeId="0" xr:uid="{00000000-0006-0000-0200-000003000000}">
      <text>
        <r>
          <rPr>
            <sz val="9"/>
            <color indexed="81"/>
            <rFont val="Tahoma"/>
            <family val="2"/>
          </rPr>
          <t>Please specify the name of the Program Administrator.</t>
        </r>
      </text>
    </comment>
    <comment ref="D5" authorId="0" shapeId="0" xr:uid="{00000000-0006-0000-0200-000004000000}">
      <text>
        <r>
          <rPr>
            <b/>
            <sz val="9"/>
            <color indexed="81"/>
            <rFont val="Tahoma"/>
            <family val="2"/>
          </rPr>
          <t>2018 Plan Energy Savings Goal:</t>
        </r>
        <r>
          <rPr>
            <sz val="9"/>
            <color indexed="81"/>
            <rFont val="Tahoma"/>
            <family val="2"/>
          </rPr>
          <t xml:space="preserve"> The value contained in column (b) – 2018 Plan Energy Savings Goal for the “Program A” row of the Program-Level Adjustments Tab should be equal to the sum of the values set forth in column (t) – 2018 Plan Goal for the rows associated with “Program A” Measures (Program designation specified in column (a)) of the Measure-Level Adjustments Tab.
</t>
        </r>
      </text>
    </comment>
    <comment ref="E5" authorId="0" shapeId="0" xr:uid="{00000000-0006-0000-0200-000005000000}">
      <text>
        <r>
          <rPr>
            <b/>
            <sz val="9"/>
            <color indexed="81"/>
            <rFont val="Tahoma"/>
            <family val="2"/>
          </rPr>
          <t xml:space="preserve">2018 Adjusted Energy Savings Goal: </t>
        </r>
        <r>
          <rPr>
            <sz val="9"/>
            <color indexed="81"/>
            <rFont val="Tahoma"/>
            <family val="2"/>
          </rPr>
          <t xml:space="preserve">The value contained in column (c) – 2018 Adjusted Energy Savings Goal for the “Program A” row of the Program-Level Adjustments Tab should be equal to the sum of the values set forth in column (aw) – 2018 Final Goal for the rows associated with “Program A” Measures (as listed in column (a)) of the Measure-Level Adjustments Tab.
</t>
        </r>
      </text>
    </comment>
    <comment ref="F5" authorId="0" shapeId="0" xr:uid="{00000000-0006-0000-0200-000006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t>
        </r>
      </text>
    </comment>
    <comment ref="G5" authorId="0" shapeId="0" xr:uid="{00000000-0006-0000-0200-000007000000}">
      <text>
        <r>
          <rPr>
            <sz val="9"/>
            <color indexed="81"/>
            <rFont val="Tahoma"/>
            <family val="2"/>
          </rPr>
          <t>Briefly describe the main cause of the significant savings goal adjustments.</t>
        </r>
      </text>
    </comment>
    <comment ref="H5" authorId="0" shapeId="0" xr:uid="{00000000-0006-0000-0200-000008000000}">
      <text>
        <r>
          <rPr>
            <b/>
            <sz val="9"/>
            <color indexed="81"/>
            <rFont val="Tahoma"/>
            <family val="2"/>
          </rPr>
          <t>2019 Plan Energy Savings Goal:</t>
        </r>
        <r>
          <rPr>
            <sz val="9"/>
            <color indexed="81"/>
            <rFont val="Tahoma"/>
            <family val="2"/>
          </rPr>
          <t xml:space="preserve"> The value contained in column (f) – 2019 Plan Energy Savings Goal for the “Program A” row of the Program-Level Adjustments Tab should be equal to the sum of the values set forth in column (u) – 2019 Plan Goal for the rows associated with “Program A” Measures (Program designation specified in column (a)) of the Measure-Level Adjustments Tab.
</t>
        </r>
      </text>
    </comment>
    <comment ref="I5" authorId="0" shapeId="0" xr:uid="{00000000-0006-0000-0200-000009000000}">
      <text>
        <r>
          <rPr>
            <b/>
            <sz val="9"/>
            <color indexed="81"/>
            <rFont val="Tahoma"/>
            <family val="2"/>
          </rPr>
          <t xml:space="preserve">2019 Adjusted Energy Savings Goal: </t>
        </r>
        <r>
          <rPr>
            <sz val="9"/>
            <color indexed="81"/>
            <rFont val="Tahoma"/>
            <family val="2"/>
          </rPr>
          <t xml:space="preserve">The value contained in column (g) – 2019 Adjusted Energy Savings Goal for the “Program A” row of the Program-Level Adjustments Tab should be equal to the sum of the values set forth in column (ax) – 2019 Final Goal for the rows associated with “Program A” Measures (as listed in column (a)) of the Measure-Level Adjustments Tab.
</t>
        </r>
        <r>
          <rPr>
            <b/>
            <sz val="9"/>
            <color indexed="81"/>
            <rFont val="Tahoma"/>
            <family val="2"/>
          </rPr>
          <t xml:space="preserve">
</t>
        </r>
      </text>
    </comment>
    <comment ref="J5" authorId="0" shapeId="0" xr:uid="{00000000-0006-0000-0200-00000A000000}">
      <text>
        <r>
          <rPr>
            <sz val="9"/>
            <color indexed="81"/>
            <rFont val="Tahoma"/>
            <family val="2"/>
          </rPr>
          <t xml:space="preserve">Complete </t>
        </r>
        <r>
          <rPr>
            <b/>
            <sz val="9"/>
            <color indexed="81"/>
            <rFont val="Tahoma"/>
            <family val="2"/>
          </rPr>
          <t>columns (d), (h), (l), (p), and (t) – Energy Savings Adjustment to Plan Goa</t>
        </r>
        <r>
          <rPr>
            <sz val="9"/>
            <color indexed="81"/>
            <rFont val="Tahoma"/>
            <family val="2"/>
          </rPr>
          <t xml:space="preserve">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K5" authorId="0" shapeId="0" xr:uid="{00000000-0006-0000-0200-00000B000000}">
      <text>
        <r>
          <rPr>
            <sz val="9"/>
            <color indexed="81"/>
            <rFont val="Tahoma"/>
            <family val="2"/>
          </rPr>
          <t xml:space="preserve">Briefly describe the main cause of the significant savings goal adjustments.
</t>
        </r>
      </text>
    </comment>
    <comment ref="L5" authorId="0" shapeId="0" xr:uid="{00000000-0006-0000-0200-00000C000000}">
      <text>
        <r>
          <rPr>
            <b/>
            <sz val="9"/>
            <color indexed="81"/>
            <rFont val="Tahoma"/>
            <family val="2"/>
          </rPr>
          <t>2020 Plan Energy Savings Goal:</t>
        </r>
        <r>
          <rPr>
            <sz val="9"/>
            <color indexed="81"/>
            <rFont val="Tahoma"/>
            <family val="2"/>
          </rPr>
          <t xml:space="preserve"> The value contained in column (j) – 2020 Plan Energy Savings Goal for the “Program A” row of the Program-Level Adjustments Tab should be equal to the sum of the values set forth in column (v) – 2020 Plan Goal for the rows associated with “Program A” Measures (Program designation specified in column (a)) of the Measure-Level Adjustments Tab.
</t>
        </r>
      </text>
    </comment>
    <comment ref="M5" authorId="0" shapeId="0" xr:uid="{00000000-0006-0000-0200-00000D000000}">
      <text>
        <r>
          <rPr>
            <b/>
            <sz val="9"/>
            <color indexed="81"/>
            <rFont val="Tahoma"/>
            <family val="2"/>
          </rPr>
          <t xml:space="preserve">2020 Adjusted Energy Savings Goal: </t>
        </r>
        <r>
          <rPr>
            <sz val="9"/>
            <color indexed="81"/>
            <rFont val="Tahoma"/>
            <family val="2"/>
          </rPr>
          <t xml:space="preserve">The value contained in column (k) – 2020 Adjusted Energy Savings Goal for the “Program A” row of the Program-Level Adjustments Tab should be equal to the sum of the values set forth in column (ay) – 2020 Final Goal for the rows associated with “Program A” Measures (as listed in column (a)) of the Measure-Level Adjustments Tab.
</t>
        </r>
      </text>
    </comment>
    <comment ref="N5" authorId="0" shapeId="0" xr:uid="{00000000-0006-0000-0200-00000E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O5" authorId="0" shapeId="0" xr:uid="{00000000-0006-0000-0200-00000F000000}">
      <text>
        <r>
          <rPr>
            <sz val="9"/>
            <color indexed="81"/>
            <rFont val="Tahoma"/>
            <family val="2"/>
          </rPr>
          <t>Briefly describe the main cause of the significant savings goal adjustments.</t>
        </r>
      </text>
    </comment>
    <comment ref="P5" authorId="0" shapeId="0" xr:uid="{00000000-0006-0000-0200-000010000000}">
      <text>
        <r>
          <rPr>
            <b/>
            <sz val="9"/>
            <color indexed="81"/>
            <rFont val="Tahoma"/>
            <family val="2"/>
          </rPr>
          <t>2021 Plan Energy Savings Goal:</t>
        </r>
        <r>
          <rPr>
            <sz val="9"/>
            <color indexed="81"/>
            <rFont val="Tahoma"/>
            <family val="2"/>
          </rPr>
          <t xml:space="preserve"> The value contained in column (n) – 2021 Plan Energy Savings Goal for the “Program A” row of the Program-Level Adjustments Tab should be equal to the sum of the values set forth in column (w) – 2021 Plan Goal for the rows associated with “Program A” Measures (Program designation specified in column (a)) of the Measure-Level Adjustments Tab.
</t>
        </r>
      </text>
    </comment>
    <comment ref="Q5" authorId="0" shapeId="0" xr:uid="{00000000-0006-0000-0200-000011000000}">
      <text>
        <r>
          <rPr>
            <b/>
            <sz val="9"/>
            <color indexed="81"/>
            <rFont val="Tahoma"/>
            <family val="2"/>
          </rPr>
          <t xml:space="preserve">2021 Adjusted Energy Savings Goal: </t>
        </r>
        <r>
          <rPr>
            <sz val="9"/>
            <color indexed="81"/>
            <rFont val="Tahoma"/>
            <family val="2"/>
          </rPr>
          <t xml:space="preserve">The value contained in column (o) – 2021 Adjusted Energy Savings Goal for the “Program A” row of the Program-Level Adjustments Tab should be equal to the sum of the values set forth in column (az) – 2021 Final Goal for the rows associated with “Program A” Measures (as listed in column (a)) of the Measure-Level Adjustments Tab.
</t>
        </r>
      </text>
    </comment>
    <comment ref="R5" authorId="0" shapeId="0" xr:uid="{00000000-0006-0000-0200-000012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S5" authorId="0" shapeId="0" xr:uid="{00000000-0006-0000-0200-000013000000}">
      <text>
        <r>
          <rPr>
            <sz val="9"/>
            <color indexed="81"/>
            <rFont val="Tahoma"/>
            <family val="2"/>
          </rPr>
          <t>Briefly describe the main cause of the significant savings goal adjustments.</t>
        </r>
      </text>
    </comment>
    <comment ref="T5" authorId="1" shapeId="0" xr:uid="{00000000-0006-0000-0200-000014000000}">
      <text>
        <r>
          <rPr>
            <sz val="9"/>
            <color indexed="81"/>
            <rFont val="Tahoma"/>
            <family val="2"/>
          </rPr>
          <t xml:space="preserve">Complete </t>
        </r>
        <r>
          <rPr>
            <b/>
            <sz val="9"/>
            <color indexed="81"/>
            <rFont val="Tahoma"/>
            <family val="2"/>
          </rPr>
          <t>column (r) – Plan Period Plan Energy Savings Goal</t>
        </r>
        <r>
          <rPr>
            <sz val="9"/>
            <color indexed="81"/>
            <rFont val="Tahoma"/>
            <family val="2"/>
          </rPr>
          <t xml:space="preserve"> by following the calculation instructions specified in the header row containing column labels; column (r)=(b+f+j+n). Thus, the resulting value contained in column (r) should be equal to the sum of the values contained in column (b) – 2018 Plan Energy Savings Goal, column (f) – 2019 Plan Energy Savings Goal, column (j) – 2020 Plan Energy Savings Goal, and column (n) – 2021 Plan Energy Savings Goal. 
</t>
        </r>
      </text>
    </comment>
    <comment ref="U5" authorId="0" shapeId="0" xr:uid="{00000000-0006-0000-0200-000015000000}">
      <text>
        <r>
          <rPr>
            <sz val="9"/>
            <color indexed="81"/>
            <rFont val="Tahoma"/>
            <family val="2"/>
          </rPr>
          <t xml:space="preserve">Complete </t>
        </r>
        <r>
          <rPr>
            <b/>
            <sz val="9"/>
            <color indexed="81"/>
            <rFont val="Tahoma"/>
            <family val="2"/>
          </rPr>
          <t>column (s) – Plan Period Adjusted Energy Savings Goal</t>
        </r>
        <r>
          <rPr>
            <sz val="9"/>
            <color indexed="81"/>
            <rFont val="Tahoma"/>
            <family val="2"/>
          </rPr>
          <t xml:space="preserve"> by following the calculation instructions specified in the header row containing column labels; column (s)=(c+g+k+o). Thus, the resulting value contained in column (s) should be equal to the sum of the values contained in column (c) – 2018 Adjusted Energy Savings Goal, column (g) – 2019 Adjusted Energy Savings Goal, column (k) – 2020 Adjusted Energy Savings Goal, and column (o) – 2021 Adjusted Energy Savings Goal.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 ref="V5" authorId="0" shapeId="0" xr:uid="{00000000-0006-0000-0200-000016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C6" authorId="0" shapeId="0" xr:uid="{00000000-0006-0000-0200-00001700000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t>
        </r>
        <r>
          <rPr>
            <b/>
            <sz val="9"/>
            <color indexed="81"/>
            <rFont val="Tahoma"/>
            <family val="2"/>
          </rPr>
          <t xml:space="preserve">
</t>
        </r>
      </text>
    </comment>
    <comment ref="C24" authorId="0" shapeId="0" xr:uid="{00000000-0006-0000-0200-00001800000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(n), and (r) should be equal to the values contained in the row, Portfolio Total (Therms), of the Measure-Level Adjustments Tab for columns (t), (u), (v), (w), and (x)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D24" authorId="0" shapeId="0" xr:uid="{00000000-0006-0000-0200-000019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E24" authorId="0" shapeId="0" xr:uid="{00000000-0006-0000-0200-00001A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F24" authorId="0" shapeId="0" xr:uid="{00000000-0006-0000-0200-00001B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H24" authorId="0" shapeId="0" xr:uid="{00000000-0006-0000-0200-00001C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I24" authorId="0" shapeId="0" xr:uid="{00000000-0006-0000-0200-00001D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J24" authorId="0" shapeId="0" xr:uid="{00000000-0006-0000-0200-00001E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L24" authorId="0" shapeId="0" xr:uid="{00000000-0006-0000-0200-00001F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M24" authorId="0" shapeId="0" xr:uid="{00000000-0006-0000-0200-000020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N24" authorId="0" shapeId="0" xr:uid="{00000000-0006-0000-0200-000021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P24" authorId="0" shapeId="0" xr:uid="{00000000-0006-0000-0200-000022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Q24" authorId="0" shapeId="0" xr:uid="{00000000-0006-0000-0200-000023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R24" authorId="0" shapeId="0" xr:uid="{00000000-0006-0000-0200-000024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T24" authorId="0" shapeId="0" xr:uid="{00000000-0006-0000-0200-000025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U24" authorId="0" shapeId="0" xr:uid="{00000000-0006-0000-0200-000026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V24" authorId="0" shapeId="0" xr:uid="{00000000-0006-0000-0200-000027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W24" authorId="0" shapeId="0" xr:uid="{00000000-0006-0000-0200-000028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H. Morris</author>
    <author>ICC Staff</author>
    <author>Jen Morris</author>
  </authors>
  <commentList>
    <comment ref="C1" authorId="0" shapeId="0" xr:uid="{00000000-0006-0000-03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C2" authorId="0" shapeId="0" xr:uid="{00000000-0006-0000-0300-000002000000}">
      <text>
        <r>
          <rPr>
            <sz val="9"/>
            <color indexed="81"/>
            <rFont val="Tahoma"/>
            <family val="2"/>
          </rPr>
          <t xml:space="preserve">Please specify the current date in this cell and in the filename when saving the document.
</t>
        </r>
      </text>
    </comment>
    <comment ref="C3" authorId="0" shapeId="0" xr:uid="{00000000-0006-0000-0300-000003000000}">
      <text>
        <r>
          <rPr>
            <sz val="9"/>
            <color indexed="81"/>
            <rFont val="Tahoma"/>
            <family val="2"/>
          </rPr>
          <t xml:space="preserve">Please specify the name of the Program Administrator.
</t>
        </r>
      </text>
    </comment>
    <comment ref="AG4" authorId="1" shapeId="0" xr:uid="{00000000-0006-0000-0300-000004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2019 Savings Goal Adjustment</t>
        </r>
        <r>
          <rPr>
            <sz val="9"/>
            <color indexed="81"/>
            <rFont val="Tahoma"/>
            <family val="2"/>
          </rPr>
          <t xml:space="preserve">, by completing the following columns: column (ae) – IL-TRM Measure Code from the 2019 IL-TRM or errata applicable to 2019, column (af) – Reference Document Explaining Gross Unit Savings Calculation Details, column (ag) – 2019 Gross Unit Savings (Therms), column (ah) – Gross Unit Savings Adjustment Explanation, column (ai) – 2019 Adjusted Goal, column (aj) – 2019 IL-TRM Adjustment, and column (ax) – 2019 Final Savings Goal (Therms), by following the calculation instructions specified in the headers of these columns within the Measure-Level Adjustments Tab. 
Note: Complete column (af)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2019 Gross Unit Savings values contained in column (ag) for the relevant Measure. 
As described in the provisions contained in these guidelines for column (c), the rows of Measures that are not IL-TRM Adjustable (column (c)=0) should be left blank and shaded gray for columns (y) – (av) and (bb) – (bc). The value contained in column (ax) – 2019 Final Savings Goal (Therms) should be set equal to the value contained in column (u) – 2019 Plan Goal for each row with a Measure that is not IL-TRM Adjustable (column (c)=0). 
The value contained in column (ax) – 2019 Final Savings Goal (Therms) should be set equal to the value contained in column (ai) – 2019 Adjusted Goal for each row with a Measure designated as IL-TRM Adjustable (column (c)=1).
</t>
        </r>
      </text>
    </comment>
    <comment ref="AS4" authorId="1" shapeId="0" xr:uid="{00000000-0006-0000-0300-000005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fourth Program Year of the Plan, namely the </t>
        </r>
        <r>
          <rPr>
            <b/>
            <sz val="9"/>
            <color indexed="81"/>
            <rFont val="Tahoma"/>
            <family val="2"/>
          </rPr>
          <t>2021 Savings Goal Adjustment</t>
        </r>
        <r>
          <rPr>
            <sz val="9"/>
            <color indexed="81"/>
            <rFont val="Tahoma"/>
            <family val="2"/>
          </rPr>
          <t xml:space="preserve">, by completing the following columns: column (aq) – IL-TRM Measure Code from the 2021 IL-TRM or errata applicable to 2021, column (ar) – Reference Document Explaining Gross Unit Savings Calculation Details, column (as) – 2021 Gross Unit Savings (Therms), column (at) – Gross Unit Savings Adjustment Explanation, column (au) – 2021 Adjusted Goal, column (av) – 2021 IL-TRM Adjustment, and column (az) – 2021 Final Savings Goal (Therms),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As described in the provisions contained in these guidelines for column (c), the rows of Measures that are not IL-TRM Adjustable (column (c)=0) should be left blank and shaded gray for columns (y) – (av) and (bb) – (bc). The value contained in column (az) – 2021 Final Savings Goal (Therms) should be set equal to the value contained in column (w) – 2021 Plan Goal for each row with a Measure that is not IL-TRM Adjustable (column (c)=0). 
The value contained in column (az) – 2021 Final Savings Goal (Therms) should be set equal to the value contained in column (au) – 2021 Adjusted Goal for each row with a Measure designated as IL-TRM Adjustable (column (c)=1).
</t>
        </r>
      </text>
    </comment>
    <comment ref="R5" authorId="0" shapeId="0" xr:uid="{00000000-0006-0000-0300-000006000000}">
      <text>
        <r>
          <rPr>
            <b/>
            <sz val="9"/>
            <color indexed="81"/>
            <rFont val="Tahoma"/>
            <family val="2"/>
          </rPr>
          <t>Columns (p), (q), (r), and (s) – Plan NTG (Fixed)</t>
        </r>
        <r>
          <rPr>
            <sz val="9"/>
            <color indexed="81"/>
            <rFont val="Tahoma"/>
            <family val="2"/>
          </rPr>
          <t xml:space="preserve">: Insert the assumed NTG value for the applicable Program Year, used to derive the Plan Energy Savings Goals set forth in columns (t), (u), (v), and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C6" authorId="0" shapeId="0" xr:uid="{00000000-0006-0000-0300-00000700000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D6" authorId="0" shapeId="0" xr:uid="{00000000-0006-0000-0300-00000800000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E6" authorId="0" shapeId="0" xr:uid="{00000000-0006-0000-0300-000009000000}">
      <text>
        <r>
          <rPr>
            <b/>
            <sz val="9"/>
            <color indexed="81"/>
            <rFont val="Tahoma"/>
            <family val="2"/>
          </rPr>
          <t xml:space="preserve">Column (c) – IL-TRM Adjustable? (1 if yes; 0 if no): </t>
        </r>
        <r>
          <rPr>
            <sz val="9"/>
            <color indexed="81"/>
            <rFont val="Tahoma"/>
            <family val="2"/>
          </rPr>
          <t xml:space="preserve">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6.0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(c)=0), these “non-adjustable” rows should be shaded gray for columns (y) – (av) and (bb) – (bc) and no calculations should be performed for these shaded gray cells, leave them blank. For those rows with Measures that are not IL-TRM Adjustable, the values contained in columns (aw), (ax), (ay), (az), and (ba) should be set equal to the values contained in columns (t), (u), (v), (w), and (x), respectively, in calculating the Final Adjusted Net Energy Savings Goals. 
For those rows with Measures that are IL-TRM Adjustable (column (c)=1), the values contained in columns (aw), (ax), (ay), and (az) should be set equal to the values contained in columns (ac), (ai), (ao), and (au), respectively, in calculating the Final Adjusted Net Energy Savings Goals.
</t>
        </r>
      </text>
    </comment>
    <comment ref="F6" authorId="0" shapeId="0" xr:uid="{00000000-0006-0000-0300-00000A000000}">
      <text>
        <r>
          <rPr>
            <b/>
            <sz val="9"/>
            <color indexed="81"/>
            <rFont val="Tahoma"/>
            <family val="2"/>
          </rPr>
          <t xml:space="preserve">Column (d)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G6" authorId="0" shapeId="0" xr:uid="{00000000-0006-0000-0300-00000B000000}">
      <text>
        <r>
          <rPr>
            <b/>
            <sz val="9"/>
            <color indexed="81"/>
            <rFont val="Tahoma"/>
            <family val="2"/>
          </rPr>
          <t xml:space="preserve">Column (e) – Unit of Participation: </t>
        </r>
        <r>
          <rPr>
            <sz val="9"/>
            <color indexed="81"/>
            <rFont val="Tahoma"/>
            <family val="2"/>
          </rPr>
          <t>Describe the unit of participation for the Measure. For example, is participation calculated on a per home basis?</t>
        </r>
      </text>
    </comment>
    <comment ref="H6" authorId="0" shapeId="0" xr:uid="{00000000-0006-0000-0300-00000C000000}">
      <text>
        <r>
          <rPr>
            <b/>
            <sz val="9"/>
            <color indexed="81"/>
            <rFont val="Tahoma"/>
            <family val="2"/>
          </rPr>
          <t xml:space="preserve">Column (f) – 2018 Plan Number of Units (Fixed): </t>
        </r>
        <r>
          <rPr>
            <sz val="9"/>
            <color indexed="81"/>
            <rFont val="Tahoma"/>
            <family val="2"/>
          </rPr>
          <t xml:space="preserve">Complete the forecasted Measure participation levels for 2018 used to derive the 2018 Plan Goal set forth in column (t).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shapeId="0" xr:uid="{00000000-0006-0000-0300-00000D000000}">
      <text>
        <r>
          <rPr>
            <b/>
            <sz val="9"/>
            <color indexed="81"/>
            <rFont val="Tahoma"/>
            <family val="2"/>
          </rPr>
          <t xml:space="preserve">Column (g) – 2019 Plan Number of Units (Fixed): </t>
        </r>
        <r>
          <rPr>
            <sz val="9"/>
            <color indexed="81"/>
            <rFont val="Tahoma"/>
            <family val="2"/>
          </rPr>
          <t xml:space="preserve">Complete the forecasted Measure participation levels for 2019 used to derive the 2019 Plan Goal set forth in column (u).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shapeId="0" xr:uid="{00000000-0006-0000-0300-00000E000000}">
      <text>
        <r>
          <rPr>
            <b/>
            <sz val="9"/>
            <color indexed="81"/>
            <rFont val="Tahoma"/>
            <family val="2"/>
          </rPr>
          <t xml:space="preserve">Column (h) – 2020 Plan Number of Units (Fixed): </t>
        </r>
        <r>
          <rPr>
            <sz val="9"/>
            <color indexed="81"/>
            <rFont val="Tahoma"/>
            <family val="2"/>
          </rPr>
          <t xml:space="preserve">Complete the forecasted Measure participation levels for 2020 used to derive the 2020 Plan Goal set forth in column (v).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K6" authorId="0" shapeId="0" xr:uid="{00000000-0006-0000-0300-00000F000000}">
      <text>
        <r>
          <rPr>
            <b/>
            <sz val="9"/>
            <color indexed="81"/>
            <rFont val="Tahoma"/>
            <family val="2"/>
          </rPr>
          <t xml:space="preserve">Column (i) – 2021 Plan Number of Units (Fixed): </t>
        </r>
        <r>
          <rPr>
            <sz val="9"/>
            <color indexed="81"/>
            <rFont val="Tahoma"/>
            <family val="2"/>
          </rPr>
          <t xml:space="preserve">Complete the forecasted Measure participation levels for 2021 used to derive the 2021 Plan Goal set forth in column (w).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L6" authorId="0" shapeId="0" xr:uid="{00000000-0006-0000-0300-000010000000}">
      <text>
        <r>
          <rPr>
            <b/>
            <sz val="9"/>
            <color indexed="81"/>
            <rFont val="Tahoma"/>
            <family val="2"/>
          </rPr>
          <t>Column (j) – IL-TRM Measure Code from IL-TRMv6.0:</t>
        </r>
        <r>
          <rPr>
            <sz val="9"/>
            <color indexed="81"/>
            <rFont val="Tahoma"/>
            <family val="2"/>
          </rPr>
          <t xml:space="preserve"> List the applicable IL-TRM Measure Code from the IL-TRM Version 6.0, dated February 8, 2017.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RS-HVC-ADTH-V02-180101 is the IL-TRM Measure Code for Advanced Thermostats. </t>
        </r>
        <r>
          <rPr>
            <b/>
            <sz val="9"/>
            <color indexed="81"/>
            <rFont val="Tahoma"/>
            <family val="2"/>
          </rPr>
          <t>Leave blank for Measures not covered by the IL-TRMv6.0.</t>
        </r>
        <r>
          <rPr>
            <sz val="9"/>
            <color indexed="81"/>
            <rFont val="Tahoma"/>
            <family val="2"/>
          </rPr>
          <t xml:space="preserve">
The official IL-TRMv6.0 is filed in ICC Docket No. 17-0106 and can be downloaded from the following webpage: https://www.icc.illinois.gov/downloads/public/edocket/442527.pdf    
</t>
        </r>
      </text>
    </comment>
    <comment ref="M6" authorId="0" shapeId="0" xr:uid="{00000000-0006-0000-0300-00001100000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(n), and (o) can be found for the relevant Measure.
</t>
        </r>
      </text>
    </comment>
    <comment ref="N6" authorId="0" shapeId="0" xr:uid="{00000000-0006-0000-0300-000012000000}">
      <text>
        <r>
          <rPr>
            <b/>
            <sz val="9"/>
            <color indexed="81"/>
            <rFont val="Tahoma"/>
            <family val="2"/>
          </rPr>
          <t xml:space="preserve">Column (l) – 2018 Plan Gross Unit Savings: </t>
        </r>
        <r>
          <rPr>
            <sz val="9"/>
            <color indexed="81"/>
            <rFont val="Tahoma"/>
            <family val="2"/>
          </rPr>
          <t>Complete the gross Therm savings per unit of participation, for 2018, used to derive the 2018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t>
        </r>
      </text>
    </comment>
    <comment ref="O6" authorId="0" shapeId="0" xr:uid="{00000000-0006-0000-0300-000013000000}">
      <text>
        <r>
          <rPr>
            <b/>
            <sz val="9"/>
            <color indexed="81"/>
            <rFont val="Tahoma"/>
            <family val="2"/>
          </rPr>
          <t>Column (m) – 2019 Plan Gross Unit Savings:</t>
        </r>
        <r>
          <rPr>
            <sz val="9"/>
            <color indexed="81"/>
            <rFont val="Tahoma"/>
            <family val="2"/>
          </rPr>
          <t xml:space="preserve"> Complete the gross Therm savings per unit of participation, for 2019, used to derive the 2019 Plan Goal set forth in column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P6" authorId="0" shapeId="0" xr:uid="{00000000-0006-0000-0300-000014000000}">
      <text>
        <r>
          <rPr>
            <b/>
            <sz val="9"/>
            <color indexed="81"/>
            <rFont val="Tahoma"/>
            <family val="2"/>
          </rPr>
          <t>Column (n) – 2020 Plan Gross Unit Savings:</t>
        </r>
        <r>
          <rPr>
            <sz val="9"/>
            <color indexed="81"/>
            <rFont val="Tahoma"/>
            <family val="2"/>
          </rPr>
          <t xml:space="preserve"> Complete the gross Therm savings per unit of participation, for 2020, used to derive the 2020 Plan Goal set forth in column (v).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Q6" authorId="0" shapeId="0" xr:uid="{00000000-0006-0000-0300-000015000000}">
      <text>
        <r>
          <rPr>
            <b/>
            <sz val="9"/>
            <color indexed="81"/>
            <rFont val="Tahoma"/>
            <family val="2"/>
          </rPr>
          <t>Column (o) – 2021 Plan Gross Unit Savings:</t>
        </r>
        <r>
          <rPr>
            <sz val="9"/>
            <color indexed="81"/>
            <rFont val="Tahoma"/>
            <family val="2"/>
          </rPr>
          <t xml:space="preserve"> Complete the gross Therm savings per unit of participation, for 2021, used to derive the 2021 Plan Goal set forth in column (w).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R6" authorId="0" shapeId="0" xr:uid="{00000000-0006-0000-0300-000016000000}">
      <text>
        <r>
          <rPr>
            <b/>
            <sz val="9"/>
            <color indexed="81"/>
            <rFont val="Tahoma"/>
            <family val="2"/>
          </rPr>
          <t>Column (p) – 2018 Plan NTG:</t>
        </r>
        <r>
          <rPr>
            <sz val="9"/>
            <color indexed="81"/>
            <rFont val="Tahoma"/>
            <family val="2"/>
          </rPr>
          <t xml:space="preserve"> Insert the assumed NTG value for 2018, used to derive the 2018 Plan Goal set forth in column (t).
Note: These NTG values identified in the approved Plan and in columns (p), (q), (r), and (s)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S6" authorId="0" shapeId="0" xr:uid="{00000000-0006-0000-0300-000017000000}">
      <text>
        <r>
          <rPr>
            <b/>
            <sz val="9"/>
            <color indexed="81"/>
            <rFont val="Tahoma"/>
            <family val="2"/>
          </rPr>
          <t xml:space="preserve">Column (q) – 2019 Plan NTG: </t>
        </r>
        <r>
          <rPr>
            <sz val="9"/>
            <color indexed="81"/>
            <rFont val="Tahoma"/>
            <family val="2"/>
          </rPr>
          <t xml:space="preserve">Insert the assumed NTG value for 2019, used to derive the 2019 Plan Goal set forth in column (u).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T6" authorId="0" shapeId="0" xr:uid="{00000000-0006-0000-0300-000018000000}">
      <text>
        <r>
          <rPr>
            <b/>
            <sz val="9"/>
            <color indexed="81"/>
            <rFont val="Tahoma"/>
            <family val="2"/>
          </rPr>
          <t>Column (r) – 2020 Plan NTG:</t>
        </r>
        <r>
          <rPr>
            <sz val="9"/>
            <color indexed="81"/>
            <rFont val="Tahoma"/>
            <family val="2"/>
          </rPr>
          <t xml:space="preserve"> Insert the assumed NTG value for 2020, used to derive the 2020 Plan Goal set forth in column (v).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U6" authorId="0" shapeId="0" xr:uid="{00000000-0006-0000-0300-000019000000}">
      <text>
        <r>
          <rPr>
            <b/>
            <sz val="9"/>
            <color indexed="81"/>
            <rFont val="Tahoma"/>
            <family val="2"/>
          </rPr>
          <t>Column (s) – 2021 Plan NTG:</t>
        </r>
        <r>
          <rPr>
            <sz val="9"/>
            <color indexed="81"/>
            <rFont val="Tahoma"/>
            <family val="2"/>
          </rPr>
          <t xml:space="preserve"> Insert the assumed NTG value for 2021, used to derive the 2021 Plan Goal set forth in column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V6" authorId="0" shapeId="0" xr:uid="{00000000-0006-0000-0300-00001A000000}">
      <text>
        <r>
          <rPr>
            <b/>
            <sz val="9"/>
            <color indexed="81"/>
            <rFont val="Tahoma"/>
            <family val="2"/>
          </rPr>
          <t>Column (t) – 2018 Plan Goal:</t>
        </r>
        <r>
          <rPr>
            <sz val="9"/>
            <color indexed="81"/>
            <rFont val="Tahoma"/>
            <family val="2"/>
          </rPr>
          <t xml:space="preserve"> Calculate the Plan energy savings goal for 2018; column (t)=(f x l x p). The value contained in column (t) – 2018 Plan Goal should be calculated by taking the product of the values contained in column (f) – 2018 Plan Number of Units (Fixed), column (l) – 2018 Plan Gross Unit Savings, and column (p) – 2018 Plan NTG (Fixed). 
</t>
        </r>
      </text>
    </comment>
    <comment ref="W6" authorId="0" shapeId="0" xr:uid="{00000000-0006-0000-0300-00001B000000}">
      <text>
        <r>
          <rPr>
            <b/>
            <sz val="9"/>
            <color indexed="81"/>
            <rFont val="Tahoma"/>
            <family val="2"/>
          </rPr>
          <t>Column (u) – 2019 Plan Goal:</t>
        </r>
        <r>
          <rPr>
            <sz val="9"/>
            <color indexed="81"/>
            <rFont val="Tahoma"/>
            <family val="2"/>
          </rPr>
          <t xml:space="preserve"> Calculate the Plan energy savings goal for 2019; column (u)=(g x m x q). The value contained in column (u) – 2019 Plan Goal should be calculated by taking the product of the values contained in column (g) – 2019 Plan Number of Units (Fixed), column (m) – 2019 Plan Gross Unit Savings, and column (q) – 2019 Plan NTG (Fixed). 
</t>
        </r>
      </text>
    </comment>
    <comment ref="X6" authorId="0" shapeId="0" xr:uid="{00000000-0006-0000-0300-00001C000000}">
      <text>
        <r>
          <rPr>
            <b/>
            <sz val="9"/>
            <color indexed="81"/>
            <rFont val="Tahoma"/>
            <family val="2"/>
          </rPr>
          <t>Column (v) – 2020 Plan Goal:</t>
        </r>
        <r>
          <rPr>
            <sz val="9"/>
            <color indexed="81"/>
            <rFont val="Tahoma"/>
            <family val="2"/>
          </rPr>
          <t xml:space="preserve"> Calculate the Plan energy savings goal for 2020; column (v)=(h x n x r). The value contained in column (v) – 2020 Plan Goal should be calculated by taking the product of the values contained in column (h) – 2020 Plan Number of Units (Fixed), column (n) – 2020 Plan Gross Unit Savings, and column (r) – 2020 Plan NTG (Fixed).</t>
        </r>
      </text>
    </comment>
    <comment ref="Y6" authorId="0" shapeId="0" xr:uid="{00000000-0006-0000-0300-00001D000000}">
      <text>
        <r>
          <rPr>
            <b/>
            <sz val="9"/>
            <color indexed="81"/>
            <rFont val="Tahoma"/>
            <family val="2"/>
          </rPr>
          <t>Column (w) – 2021 Plan Goal:</t>
        </r>
        <r>
          <rPr>
            <sz val="9"/>
            <color indexed="81"/>
            <rFont val="Tahoma"/>
            <family val="2"/>
          </rPr>
          <t xml:space="preserve"> Calculate the Plan energy savings goal for 2021; column (w)=(i x o x s). The value contained in column (w) – 2021 Plan Goal should be calculated by taking the product of the values contained in column (i) – 2021 Plan Number of Units (Fixed), column (o) – 2021 Plan Gross Unit Savings, and column (s) – 2021 Plan NTG (Fixed).
</t>
        </r>
      </text>
    </comment>
    <comment ref="Z6" authorId="0" shapeId="0" xr:uid="{00000000-0006-0000-0300-00001E000000}">
      <text>
        <r>
          <rPr>
            <b/>
            <sz val="9"/>
            <color indexed="81"/>
            <rFont val="Tahoma"/>
            <family val="2"/>
          </rPr>
          <t>Column (x) – Total Plan Period Goal:</t>
        </r>
        <r>
          <rPr>
            <sz val="9"/>
            <color indexed="81"/>
            <rFont val="Tahoma"/>
            <family val="2"/>
          </rPr>
          <t xml:space="preserve"> Calculate the total Plan energy savings goal; column (x)=(t+u+v+w). The value contained in column (x) – Total Plan Period Goal should be calculated by taking the sum of the values contained in column (t) – 2018 Plan Goal, column (u) – 2019 Plan Goal, column (v) – 2020 Plan Goal, and column (w) – 2021 Plan Goal.
</t>
        </r>
      </text>
    </comment>
    <comment ref="AA6" authorId="0" shapeId="0" xr:uid="{00000000-0006-0000-0300-00001F000000}">
      <text>
        <r>
          <rPr>
            <b/>
            <sz val="9"/>
            <color indexed="81"/>
            <rFont val="Tahoma"/>
            <family val="2"/>
          </rPr>
          <t>Column (y) – IL-TRM Measure Code from IL-TRMv6.0 or errata applicable to 2018:</t>
        </r>
        <r>
          <rPr>
            <sz val="9"/>
            <color indexed="81"/>
            <rFont val="Tahoma"/>
            <family val="2"/>
          </rPr>
          <t xml:space="preserve"> List the applicable IL-TRM Measure Code from the IL-TRM Version 6.0 or errata applicable to 2018. The IL-TRM Measure Code can be found at the end of each Measure characterization in the IL-TRM. 
If the IL-TRM Measure Code is identical to the one contained in the IL-TRM Version 6.0, responses in column (y) – IL-TRM Measure Code from IL-TRMv6.0 or errata applicable to 2018 and column (aa) – 2018 Gross Unit Savings (Therms) should be the same as the approved Plan assumptions specified in column (j) – IL-TRM Measure Code from IL-TRMv6.0 and column (l) – 2018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(aa) – 2018 Gross Unit Savings. The details and specific changes to the Key IL-TRM Input Assumptions underlying this IL-TRM adjusted Gross Unit Savings calculation for the Measure should be clearly specified in the document listed in column (z) – Reference Document Explaining Gross Unit Savings Calculation Details.
Note: Errata are generally posted to the following ICC webpage: https://www.icc.illinois.gov/Electricity/programs/TRM.aspx  
</t>
        </r>
      </text>
    </comment>
    <comment ref="AB6" authorId="0" shapeId="0" xr:uid="{00000000-0006-0000-0300-000020000000}">
      <text>
        <r>
          <rPr>
            <b/>
            <sz val="9"/>
            <color indexed="81"/>
            <rFont val="Tahoma"/>
            <family val="2"/>
          </rPr>
          <t>Column (z)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2018 Gross Unit Savings values contained in column (aa) for the relevant Measure. 
</t>
        </r>
      </text>
    </comment>
    <comment ref="AC6" authorId="1" shapeId="0" xr:uid="{00000000-0006-0000-0300-000021000000}">
      <text>
        <r>
          <rPr>
            <b/>
            <sz val="9"/>
            <color indexed="81"/>
            <rFont val="Tahoma"/>
            <family val="2"/>
          </rPr>
          <t>Column (aa) – 2018 Gross Unit Savings (Therms):</t>
        </r>
        <r>
          <rPr>
            <sz val="9"/>
            <color indexed="81"/>
            <rFont val="Tahoma"/>
            <family val="2"/>
          </rPr>
          <t xml:space="preserve"> Complete the gross Therm savings per unit of participation for 2018 by applying the applicable IL-TRM provisions contained in the IL-TRM Version 6.0 or errata document applicable to 2018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2018 Gross Unit Savings for the Measure. The calculation details and specific changes to Key IL-TRM Input Assumptions associated with the 2018 Gross Unit Savings calculation for the Measure should be clearly specified in the document listed in column (z) – Reference Document Explaining Gross Unit Savings Calculation Details. 
Note: If the IL-TRM Measure Code specified in column (y) is identical to the one contained in column (j), the resulting value contained in column (aa) – 2018 Gross Unit Savings should be set equal to the approved Plan value specified in column (l) – 2018 Plan Gross Unit Savings.
</t>
        </r>
      </text>
    </comment>
    <comment ref="AD6" authorId="1" shapeId="0" xr:uid="{00000000-0006-0000-0300-000022000000}">
      <text>
        <r>
          <rPr>
            <b/>
            <sz val="9"/>
            <color indexed="81"/>
            <rFont val="Tahoma"/>
            <family val="2"/>
          </rPr>
          <t>Column (ab) – Gross Unit Savings Adjustment Explanation:</t>
        </r>
        <r>
          <rPr>
            <sz val="9"/>
            <color indexed="81"/>
            <rFont val="Tahoma"/>
            <family val="2"/>
          </rPr>
          <t xml:space="preserve"> Briefly describe the cause of the adjusted Gross Unit Savings reflected in column (aa) – 2018 Gross Unit Savings. Note: Where applicable, document in both column (ab) and the reference document specified in column (z) if the adjustment is the result of SAG consensus concerning an extenuating circumstance as contemplated in the provisions contained in the guidelines for columns (bb) and (bc). 
</t>
        </r>
      </text>
    </comment>
    <comment ref="AE6" authorId="0" shapeId="0" xr:uid="{00000000-0006-0000-0300-000023000000}">
      <text>
        <r>
          <rPr>
            <b/>
            <sz val="9"/>
            <color indexed="81"/>
            <rFont val="Tahoma"/>
            <family val="2"/>
          </rPr>
          <t xml:space="preserve">Column (ac) – 2018 Adjusted Goal: </t>
        </r>
        <r>
          <rPr>
            <sz val="9"/>
            <color indexed="81"/>
            <rFont val="Tahoma"/>
            <family val="2"/>
          </rPr>
          <t xml:space="preserve">Calculate the adjusted energy savings goal for 2018 by taking the product of the values contained in column (f) – 2018 Plan Number of Units (Fixed), column (aa) – 2018 Gross Unit Savings (Therms), and column (p) – 2018 Plan NTG (Fixed); column (ac)=(f x aa x p).
</t>
        </r>
      </text>
    </comment>
    <comment ref="AF6" authorId="0" shapeId="0" xr:uid="{00000000-0006-0000-0300-000024000000}">
      <text>
        <r>
          <rPr>
            <b/>
            <sz val="9"/>
            <color indexed="81"/>
            <rFont val="Tahoma"/>
            <family val="2"/>
          </rPr>
          <t xml:space="preserve">Column (ad) – 2018 IL-TRM Adjustment: </t>
        </r>
        <r>
          <rPr>
            <sz val="9"/>
            <color indexed="81"/>
            <rFont val="Tahoma"/>
            <family val="2"/>
          </rPr>
          <t xml:space="preserve">Calculate the savings differential between the 2018 Adjusted Goal and the 2018 Plan Goal by following the calculation instructions specified in the header row containing column labels; column (ad)=(ac-t). 
</t>
        </r>
      </text>
    </comment>
    <comment ref="AG6" authorId="0" shapeId="0" xr:uid="{00000000-0006-0000-0300-000025000000}">
      <text>
        <r>
          <rPr>
            <b/>
            <sz val="9"/>
            <color indexed="81"/>
            <rFont val="Tahoma"/>
            <family val="2"/>
          </rPr>
          <t>Column (ae) – IL-TRM Measure Code from the 2019 IL-TRM or errata applicable to 2019:</t>
        </r>
        <r>
          <rPr>
            <sz val="9"/>
            <color indexed="81"/>
            <rFont val="Tahoma"/>
            <family val="2"/>
          </rPr>
          <t xml:space="preserve"> List the applicable IL-TRM Measure Code from the 2019 IL-TRM or errata applicable to 2019. The IL-TRM Measure Code can be found at the end of each Measure characterization in the IL-TRM or errata document. 
</t>
        </r>
      </text>
    </comment>
    <comment ref="AH6" authorId="0" shapeId="0" xr:uid="{00000000-0006-0000-0300-00002600000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2019 Gross Unit Savings values contained in column (ag) for the relevant Measure. 
</t>
        </r>
      </text>
    </comment>
    <comment ref="AI6" authorId="0" shapeId="0" xr:uid="{00000000-0006-0000-0300-000027000000}">
      <text>
        <r>
          <rPr>
            <b/>
            <sz val="9"/>
            <color indexed="81"/>
            <rFont val="Tahoma"/>
            <family val="2"/>
          </rPr>
          <t>Column (ag) – 2019 Gross Unit Savings (Therms):</t>
        </r>
        <r>
          <rPr>
            <sz val="9"/>
            <color indexed="81"/>
            <rFont val="Tahoma"/>
            <family val="2"/>
          </rPr>
          <t xml:space="preserve"> Complete the gross Therm savings per unit of participation for 2019 by applying the applicable IL-TRM provisions contained in the 2019 IL-TRM or errata document applicable to 2019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2019 Gross Unit Savings for the Measure. The calculation details and specific changes to Key IL-TRM Input Assumptions associated with the 2019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2019 Gross Unit Savings (Therms) should be set equal to the approved Plan value specified in column (m) – 2019 Plan Gross Unit Savings.</t>
        </r>
      </text>
    </comment>
    <comment ref="AJ6" authorId="0" shapeId="0" xr:uid="{00000000-0006-0000-0300-000028000000}">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2019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(bb) and (bc). 
</t>
        </r>
      </text>
    </comment>
    <comment ref="AK6" authorId="0" shapeId="0" xr:uid="{00000000-0006-0000-0300-000029000000}">
      <text>
        <r>
          <rPr>
            <b/>
            <sz val="9"/>
            <color indexed="81"/>
            <rFont val="Tahoma"/>
            <family val="2"/>
          </rPr>
          <t>Column (ai) – 2019 Adjusted Goal:</t>
        </r>
        <r>
          <rPr>
            <sz val="9"/>
            <color indexed="81"/>
            <rFont val="Tahoma"/>
            <family val="2"/>
          </rPr>
          <t xml:space="preserve"> Calculate the adjusted energy savings goal for 2019 by taking the product of the values contained in column (g) – 2019 Plan Number of Units (Fixed), column (ag) – 2019 Gross Unit Savings (Therms), and column (q) – 2019 Plan NTG (Fixed); column (ai)=(g x ag x q).
</t>
        </r>
      </text>
    </comment>
    <comment ref="AL6" authorId="0" shapeId="0" xr:uid="{00000000-0006-0000-0300-00002A000000}">
      <text>
        <r>
          <rPr>
            <b/>
            <sz val="9"/>
            <color indexed="81"/>
            <rFont val="Tahoma"/>
            <family val="2"/>
          </rPr>
          <t>Column (aj) – 2019 IL-TRM Adjustment</t>
        </r>
        <r>
          <rPr>
            <sz val="9"/>
            <color indexed="81"/>
            <rFont val="Tahoma"/>
            <family val="2"/>
          </rPr>
          <t xml:space="preserve">: Calculate the savings differential between the 2019 Adjusted Goal and the 2019 Plan Goal by following the calculation instructions specified in the header row containing column labels; column (aj)=(ai-u).
</t>
        </r>
      </text>
    </comment>
    <comment ref="AM6" authorId="0" shapeId="0" xr:uid="{00000000-0006-0000-0300-00002B000000}">
      <text>
        <r>
          <rPr>
            <b/>
            <sz val="9"/>
            <color indexed="81"/>
            <rFont val="Tahoma"/>
            <family val="2"/>
          </rPr>
          <t xml:space="preserve">Column (ak) – IL-TRM Measure Code from the 2020 IL-TRM or errata applicable to 2020: </t>
        </r>
        <r>
          <rPr>
            <sz val="9"/>
            <color indexed="81"/>
            <rFont val="Tahoma"/>
            <family val="2"/>
          </rPr>
          <t xml:space="preserve">List the applicable IL-TRM Measure Code from the 2020 IL-TRM or errata applicable to 2020. The IL-TRM Measure Code can be found at the end of each Measure characterization in the IL-TRM or errata document.  
Note: Errata are generally posted to the following ICC webpage: https://www.icc.illinois.gov/Electricity/programs/TRM.aspx  
</t>
        </r>
      </text>
    </comment>
    <comment ref="AN6" authorId="0" shapeId="0" xr:uid="{00000000-0006-0000-0300-00002C00000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2020 Gross Unit Savings values contained in column (am) for the relevant Measure.
</t>
        </r>
      </text>
    </comment>
    <comment ref="AO6" authorId="0" shapeId="0" xr:uid="{00000000-0006-0000-0300-00002D000000}">
      <text>
        <r>
          <rPr>
            <b/>
            <sz val="9"/>
            <color indexed="81"/>
            <rFont val="Tahoma"/>
            <family val="2"/>
          </rPr>
          <t>Column (am) – 2020 Gross Unit Savings (Therms):</t>
        </r>
        <r>
          <rPr>
            <sz val="9"/>
            <color indexed="81"/>
            <rFont val="Tahoma"/>
            <family val="2"/>
          </rPr>
          <t xml:space="preserve"> Complete the gross Therm savings per unit of participation for 2020 by applying the applicable IL-TRM provisions contained in the 2020 IL-TRM or errata document applicable to 2020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2020 Gross Unit Savings for the Measure. The calculation details and specific changes to Key IL-TRM Input Assumptions associated with the 2020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2020 Gross Unit Savings should be set equal to the approved Plan value specified in column (n) – 2020 Plan Gross Unit Savings.
</t>
        </r>
      </text>
    </comment>
    <comment ref="AP6" authorId="0" shapeId="0" xr:uid="{00000000-0006-0000-0300-00002E00000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2020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(bb) and (bc). 
</t>
        </r>
      </text>
    </comment>
    <comment ref="AQ6" authorId="0" shapeId="0" xr:uid="{00000000-0006-0000-0300-00002F000000}">
      <text>
        <r>
          <rPr>
            <b/>
            <sz val="9"/>
            <color indexed="81"/>
            <rFont val="Tahoma"/>
            <family val="2"/>
          </rPr>
          <t>Column (ao) – 2020 Adjusted Goal:</t>
        </r>
        <r>
          <rPr>
            <sz val="9"/>
            <color indexed="81"/>
            <rFont val="Tahoma"/>
            <family val="2"/>
          </rPr>
          <t xml:space="preserve"> Calculate the adjusted energy savings goal for 2020 by taking the product of the values contained in column (h) – 2020 Plan Number of Units (Fixed), column (am) – 2020 Gross Unit Savings (Therms), and column (r) – 2020 Plan NTG (Fixed); column (ao)=(h x am x r).
</t>
        </r>
      </text>
    </comment>
    <comment ref="AR6" authorId="0" shapeId="0" xr:uid="{00000000-0006-0000-0300-000030000000}">
      <text>
        <r>
          <rPr>
            <b/>
            <sz val="9"/>
            <color indexed="81"/>
            <rFont val="Tahoma"/>
            <family val="2"/>
          </rPr>
          <t>Column (ap) – 2020 IL-TRM Adjustment:</t>
        </r>
        <r>
          <rPr>
            <sz val="9"/>
            <color indexed="81"/>
            <rFont val="Tahoma"/>
            <family val="2"/>
          </rPr>
          <t xml:space="preserve"> Calculate the savings differential between the 2020 Adjusted Goal and the 2020 Plan Goal by following the calculation instructions specified in the header row containing column labels; column (ap)=(ao-v).
</t>
        </r>
      </text>
    </comment>
    <comment ref="AS6" authorId="0" shapeId="0" xr:uid="{00000000-0006-0000-0300-000031000000}">
      <text>
        <r>
          <rPr>
            <b/>
            <sz val="9"/>
            <color indexed="81"/>
            <rFont val="Tahoma"/>
            <family val="2"/>
          </rPr>
          <t xml:space="preserve">Column (aq) – IL-TRM Measure Code from the 2021 IL-TRM or errata applicable to 2021: </t>
        </r>
        <r>
          <rPr>
            <sz val="9"/>
            <color indexed="81"/>
            <rFont val="Tahoma"/>
            <family val="2"/>
          </rPr>
          <t xml:space="preserve">List the applicable IL-TRM Measure Code from the 2021 IL-TRM or errata applicable to 2021. The IL-TRM Measure Code can be found at the end of each Measure characterization in the IL-TRM or errata document.  
If the IL-TRM Measure Code is identical to the one contained in the IL-TRM Version 6.0, responses in column (aq) – IL-TRM Measure Code from the 2021 IL-TRM or errata applicable to 2021 and column (as) – 2021 Gross Unit Savings (Therms) should be the same as the approved Plan assumptions specified in column (j) – IL-TRM Measure Code from IL-TRMv6.0 and column (o) – 2021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(as) – 2021 Gross Unit Savings (Therms).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T6" authorId="0" shapeId="0" xr:uid="{00000000-0006-0000-0300-00003200000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t>
        </r>
      </text>
    </comment>
    <comment ref="AU6" authorId="0" shapeId="0" xr:uid="{00000000-0006-0000-0300-000033000000}">
      <text>
        <r>
          <rPr>
            <b/>
            <sz val="9"/>
            <color indexed="81"/>
            <rFont val="Tahoma"/>
            <family val="2"/>
          </rPr>
          <t>Column (as) – 2021 Gross Unit Savings (Therms):</t>
        </r>
        <r>
          <rPr>
            <sz val="9"/>
            <color indexed="81"/>
            <rFont val="Tahoma"/>
            <family val="2"/>
          </rPr>
          <t xml:space="preserve"> Complete the gross Therm savings per unit of participation for 2021 by applying the applicable IL-TRM provisions contained in the 2021 IL-TRM or errata document applicable to 2021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2021 Gross Unit Savings for the Measure. The calculation details and specific changes to Key IL-TRM Input Assumptions associated with the 2021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2021 Gross Unit Savings should be set equal to the approved Plan value specified in column (o) – 2021 Plan Gross Unit Savings.
</t>
        </r>
      </text>
    </comment>
    <comment ref="AV6" authorId="0" shapeId="0" xr:uid="{00000000-0006-0000-0300-00003400000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2021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(bb) and (bc). 
</t>
        </r>
      </text>
    </comment>
    <comment ref="AW6" authorId="0" shapeId="0" xr:uid="{00000000-0006-0000-0300-000035000000}">
      <text>
        <r>
          <rPr>
            <b/>
            <sz val="9"/>
            <color indexed="81"/>
            <rFont val="Tahoma"/>
            <family val="2"/>
          </rPr>
          <t>Column (au) – 2021 Adjusted Goal:</t>
        </r>
        <r>
          <rPr>
            <sz val="9"/>
            <color indexed="81"/>
            <rFont val="Tahoma"/>
            <family val="2"/>
          </rPr>
          <t xml:space="preserve"> Calculate the adjusted energy savings goal for 2021 by taking the product of the values contained in column (i) – 2021 Plan Number of Units (Fixed), column (as) – 2021 Gross Unit Savings (Therms), and column (s) – 2021 Plan NTG (Fixed); column (au)=(i x as x s).
</t>
        </r>
      </text>
    </comment>
    <comment ref="AX6" authorId="0" shapeId="0" xr:uid="{00000000-0006-0000-0300-000036000000}">
      <text>
        <r>
          <rPr>
            <b/>
            <sz val="9"/>
            <color indexed="81"/>
            <rFont val="Tahoma"/>
            <family val="2"/>
          </rPr>
          <t>Column (av) – 2021 IL-TRM Adjustment:</t>
        </r>
        <r>
          <rPr>
            <sz val="9"/>
            <color indexed="81"/>
            <rFont val="Tahoma"/>
            <family val="2"/>
          </rPr>
          <t xml:space="preserve"> Calculate the savings differential between the 2021 Adjusted Goal and the 2021 Plan Goal by following the calculation instructions specified in the header row containing column labels; column (av)=(au-w).
</t>
        </r>
      </text>
    </comment>
    <comment ref="AY6" authorId="0" shapeId="0" xr:uid="{00000000-0006-0000-0300-000037000000}">
      <text>
        <r>
          <rPr>
            <b/>
            <sz val="9"/>
            <color indexed="81"/>
            <rFont val="Tahoma"/>
            <family val="2"/>
          </rPr>
          <t>Column (aw) – 2018 Final Savings Goal:</t>
        </r>
        <r>
          <rPr>
            <sz val="9"/>
            <color indexed="81"/>
            <rFont val="Tahoma"/>
            <family val="2"/>
          </rPr>
          <t xml:space="preserve"> Set equal to the value contained in </t>
        </r>
        <r>
          <rPr>
            <b/>
            <sz val="9"/>
            <color indexed="81"/>
            <rFont val="Tahoma"/>
            <family val="2"/>
          </rPr>
          <t>column (ac)</t>
        </r>
        <r>
          <rPr>
            <sz val="9"/>
            <color indexed="81"/>
            <rFont val="Tahoma"/>
            <family val="2"/>
          </rPr>
          <t xml:space="preserve"> – 2018 Adjusted Goal </t>
        </r>
        <r>
          <rPr>
            <u/>
            <sz val="9"/>
            <color indexed="81"/>
            <rFont val="Tahoma"/>
            <family val="2"/>
          </rPr>
          <t>for the rows containing Measures designated as IL-TRM Adjustable (column (c)=1)</t>
        </r>
        <r>
          <rPr>
            <sz val="9"/>
            <color indexed="81"/>
            <rFont val="Tahoma"/>
            <family val="2"/>
          </rPr>
          <t xml:space="preserve">. 
</t>
        </r>
        <r>
          <rPr>
            <b/>
            <sz val="9"/>
            <color indexed="81"/>
            <rFont val="Tahoma"/>
            <family val="2"/>
          </rPr>
          <t xml:space="preserve">Column (aw) – 2018 Final Savings Goal: </t>
        </r>
        <r>
          <rPr>
            <sz val="9"/>
            <color indexed="81"/>
            <rFont val="Tahoma"/>
            <family val="2"/>
          </rPr>
          <t xml:space="preserve">Set equal to the value contained in </t>
        </r>
        <r>
          <rPr>
            <b/>
            <sz val="9"/>
            <color indexed="81"/>
            <rFont val="Tahoma"/>
            <family val="2"/>
          </rPr>
          <t>column (t)</t>
        </r>
        <r>
          <rPr>
            <sz val="9"/>
            <color indexed="81"/>
            <rFont val="Tahoma"/>
            <family val="2"/>
          </rPr>
          <t xml:space="preserve"> – 2018 Plan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(c)=0)</t>
        </r>
        <r>
          <rPr>
            <sz val="9"/>
            <color indexed="81"/>
            <rFont val="Tahoma"/>
            <family val="2"/>
          </rPr>
          <t xml:space="preserve">.
</t>
        </r>
      </text>
    </comment>
    <comment ref="AZ6" authorId="0" shapeId="0" xr:uid="{00000000-0006-0000-0300-000038000000}">
      <text>
        <r>
          <rPr>
            <b/>
            <sz val="9"/>
            <color indexed="81"/>
            <rFont val="Tahoma"/>
            <family val="2"/>
          </rPr>
          <t>Column (ax) – 2019 Final Savings Goal:</t>
        </r>
        <r>
          <rPr>
            <sz val="9"/>
            <color indexed="81"/>
            <rFont val="Tahoma"/>
            <family val="2"/>
          </rPr>
          <t xml:space="preserve"> Set equal to the value contained in </t>
        </r>
        <r>
          <rPr>
            <b/>
            <sz val="9"/>
            <color indexed="81"/>
            <rFont val="Tahoma"/>
            <family val="2"/>
          </rPr>
          <t xml:space="preserve">column (ai) </t>
        </r>
        <r>
          <rPr>
            <sz val="9"/>
            <color indexed="81"/>
            <rFont val="Tahoma"/>
            <family val="2"/>
          </rPr>
          <t xml:space="preserve">– 2019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(ax) – 2019 Final Savings Goal: </t>
        </r>
        <r>
          <rPr>
            <sz val="9"/>
            <color indexed="81"/>
            <rFont val="Tahoma"/>
            <family val="2"/>
          </rPr>
          <t xml:space="preserve">Set equal to the value contained in </t>
        </r>
        <r>
          <rPr>
            <b/>
            <sz val="9"/>
            <color indexed="81"/>
            <rFont val="Tahoma"/>
            <family val="2"/>
          </rPr>
          <t xml:space="preserve">column (u) </t>
        </r>
        <r>
          <rPr>
            <sz val="9"/>
            <color indexed="81"/>
            <rFont val="Tahoma"/>
            <family val="2"/>
          </rPr>
          <t xml:space="preserve">– 2019 Plan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(c)=0)</t>
        </r>
        <r>
          <rPr>
            <sz val="9"/>
            <color indexed="81"/>
            <rFont val="Tahoma"/>
            <family val="2"/>
          </rPr>
          <t xml:space="preserve">. 
</t>
        </r>
      </text>
    </comment>
    <comment ref="BA6" authorId="0" shapeId="0" xr:uid="{00000000-0006-0000-0300-000039000000}">
      <text>
        <r>
          <rPr>
            <b/>
            <sz val="9"/>
            <color indexed="81"/>
            <rFont val="Tahoma"/>
            <family val="2"/>
          </rPr>
          <t>Column (ay) – 2020 Final Savings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2020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(ay) – 2020 Final Savings Goal: </t>
        </r>
        <r>
          <rPr>
            <sz val="9"/>
            <color indexed="81"/>
            <rFont val="Tahoma"/>
            <family val="2"/>
          </rPr>
          <t xml:space="preserve">Set equal to the value contained in </t>
        </r>
        <r>
          <rPr>
            <b/>
            <sz val="9"/>
            <color indexed="81"/>
            <rFont val="Tahoma"/>
            <family val="2"/>
          </rPr>
          <t xml:space="preserve">column (v) </t>
        </r>
        <r>
          <rPr>
            <sz val="9"/>
            <color indexed="81"/>
            <rFont val="Tahoma"/>
            <family val="2"/>
          </rPr>
          <t xml:space="preserve">– 2020 Plan Goal </t>
        </r>
        <r>
          <rPr>
            <u/>
            <sz val="9"/>
            <color indexed="81"/>
            <rFont val="Tahoma"/>
            <family val="2"/>
          </rPr>
          <t>for each row with a Measure that is not IL-TRM Adjustable (column (c)=0)</t>
        </r>
        <r>
          <rPr>
            <sz val="9"/>
            <color indexed="81"/>
            <rFont val="Tahoma"/>
            <family val="2"/>
          </rPr>
          <t xml:space="preserve">.
</t>
        </r>
      </text>
    </comment>
    <comment ref="BB6" authorId="0" shapeId="0" xr:uid="{00000000-0006-0000-0300-00003A000000}">
      <text>
        <r>
          <rPr>
            <b/>
            <sz val="9"/>
            <color indexed="81"/>
            <rFont val="Tahoma"/>
            <family val="2"/>
          </rPr>
          <t>Column (az) – 2021 Final Savings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2021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(az) – 2021 Final Savings Goal: </t>
        </r>
        <r>
          <rPr>
            <sz val="9"/>
            <color indexed="81"/>
            <rFont val="Tahoma"/>
            <family val="2"/>
          </rPr>
          <t xml:space="preserve">Set equal to the value contained in </t>
        </r>
        <r>
          <rPr>
            <b/>
            <sz val="9"/>
            <color indexed="81"/>
            <rFont val="Tahoma"/>
            <family val="2"/>
          </rPr>
          <t xml:space="preserve">column (w) </t>
        </r>
        <r>
          <rPr>
            <sz val="9"/>
            <color indexed="81"/>
            <rFont val="Tahoma"/>
            <family val="2"/>
          </rPr>
          <t xml:space="preserve">– 2021 Plan Goal </t>
        </r>
        <r>
          <rPr>
            <u/>
            <sz val="9"/>
            <color indexed="81"/>
            <rFont val="Tahoma"/>
            <family val="2"/>
          </rPr>
          <t>for each row with a Measure that is not IL-TRM Adjustable (column (c)=0)</t>
        </r>
        <r>
          <rPr>
            <sz val="9"/>
            <color indexed="81"/>
            <rFont val="Tahoma"/>
            <family val="2"/>
          </rPr>
          <t xml:space="preserve">.
</t>
        </r>
      </text>
    </comment>
    <comment ref="BC6" authorId="1" shapeId="0" xr:uid="{00000000-0006-0000-0300-00003B000000}">
      <text>
        <r>
          <rPr>
            <sz val="9"/>
            <color indexed="81"/>
            <rFont val="Tahoma"/>
            <family val="2"/>
          </rPr>
          <t>Calculate an estimate of the Plan Period Final Adjusted Net Energy Savings Goal by completing</t>
        </r>
        <r>
          <rPr>
            <b/>
            <sz val="9"/>
            <color indexed="81"/>
            <rFont val="Tahoma"/>
            <family val="2"/>
          </rPr>
          <t xml:space="preserve"> column (ba) – Plan Period Final Savings Goal (Therms) </t>
        </r>
        <r>
          <rPr>
            <sz val="9"/>
            <color indexed="81"/>
            <rFont val="Tahoma"/>
            <family val="2"/>
          </rPr>
          <t xml:space="preserve">for all Measures by following the calculation instructions specified in the header row of the column: column (ba)=(aw+ax+ay+az); and then below the list of Measures, include the Portfolio Total (Therms) savings by calculating the sum of the rows of Measure savings for column (ba) to determine an estimate of the Portfolio Final Adjusted Net Energy Savings Goal for the Plan Period.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Note: Below the list of Measures in the row, Portfolio Total (Therms), calculate a total summation of all the Measure savings to determine the Portfolio savings goal. The value contained in the row, Portfolio Total (Therms), of the Measure-Level Adjustments Tab for column (ba) – Plan Period Final Savings Goal (Therms) should be equal to the value contained in the row, Portfolio Total (Therms), in the Program-Level Adjustments Tab for column (s) – Plan Period Adjusted Energy Savings Goal (Therms).
</t>
        </r>
      </text>
    </comment>
    <comment ref="BD6" authorId="2" shapeId="0" xr:uid="{00000000-0006-0000-0300-00003C000000}">
      <text>
        <r>
          <rPr>
            <b/>
            <sz val="9"/>
            <color indexed="81"/>
            <rFont val="Tahoma"/>
            <family val="2"/>
          </rPr>
          <t xml:space="preserve">Column (bb)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(n), and (o). Answer “NA” if there are no custom assumptions selected by the Program Administrator to calculate the Plan Gross Unit Savings for the IL-TRM Adjustable Measure. The assumptions listed in column (bb)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(bb). </t>
        </r>
        <r>
          <rPr>
            <sz val="9"/>
            <color indexed="81"/>
            <rFont val="Tahoma"/>
            <family val="2"/>
          </rPr>
          <t xml:space="preserve">
Note: In general, if a custom input assumption specified in this column (bb)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t>
        </r>
        <r>
          <rPr>
            <u/>
            <sz val="9"/>
            <color indexed="81"/>
            <rFont val="Tahoma"/>
            <family val="2"/>
          </rPr>
          <t>not</t>
        </r>
        <r>
          <rPr>
            <sz val="9"/>
            <color indexed="81"/>
            <rFont val="Tahoma"/>
            <family val="2"/>
          </rPr>
          <t xml:space="preserve"> be used to adjust the Program Administrator’s energy savings goals. In other words, the custom input assumptions selected by the Program Administrator in its Plan filing (as specified in column (bb)) should remain fixed over the Plan period when calculating the Gross Unit Savings for the applicable Program Years set forth in columns (aa), (ag), (am) and (as) and the Final Adjusted Net Energy Savings Goals set forth in columns (aw), (ax), (ay), (az), and (ba) unless consensus is reached at SAG that the extenuating circumstance warrants an adjustment.     
</t>
        </r>
      </text>
    </comment>
    <comment ref="BE6" authorId="2" shapeId="0" xr:uid="{00000000-0006-0000-0300-00003D000000}">
      <text>
        <r>
          <rPr>
            <b/>
            <sz val="9"/>
            <color indexed="81"/>
            <rFont val="Tahoma"/>
            <family val="2"/>
          </rPr>
          <t xml:space="preserve">Column (bc)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(n), and (o). The assumptions listed in column (bc)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(bc).</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Y7" authorId="0" shapeId="0" xr:uid="{00000000-0006-0000-0300-00003E000000}">
      <text>
        <r>
          <rPr>
            <sz val="9"/>
            <color indexed="81"/>
            <rFont val="Tahoma"/>
            <family val="2"/>
          </rPr>
          <t xml:space="preserve">Note:
(aw)=(ac) for IL-TRM Adjustable Measures (if column (c)=1); 
(aw)=(t) for Measures that are </t>
        </r>
        <r>
          <rPr>
            <u/>
            <sz val="9"/>
            <color indexed="81"/>
            <rFont val="Tahoma"/>
            <family val="2"/>
          </rPr>
          <t>not</t>
        </r>
        <r>
          <rPr>
            <sz val="9"/>
            <color indexed="81"/>
            <rFont val="Tahoma"/>
            <family val="2"/>
          </rPr>
          <t xml:space="preserve"> IL-TRM Adjustable (if column (c)=0).
</t>
        </r>
      </text>
    </comment>
    <comment ref="AZ7" authorId="0" shapeId="0" xr:uid="{00000000-0006-0000-0300-00003F000000}">
      <text>
        <r>
          <rPr>
            <sz val="9"/>
            <color indexed="81"/>
            <rFont val="Tahoma"/>
            <family val="2"/>
          </rPr>
          <t xml:space="preserve">Note:
(ax)=(ai) for IL-TRM Adjustable Measures (if column (c)=1); 
(ax)=(u) for Measures that are </t>
        </r>
        <r>
          <rPr>
            <u/>
            <sz val="9"/>
            <color indexed="81"/>
            <rFont val="Tahoma"/>
            <family val="2"/>
          </rPr>
          <t>not</t>
        </r>
        <r>
          <rPr>
            <sz val="9"/>
            <color indexed="81"/>
            <rFont val="Tahoma"/>
            <family val="2"/>
          </rPr>
          <t xml:space="preserve"> IL-TRM Adjustable (if column (c)=0).
</t>
        </r>
      </text>
    </comment>
    <comment ref="BA7" authorId="0" shapeId="0" xr:uid="{00000000-0006-0000-0300-000040000000}">
      <text>
        <r>
          <rPr>
            <sz val="9"/>
            <color indexed="81"/>
            <rFont val="Tahoma"/>
            <family val="2"/>
          </rPr>
          <t xml:space="preserve">Note:
(ay)=(ao) for IL-TRM Adjustable Measures (if column (c)=1); 
(ay)=(v) for Measures that are </t>
        </r>
        <r>
          <rPr>
            <u/>
            <sz val="9"/>
            <color indexed="81"/>
            <rFont val="Tahoma"/>
            <family val="2"/>
          </rPr>
          <t>not</t>
        </r>
        <r>
          <rPr>
            <sz val="9"/>
            <color indexed="81"/>
            <rFont val="Tahoma"/>
            <family val="2"/>
          </rPr>
          <t xml:space="preserve"> IL-TRM Adjustable (if column (c)=0).
</t>
        </r>
      </text>
    </comment>
    <comment ref="BB7" authorId="0" shapeId="0" xr:uid="{00000000-0006-0000-0300-000041000000}">
      <text>
        <r>
          <rPr>
            <sz val="9"/>
            <color indexed="81"/>
            <rFont val="Tahoma"/>
            <family val="2"/>
          </rPr>
          <t xml:space="preserve">Note:
(az)=(au) for IL-TRM Adjustable Measures (if column (c)=1); 
(az)=(w) for Measures that are </t>
        </r>
        <r>
          <rPr>
            <u/>
            <sz val="9"/>
            <color indexed="81"/>
            <rFont val="Tahoma"/>
            <family val="2"/>
          </rPr>
          <t>not</t>
        </r>
        <r>
          <rPr>
            <sz val="9"/>
            <color indexed="81"/>
            <rFont val="Tahoma"/>
            <family val="2"/>
          </rPr>
          <t xml:space="preserve"> IL-TRM Adjustable (if column (c)=0).
</t>
        </r>
      </text>
    </comment>
    <comment ref="C227" authorId="0" shapeId="0" xr:uid="{00000000-0006-0000-0300-00004200000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(t) – (x), (ad), (aj), (ap), (av) – (az), and (ba).
Note: The values contained in the row, Portfolio Total (Therms), of the Measure-Level Adjustments Tab for columns (t), (u), (v), (w), and (x) – Plan Energy Savings Goals, and columns (aw), (ax), (ay), (az), and (ba) – Final Adjusted Net Energy Savings Goals, should be equal to the values contained in the row, Portfolio Total (Therms), in the Program-Level Adjustments Tab for columns (b), (f), (j), (n), and (r) – Plan Energy Savings Goal, and columns (c), (g), (k), (o), and (s) – Adjusted Energy Savings Goal, respectively. </t>
        </r>
      </text>
    </comment>
    <comment ref="V227" authorId="0" shapeId="0" xr:uid="{00000000-0006-0000-0300-000043000000}">
      <text>
        <r>
          <rPr>
            <b/>
            <sz val="9"/>
            <color indexed="81"/>
            <rFont val="Tahoma"/>
            <family val="2"/>
          </rPr>
          <t>Portfolio Total (Therms) 2018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2018 Plan Energy Savings Goal should be equal to the value contained in the row, Portfolio Total (Therms), of the Measure-Level Adjustments Tab for column (t) – 2018 Plan Goal.
</t>
        </r>
      </text>
    </comment>
    <comment ref="W227" authorId="0" shapeId="0" xr:uid="{00000000-0006-0000-0300-000044000000}">
      <text>
        <r>
          <rPr>
            <b/>
            <sz val="9"/>
            <color indexed="81"/>
            <rFont val="Tahoma"/>
            <family val="2"/>
          </rPr>
          <t>Portfolio Total (Therms) 2019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2019 Plan Energy Savings Goal should be equal to the value contained in the row, Portfolio Total (Therms), of the Measure-Level Adjustments Tab for column (u) – 2019 Plan Goal.
</t>
        </r>
      </text>
    </comment>
    <comment ref="X227" authorId="0" shapeId="0" xr:uid="{00000000-0006-0000-0300-000045000000}">
      <text>
        <r>
          <rPr>
            <b/>
            <sz val="9"/>
            <color indexed="81"/>
            <rFont val="Tahoma"/>
            <family val="2"/>
          </rPr>
          <t>Portfolio Total (Therms) 2020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2020 Plan Energy Savings Goal should be equal to the value contained in the row, Portfolio Total (Therms), of the Measure-Level Adjustments Tab for column (v) – 2020 Plan Goal. </t>
        </r>
      </text>
    </comment>
    <comment ref="Y227" authorId="0" shapeId="0" xr:uid="{00000000-0006-0000-0300-000046000000}">
      <text>
        <r>
          <rPr>
            <b/>
            <sz val="9"/>
            <color indexed="81"/>
            <rFont val="Tahoma"/>
            <family val="2"/>
          </rPr>
          <t>Portfolio Total (Therms) 2021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(n) – 2021 Plan Energy Savings Goal should be equal to the value contained in the row, Portfolio Total (Therms), of the Measure-Level Adjustments Tab for column (w) – 2021 Plan Goal. </t>
        </r>
      </text>
    </comment>
    <comment ref="Z227" authorId="0" shapeId="0" xr:uid="{00000000-0006-0000-0300-000047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Y227" authorId="0" shapeId="0" xr:uid="{00000000-0006-0000-0300-000048000000}">
      <text>
        <r>
          <rPr>
            <b/>
            <sz val="9"/>
            <color indexed="81"/>
            <rFont val="Tahoma"/>
            <family val="2"/>
          </rPr>
          <t xml:space="preserve">Portfolio Total (Therms) 2018 Final Savings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2018 Final Savings Goal should be equal to the value contained in the row, Portfolio Total (Therms), in the Program-Level Adjustments Tab for column (c) – 2018 Adjusted Energy Savings Goal.
</t>
        </r>
      </text>
    </comment>
    <comment ref="AZ227" authorId="0" shapeId="0" xr:uid="{00000000-0006-0000-0300-000049000000}">
      <text>
        <r>
          <rPr>
            <b/>
            <sz val="9"/>
            <color indexed="81"/>
            <rFont val="Tahoma"/>
            <family val="2"/>
          </rPr>
          <t>Portfolio Total (Therms) 2019 Final Savings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BA227" authorId="0" shapeId="0" xr:uid="{00000000-0006-0000-0300-00004A000000}">
      <text>
        <r>
          <rPr>
            <b/>
            <sz val="9"/>
            <color indexed="81"/>
            <rFont val="Tahoma"/>
            <family val="2"/>
          </rPr>
          <t>Portfolio Total (Therms) 2020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BB227" authorId="0" shapeId="0" xr:uid="{00000000-0006-0000-0300-00004B000000}">
      <text>
        <r>
          <rPr>
            <b/>
            <sz val="9"/>
            <color indexed="81"/>
            <rFont val="Tahoma"/>
            <family val="2"/>
          </rPr>
          <t>Portfolio Total (Therms) 2021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(az) should be equal to the value contained in the row, Portfolio Total (Therms), in the Program-Level Adjustments Tab for column (o).
</t>
        </r>
      </text>
    </comment>
    <comment ref="BC227" authorId="0" shapeId="0" xr:uid="{00000000-0006-0000-0300-00004C000000}">
      <text>
        <r>
          <rPr>
            <b/>
            <sz val="9"/>
            <color indexed="81"/>
            <rFont val="Tahoma"/>
            <family val="2"/>
          </rPr>
          <t>Portfolio Total (Therms) Plan Period Final Savings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sharedStrings.xml><?xml version="1.0" encoding="utf-8"?>
<sst xmlns="http://schemas.openxmlformats.org/spreadsheetml/2006/main" count="8197" uniqueCount="1176">
  <si>
    <t>Res</t>
  </si>
  <si>
    <t>Single Family</t>
  </si>
  <si>
    <t>43w replaced by 10w LED - Post-EISA</t>
  </si>
  <si>
    <t xml:space="preserve"> HVAC Smart Thermostat - Gas Heat w/ AC</t>
  </si>
  <si>
    <t>Lighting</t>
  </si>
  <si>
    <t>Misc</t>
  </si>
  <si>
    <t>Tier 2 Powerstrip</t>
  </si>
  <si>
    <t>Low Income</t>
  </si>
  <si>
    <t>Multifamily</t>
  </si>
  <si>
    <t>Multifamily In-Unit 43w replaced by 10w LED - Post-EISA</t>
  </si>
  <si>
    <t>Multifamily In-Unit 53w replaced by 13w LED - Post-EISA</t>
  </si>
  <si>
    <t>Multifamily In-Unit 72w replaced by 17w LED - Post-EISA</t>
  </si>
  <si>
    <t>Multifamily In-Unit Globe 60 W to 7 W LED</t>
  </si>
  <si>
    <t>Multifamily In-Unit Candelabra base 40 W to 5 W LED</t>
  </si>
  <si>
    <t>Multifamily In-Unit Interior reflector 65 W to 12 W LED</t>
  </si>
  <si>
    <t>Water Heating</t>
  </si>
  <si>
    <t xml:space="preserve"> Multifamily In-Unit Showerhead - Electric DHW</t>
  </si>
  <si>
    <t xml:space="preserve"> Multifamily In-Unit Faucet Aerator - Electric DHW</t>
  </si>
  <si>
    <t xml:space="preserve"> Multifamily In-Unit Showerhead 1.75 gpm - Gas DHW</t>
  </si>
  <si>
    <t xml:space="preserve"> Multifamily In-Unit Faucet Aerator - Gas DHW</t>
  </si>
  <si>
    <t>HVAC</t>
  </si>
  <si>
    <t xml:space="preserve"> Multifamily In-Unit Programmable Thermostat - Electric Heat</t>
  </si>
  <si>
    <t xml:space="preserve"> Multifamily In-Unit Programmable Thermostat - Gas Heat</t>
  </si>
  <si>
    <t>Multifamily CAL 43w replaced by 10w LED - Post-EISA</t>
  </si>
  <si>
    <t>Multifamily CAL 53w replaced by 13w LED - Post-EISA</t>
  </si>
  <si>
    <t>Multifamily CAL 72w replaced by 17w LED - Post-EISA</t>
  </si>
  <si>
    <t>Multifamily CAL Exterior 43w replaced by 10w LED - Post-EISA</t>
  </si>
  <si>
    <t>Multifamily CAL Exterior 53w replaced by 13w LED - Post-EISA</t>
  </si>
  <si>
    <t>Multifamily CAL Exterior 72w replaced by 17w LED - Post-EISA</t>
  </si>
  <si>
    <t>Multifamily CAL Speciality Globe 60 W to 7 W LED</t>
  </si>
  <si>
    <t>Multifamily CAL Speciality Candelabra base 40 W to 5 W LED</t>
  </si>
  <si>
    <t>Multifamily CAL Speciality Interior reflector 65 W to 12 W LED</t>
  </si>
  <si>
    <t>Multifamily CAL Speciality Exterior Exterior reflector 65 W to 12 W LED</t>
  </si>
  <si>
    <t>Direct Distribution Efficient Products</t>
  </si>
  <si>
    <t>School Kits</t>
  </si>
  <si>
    <t>Showerhead 1.75 gpm - Electric DHW</t>
  </si>
  <si>
    <t>Bath Faucet Aerator - Electric DHW</t>
  </si>
  <si>
    <t>Kitchen Faucet Aerator - Electric DHW</t>
  </si>
  <si>
    <t>Water Heater Temp Adjustment - Electric DHW</t>
  </si>
  <si>
    <t>Showerhead 1.75 gpm - Gas DHW</t>
  </si>
  <si>
    <t>Bath Faucet Aerator - Gas DHW</t>
  </si>
  <si>
    <t>Kitchen Faucet Aerator - Gas DHW</t>
  </si>
  <si>
    <t>Water Heater Temp Adjustment - Gas DHW</t>
  </si>
  <si>
    <t>Tier 1 - 7 plug</t>
  </si>
  <si>
    <t>Market Rate</t>
  </si>
  <si>
    <t>per foot of pipe insulation Market Rate Electric Water Heat Market Rate</t>
  </si>
  <si>
    <t>per foot of pipe insulation Market Rate Gas water heat Market Rate</t>
  </si>
  <si>
    <t>Single Family In-Unit Programmable T-Stat Market Rate ASHP Market Rate</t>
  </si>
  <si>
    <t>Single Family In-Unit Programmable T-Stat Market Rate Electric Resistance Heat Market Rate</t>
  </si>
  <si>
    <t>Single Family In-Unit Programmable T-Stat Market Rate Electric Resistance Heat w/ AC Market Rate</t>
  </si>
  <si>
    <t>Single Family In-Unit Programmable T-Stat Market Rate Gas Heat w/ AC Market Rate</t>
  </si>
  <si>
    <t>Single Family In-Unit Programmable T-Stat Market Rate Gas Heat w/ AC (Other electric Utility) Market Rate</t>
  </si>
  <si>
    <t>Residential</t>
  </si>
  <si>
    <t>Measure End Use</t>
  </si>
  <si>
    <t>Bus</t>
  </si>
  <si>
    <t>Standard</t>
  </si>
  <si>
    <t>Highbay Fixture Replacement Option</t>
  </si>
  <si>
    <t>T8 U-tube Lamps and Ballasts Replacing  T12 U-bend Lamps and Ballasts</t>
  </si>
  <si>
    <t>New, high performance T8 (32W) lamps and ballasts replacing existing T12 lamps and ballasts</t>
  </si>
  <si>
    <t>Reduced wattage T8 (28W) lamps and ballasts replacing existing T12 lamps and ballasts</t>
  </si>
  <si>
    <t>Ultra-low wattage T8 (25W) lamps and ballasts replacing existing T12 lamps and ballasts</t>
  </si>
  <si>
    <t>T5 or reduced wattage T8 relamp and reballast upgrading an existing 32W T8</t>
  </si>
  <si>
    <t>2-foot T8 lamps (17W) and ballasts replacing 2-foot T12 lamps/ballasts OR replacing 4-foot T12 U-tube lamps/ballasts</t>
  </si>
  <si>
    <t>New high performance T8 fixture (with or without a reflector) replacing an existing T12 fixture</t>
  </si>
  <si>
    <t>New T5 fluorescent replacing an existing T12</t>
  </si>
  <si>
    <t>High efficiency T5 or T8 fluorescent fixtures replacing existing T12 recessed or surface mounted troffer (prismatic, parabolic, or semi-indirect fixture)</t>
  </si>
  <si>
    <t>Fixture mounted occupancy sensor for fluorescent or LED systems</t>
  </si>
  <si>
    <t>Remote mounted occupancy sensors using ultrasonic or passive infrared technology</t>
  </si>
  <si>
    <t>Wall switch plate mounted occupancy sensors using ultrasonic or passive infrared technology</t>
  </si>
  <si>
    <t>Low wattage occupancy sensors or daylight dimming controls</t>
  </si>
  <si>
    <t>Fixture mounted occupancy sensor for new LED systems</t>
  </si>
  <si>
    <t>Glass Door LED cooler/Freezer Lighting Controls/Sensors</t>
  </si>
  <si>
    <t>LED, T-1 or electroluminescent exit sign</t>
  </si>
  <si>
    <t>LED Exit Sign Retro-fit Kit 6W or less</t>
  </si>
  <si>
    <t xml:space="preserve">HVAC </t>
  </si>
  <si>
    <t>Air Conditioner Tune-Up</t>
  </si>
  <si>
    <t>Variable Frequency Drive on HVAC Motors – Supply or Return Fans</t>
  </si>
  <si>
    <t>High Efficiency Tanked Water Heater (electric)</t>
  </si>
  <si>
    <t>High Efficiency Tankless Water Heaters (electric)</t>
  </si>
  <si>
    <t>Refrigeration</t>
  </si>
  <si>
    <t>Automatic Door Closer for Walk-in Freezer/Cooler (back access door) or Walk-in Cooler Door, or Walk-in Freezer Door</t>
  </si>
  <si>
    <t>Auto Closer for Display Case Door: Reach-in Cooler Door or Reach-in Freezer Door</t>
  </si>
  <si>
    <t>Strip Curtain on Walk-in Coolers or Freezers</t>
  </si>
  <si>
    <t>Glass Door Freezer (31-50 cu ft)</t>
  </si>
  <si>
    <t>Glass Door Freezer (51 cu ft or more)</t>
  </si>
  <si>
    <t>Anti Sweat Heater Control, Freezer</t>
  </si>
  <si>
    <t>Anti Sweat Heater Control, Cooler</t>
  </si>
  <si>
    <t>Evaporator Fan Controls</t>
  </si>
  <si>
    <t>Solid Door Freezer (up to 15 cu ft)</t>
  </si>
  <si>
    <t>Solid Door Freezer (15-30 cu ft)</t>
  </si>
  <si>
    <t>Solid Door Freezer (31-50 cu ft)</t>
  </si>
  <si>
    <t>Solid Door Freezer (51 cu ft or more)</t>
  </si>
  <si>
    <t>EC Motor for Walk-in Cooler</t>
  </si>
  <si>
    <t>EC Motor for Walk-in Freezer</t>
  </si>
  <si>
    <t>EC Motor for Reach-In Cooler</t>
  </si>
  <si>
    <t>EC Motor for Reach-In Freezer</t>
  </si>
  <si>
    <t>High Efficiency High Speed Exhaust/Ventilation Fans (24-35 in diameter)</t>
  </si>
  <si>
    <t>High Efficiency High Speed Exhaust/Ventilation Fans (36-47 in diameter)</t>
  </si>
  <si>
    <t>High Efficiency High Speed Exhaust/Ventilation Fans (48-71 in diameter)</t>
  </si>
  <si>
    <t>High Efficiency Circulation Fans (24-35 in diameter)</t>
  </si>
  <si>
    <t>High Efficiency Circulation Fans (36-47 in diameter)</t>
  </si>
  <si>
    <t>High Efficiency Circulation Fans (48-71 in diameter)</t>
  </si>
  <si>
    <t>Variable Frequency Drive on HVAC Motors – Cooling Tower Fans or HVAC Pumps</t>
  </si>
  <si>
    <t>Electric Steamer (4 pan)</t>
  </si>
  <si>
    <t>Hot Holding Cabinet (half size)</t>
  </si>
  <si>
    <t>Hot Holding Cabinet (three-quarter size)</t>
  </si>
  <si>
    <t>Hot Holding Cabinet (full size)</t>
  </si>
  <si>
    <t>Electric Griddle</t>
  </si>
  <si>
    <t>Dishwasher, High Temp (Includes Booster Heater)</t>
  </si>
  <si>
    <t>VFD</t>
  </si>
  <si>
    <t>Pre-Rinse Sprayers, Elec Booster</t>
  </si>
  <si>
    <t>Pre-Rinse Sprayers, Gas Booster</t>
  </si>
  <si>
    <t>Early Replacement Furnace</t>
  </si>
  <si>
    <t>Boiler Lockout/Reset Controls</t>
  </si>
  <si>
    <t>Infrared Heaters</t>
  </si>
  <si>
    <t>Condensing Unit Heater</t>
  </si>
  <si>
    <t>Commercial Pool covers</t>
  </si>
  <si>
    <t>VSD for air compressors</t>
  </si>
  <si>
    <t>Compressed Air Leak Survey and Repair</t>
  </si>
  <si>
    <t>Infrared Upright Broiler</t>
  </si>
  <si>
    <t>Infrared Salamander Broiler</t>
  </si>
  <si>
    <t>Infrared Char Broiler</t>
  </si>
  <si>
    <t>Infrared Rotisserie Oven</t>
  </si>
  <si>
    <t>Pasta Cooker</t>
  </si>
  <si>
    <t>Rack Double Oven</t>
  </si>
  <si>
    <t>Ozone Laundry</t>
  </si>
  <si>
    <t>Refrigeration economizers</t>
  </si>
  <si>
    <t>No-loss condensate drains - compressed air</t>
  </si>
  <si>
    <t>Kitchen Demand Control Ventilation</t>
  </si>
  <si>
    <t>3-foot T8 replacing 3-foot T12</t>
  </si>
  <si>
    <t>Multi-level Lighting Controls</t>
  </si>
  <si>
    <t>Energy Star Beverage Vending Machine</t>
  </si>
  <si>
    <t>Desktop Virtualization - Pilot</t>
  </si>
  <si>
    <t>Notched V-belts for HVAC systems</t>
  </si>
  <si>
    <t>Efficient compressed air nozzles</t>
  </si>
  <si>
    <t>Electric Convection Oven</t>
  </si>
  <si>
    <t>Pump Optimization</t>
  </si>
  <si>
    <t>Programmable thermostat (new)</t>
  </si>
  <si>
    <t>DCV</t>
  </si>
  <si>
    <t>Energy Star Desktop Computer</t>
  </si>
  <si>
    <t>Computer Power Management Software</t>
  </si>
  <si>
    <t>RW T8 lamps (Midstream)</t>
  </si>
  <si>
    <t>RW T5 lamps (Midstream)</t>
  </si>
  <si>
    <t>LED Wallpack Fixture (Midstream)</t>
  </si>
  <si>
    <t>Steam Trap real-time monitoring</t>
  </si>
  <si>
    <t>Occupancy Controlled Bi-level Fixtures</t>
  </si>
  <si>
    <t>Pipe Insulation</t>
  </si>
  <si>
    <t>Heat Recovery Grease Trap Filter</t>
  </si>
  <si>
    <t>Cycling Compressed Air Dryers</t>
  </si>
  <si>
    <t>Combination Oven - Electric</t>
  </si>
  <si>
    <t>Industrial Air Curtains</t>
  </si>
  <si>
    <t>Unitary HVAC Condensing Furnace</t>
  </si>
  <si>
    <t>Modulated Commercial Gas Clothes Dryer</t>
  </si>
  <si>
    <t>Battery Chargers</t>
  </si>
  <si>
    <t>Wall Switch Occ Sensor</t>
  </si>
  <si>
    <t>Vending Miser VM150</t>
  </si>
  <si>
    <t>Vending Miser VM151</t>
  </si>
  <si>
    <t>Vending Miser EZ VM170</t>
  </si>
  <si>
    <t>Vending Mizer EZ VM171</t>
  </si>
  <si>
    <t>SnackMizer (Primary with Sensor) SM150</t>
  </si>
  <si>
    <t>SnackMizer SM151-Secondary W/cable</t>
  </si>
  <si>
    <t>SnackMizer (Primary with Sensor) SM170 Machine Mount</t>
  </si>
  <si>
    <t>SnackMizer (Secondary W/Cable) SM171 Machine Mount</t>
  </si>
  <si>
    <t>Gas Boiler Tune-Up</t>
  </si>
  <si>
    <t>Gas Boiler Replacement (Thermal Eff 90%)</t>
  </si>
  <si>
    <t>Gas Furnace Replacement (94% AFUE)</t>
  </si>
  <si>
    <t>High Efficiency Tankless Water Heater (gas)</t>
  </si>
  <si>
    <t>High Efficiency Condensing Tanked Water Heater (gas)</t>
  </si>
  <si>
    <t>High Efficiency Tanked Water Heater (gas)</t>
  </si>
  <si>
    <t>Gas Steamer (5 pan)</t>
  </si>
  <si>
    <t>Gas Steamer (6 pan)</t>
  </si>
  <si>
    <t>Gas Griddle</t>
  </si>
  <si>
    <t>Gas Fryer</t>
  </si>
  <si>
    <t>Steam Trap Survey (HVAC)</t>
  </si>
  <si>
    <t>Steam Trap Repair / Replacement (HVAC)</t>
  </si>
  <si>
    <t>Steam Trap Survey (Industrial Process or Multi-use HVAC/Process Boilers over 7,750 hours per year operation)</t>
  </si>
  <si>
    <t>Steam Trap Repair / Replacement (Industrial Process or Multi-use HVAC/Process Boilers over 7,750 hours per year operation)</t>
  </si>
  <si>
    <t>Rooftop Unit Controls</t>
  </si>
  <si>
    <t>Ductless Heat Pumps</t>
  </si>
  <si>
    <t>Combination Oven - Gas</t>
  </si>
  <si>
    <t>Custom</t>
  </si>
  <si>
    <t>Retro-commissioning</t>
  </si>
  <si>
    <t>Unitary and Split AC Systems and Air Source Heat Pumps (up to 65,000 Btuh input, minimum 15 SEER)</t>
  </si>
  <si>
    <t>Unitary and Split AC Systems and Air Source Heat Pumps (65,000 to 134,999 Btuh input, minimum 12 EER)</t>
  </si>
  <si>
    <t>Unitary and Split AC Systems and Air Source Heat Pumps (240,000 to 759,999 Btuh input, minimum 10.8 EER/12.0 IPLV)</t>
  </si>
  <si>
    <t>Unitary and Split AC Systems and Air Source Heat Pumps (760,000 or more Btuh input, minimum 10.2 EER/11.0 IPLV)</t>
  </si>
  <si>
    <t>Air-Cooled Chillers (up to 150 tons)</t>
  </si>
  <si>
    <t>Unitary and Split AC Systems and Air Source Heat Pumps 135,000 to 239,999 Btuh input, greater than 12.0 EER)</t>
  </si>
  <si>
    <t>Air-Cooled Chillers (150 tons and larger)</t>
  </si>
  <si>
    <t>PTAC/PTHP less than 65kBtuh input, new installation</t>
  </si>
  <si>
    <t>PTAC/PTHP less than 65,000 Btuh input, replacing an existing unit</t>
  </si>
  <si>
    <t>Beverage Machine Control</t>
  </si>
  <si>
    <t>Snack Machine Control</t>
  </si>
  <si>
    <t>High Volume Low Speed (HVLS) Fans</t>
  </si>
  <si>
    <t>Equipment Heater Timers</t>
  </si>
  <si>
    <t>Live Stock Waterer (electrically heated)</t>
  </si>
  <si>
    <t>Live Stock Waterer (energy free or ground source heat)</t>
  </si>
  <si>
    <t>Electric Steamer (3 pan)</t>
  </si>
  <si>
    <t>Electric Steamer (5 pan)</t>
  </si>
  <si>
    <t>Electric Steamer (6 pan)</t>
  </si>
  <si>
    <t>ERVs</t>
  </si>
  <si>
    <t>Multifamily Central Domestic Hot Water Plants</t>
  </si>
  <si>
    <t>Controls for Multifamily Central Domestic Hot Water Plants</t>
  </si>
  <si>
    <t>Destratification Fans - 20 ft diameter</t>
  </si>
  <si>
    <t>Destratification Fans - 22 ft diameter</t>
  </si>
  <si>
    <t>Destratification Fans - 24 ft diameter</t>
  </si>
  <si>
    <t>Q-Sync Motors</t>
  </si>
  <si>
    <t>Custom Electric (Includes New Const.)</t>
  </si>
  <si>
    <t>Custom Gas (Includes New Const.)</t>
  </si>
  <si>
    <t>Retro-commissioning Electric (includes LF, CA, IR, GS)</t>
  </si>
  <si>
    <t>Retro-commissioning Gas (includes LF, GS)</t>
  </si>
  <si>
    <t>Appliance Recycling</t>
  </si>
  <si>
    <t>Recycled Refrigerator</t>
  </si>
  <si>
    <t>Recycled Freezer</t>
  </si>
  <si>
    <t>43w replaced by 10w LED - Post-EISA Y2 Install</t>
  </si>
  <si>
    <t>43w replaced by 10w LED - Post-EISA Y3 Install</t>
  </si>
  <si>
    <t>Exterior Lighting   After 2018 Install</t>
  </si>
  <si>
    <t>Permanent Fixture/Lamp Removal After 2018 Install</t>
  </si>
  <si>
    <t>Glass Door LED Cooler/Freezer Lighting After 2018 Install</t>
  </si>
  <si>
    <t>Interior LED Lamps and Fixtures After 2018 Install</t>
  </si>
  <si>
    <t>Sector</t>
  </si>
  <si>
    <t>Program</t>
  </si>
  <si>
    <t>5.5.8</t>
  </si>
  <si>
    <t>SF</t>
  </si>
  <si>
    <t>n/a</t>
  </si>
  <si>
    <t>5.3.1</t>
  </si>
  <si>
    <t>5.3.4</t>
  </si>
  <si>
    <t>Heat Pump Water Heater</t>
  </si>
  <si>
    <t>5.4.3</t>
  </si>
  <si>
    <t>LF</t>
  </si>
  <si>
    <t>IMC</t>
  </si>
  <si>
    <t>5.4.1</t>
  </si>
  <si>
    <t>5.3.16</t>
  </si>
  <si>
    <t>5.3.11</t>
  </si>
  <si>
    <t>5.6.4</t>
  </si>
  <si>
    <t>Wall and Ceiling/Attic Insulation</t>
  </si>
  <si>
    <t>Measure</t>
  </si>
  <si>
    <t>5.4.5</t>
  </si>
  <si>
    <t>5.4.4</t>
  </si>
  <si>
    <t>5.4.6</t>
  </si>
  <si>
    <t>5.6.1</t>
  </si>
  <si>
    <t>Air Sealing</t>
  </si>
  <si>
    <t>\\ameresco.com\d\aeg\Clients\Ameren\Ameren Illinois Plan 3\Adjustable Goals\PY9\[AIC Plan 3 PY9 Adjustable Goals_05-4-16.xlsx]RES SHELL (TRM)</t>
  </si>
  <si>
    <t>Assumptions</t>
  </si>
  <si>
    <t>Unit</t>
  </si>
  <si>
    <t>HPwES</t>
  </si>
  <si>
    <t>MI</t>
  </si>
  <si>
    <t>Attic R11</t>
  </si>
  <si>
    <t>Attic R19</t>
  </si>
  <si>
    <t xml:space="preserve">Wall </t>
  </si>
  <si>
    <t>Rim</t>
  </si>
  <si>
    <t>Crawl</t>
  </si>
  <si>
    <t>Basement</t>
  </si>
  <si>
    <t>Attic</t>
  </si>
  <si>
    <t>ECM Retrofit</t>
  </si>
  <si>
    <t>Source</t>
  </si>
  <si>
    <t>IL TRM, 5.3.5</t>
  </si>
  <si>
    <t>MEMD, 2016</t>
  </si>
  <si>
    <t>3.07.01.FESH9.v01</t>
  </si>
  <si>
    <t>Mid Atlantic TRM v5</t>
  </si>
  <si>
    <t>5.6.2</t>
  </si>
  <si>
    <t>Basement Sidewall Insulation</t>
  </si>
  <si>
    <t>5.3.7</t>
  </si>
  <si>
    <t>Gas High Efficiency Furnace</t>
  </si>
  <si>
    <t>5.3.5</t>
  </si>
  <si>
    <t>Furnace Blower Motor</t>
  </si>
  <si>
    <t>5.3.3</t>
  </si>
  <si>
    <t>N/A</t>
  </si>
  <si>
    <t>Behavior Modification</t>
  </si>
  <si>
    <t>BenCost Rank</t>
  </si>
  <si>
    <t>End Use</t>
  </si>
  <si>
    <t>5.2.2</t>
  </si>
  <si>
    <t>Energy Resources Center - Low Income Mutlifamily</t>
  </si>
  <si>
    <t>2018 TOS, A-Line LED, 310 - 749 Lumens, Year 1 Install</t>
  </si>
  <si>
    <t>2018 TOS, A-Line LED, 310 - 749 Lumens, Year 2 Install</t>
  </si>
  <si>
    <t>2018 TOS, A-Line LED, 310 - 749 Lumens, Year 3 Install</t>
  </si>
  <si>
    <t>2019 TOS, A-Line LED, 310 - 749 Lumens, Year 1 Install</t>
  </si>
  <si>
    <t>2019 TOS, A-Line LED, 310 - 749 Lumens, Year 2 Install</t>
  </si>
  <si>
    <t>2019 TOS, A-Line LED, 310 - 749 Lumens, Year 3 Install</t>
  </si>
  <si>
    <t>2018 TOS, A-Line LED, 750 - 1049 Lumens, Year 1 Install</t>
  </si>
  <si>
    <t>2018 TOS, A-Line LED, 750 - 1049 Lumens, Year 2 Install</t>
  </si>
  <si>
    <t>2018 TOS, A-Line LED, 750 - 1049 Lumens, Year 3 Install</t>
  </si>
  <si>
    <t>2019 TOS, A-Line LED, 750 - 1049 Lumens, Year 1 Install</t>
  </si>
  <si>
    <t>2019 TOS, A-Line LED, 750 - 1049 Lumens, Year 2 Install</t>
  </si>
  <si>
    <t>2019 TOS, A-Line LED, 750 - 1049 Lumens, Year 3 Install</t>
  </si>
  <si>
    <t>2018 TOS, A-Line LED, 1050 - 1489 Lumens, Year 1 Install</t>
  </si>
  <si>
    <t>2018 TOS, A-Line LED, 1050 - 1489 Lumens, Year 2 Install</t>
  </si>
  <si>
    <t>2018 TOS, A-Line LED, 1050 - 1489 Lumens, Year 3 Install</t>
  </si>
  <si>
    <t>2019 TOS, A-Line LED, 1050 - 1489 Lumens, Year 1 Install</t>
  </si>
  <si>
    <t>2019 TOS, A-Line LED, 1050 - 1489 Lumens, Year 2 Install</t>
  </si>
  <si>
    <t>2019 TOS, A-Line LED, 1050 - 1489 Lumens, Year 3 Install</t>
  </si>
  <si>
    <t>2018 TOS, A-Line LED, 1490 - 2600 Lumens, Year 1 Install</t>
  </si>
  <si>
    <t>2018 TOS, A-Line LED, 1490 - 2600 Lumens, Year 2 Install</t>
  </si>
  <si>
    <t>2018 TOS, A-Line LED, 1490 - 2600 Lumens, Year 3 Install</t>
  </si>
  <si>
    <t>2019 TOS, A-Line LED, 1490 - 2600 Lumens, Year 1 Install</t>
  </si>
  <si>
    <t>2019 TOS, A-Line LED, 1490 - 2600 Lumens, Year 2 Install</t>
  </si>
  <si>
    <t>2019 TOS, A-Line LED, 1490 - 2600 Lumens, Year 3 Install</t>
  </si>
  <si>
    <t>2018 TOS, 10W LED Specialty Lamp - Recessed Downlight, Year 1 Install</t>
  </si>
  <si>
    <t>2019 TOS, 10W LED Specialty Lamp - Recessed Downlight, Year 1 Install</t>
  </si>
  <si>
    <t>2020 TOS, 10W LED Specialty Lamp - Recessed Downlight, Year 1 Install</t>
  </si>
  <si>
    <t>2021 TOS, 10W LED Specialty Lamp - Recessed Downlight, Year 1 Install</t>
  </si>
  <si>
    <t>2018 TOS, 12W LED Specialty Lamp - Decorative, Year 1 Install</t>
  </si>
  <si>
    <t>2018 TOS, 12W LED Specialty Lamp - Decorative, Year 2 Install</t>
  </si>
  <si>
    <t>2018 TOS, 12W LED Specialty Lamp - Decorative, Year 3 Install</t>
  </si>
  <si>
    <t>2019 TOS, 12W LED Specialty Lamp - Decorative, Year 1 Install</t>
  </si>
  <si>
    <t>2019 TOS, 12W LED Specialty Lamp - Decorative, Year 2 Install</t>
  </si>
  <si>
    <t>2019 TOS, 12W LED Specialty Lamp - Decorative, Year 3 Install</t>
  </si>
  <si>
    <t>2020 TOS, 12W LED Specialty Lamp - Decorative, Year 1 Install</t>
  </si>
  <si>
    <t>2020 TOS, 12W LED Specialty Lamp - Decorative, Year 2 Install</t>
  </si>
  <si>
    <t>2020 TOS, 12W LED Specialty Lamp - Decorative, Year 3 Install</t>
  </si>
  <si>
    <t>2021 TOS, 12W LED Specialty Lamp - Decorative, Year 1 Install</t>
  </si>
  <si>
    <t>2021 TOS, 12W LED Specialty Lamp - Decorative, Year 2 Install</t>
  </si>
  <si>
    <t>2021 TOS, 12W LED Specialty Lamp - Decorative, Year 3 Install</t>
  </si>
  <si>
    <t>2018 TOS, 17W LED Specialty Lamp - Reflector, Year 1 Install</t>
  </si>
  <si>
    <t>2018 TOS, 17W LED Specialty Lamp - Reflector, Year 2 Install</t>
  </si>
  <si>
    <t>2018 TOS, 17W LED Specialty Lamp - Reflector, Year 3 Install</t>
  </si>
  <si>
    <t>2019 TOS, 17W LED Specialty Lamp - Reflector, Year 1 Install</t>
  </si>
  <si>
    <t>2019 TOS, 17W LED Specialty Lamp - Reflector, Year 2 Install</t>
  </si>
  <si>
    <t>2019 TOS, 17W LED Specialty Lamp - Reflector, Year 3 Install</t>
  </si>
  <si>
    <t>2020 TOS, 17W LED Specialty Lamp - Reflector, Year 1 Install</t>
  </si>
  <si>
    <t>2020 TOS, 17W LED Specialty Lamp - Reflector, Year 2 Install</t>
  </si>
  <si>
    <t>2020 TOS, 17W LED Specialty Lamp - Reflector, Year 3 Install</t>
  </si>
  <si>
    <t>2021 TOS, 17W LED Specialty Lamp - Reflector, Year 1 Install</t>
  </si>
  <si>
    <t>2021 TOS, 17W LED Specialty Lamp - Reflector, Year 2 Install</t>
  </si>
  <si>
    <t>2021 TOS, 17W LED Specialty Lamp - Reflector, Year 3 Install</t>
  </si>
  <si>
    <t>2018 TOS, 23W LED Specialty Lamp - Reflector, Year 1 Install</t>
  </si>
  <si>
    <t>2018 TOS, 23W LED Specialty Lamp - Reflector, Year 2 Install</t>
  </si>
  <si>
    <t>2018 TOS, 23W LED Specialty Lamp - Reflector, Year 3 Install</t>
  </si>
  <si>
    <t>2019 TOS, 23W LED Specialty Lamp - Reflector, Year 1 Install</t>
  </si>
  <si>
    <t>2019 TOS, 23W LED Specialty Lamp - Reflector, Year 2 Install</t>
  </si>
  <si>
    <t>2019 TOS, 23W LED Specialty Lamp - Reflector, Year 3 Install</t>
  </si>
  <si>
    <t>2020 TOS, 23W LED Specialty Lamp - Reflector, Year 1 Install</t>
  </si>
  <si>
    <t>2020 TOS, 23W LED Specialty Lamp - Reflector, Year 2 Install</t>
  </si>
  <si>
    <t>2020 TOS, 23W LED Specialty Lamp - Reflector, Year 3 Install</t>
  </si>
  <si>
    <t>2021 TOS, 23W LED Specialty Lamp - Reflector, Year 1 Install</t>
  </si>
  <si>
    <t>2021 TOS, 23W LED Specialty Lamp - Reflector, Year 2 Install</t>
  </si>
  <si>
    <t>2021 TOS, 23W LED Specialty Lamp - Reflector, Year 3 Install</t>
  </si>
  <si>
    <t>2018 TOS, 3W LED Specialty Lamp - Decorative, Year 1 Install</t>
  </si>
  <si>
    <t>2018 TOS, 3W LED Specialty Lamp - Decorative, Year 2 Install</t>
  </si>
  <si>
    <t>2018 TOS, 3W LED Specialty Lamp - Decorative, Year 3 Install</t>
  </si>
  <si>
    <t>2019 TOS, 3W LED Specialty Lamp - Decorative, Year 1 Install</t>
  </si>
  <si>
    <t>2019 TOS, 3W LED Specialty Lamp - Decorative, Year 2 Install</t>
  </si>
  <si>
    <t>2019 TOS, 3W LED Specialty Lamp - Decorative, Year 3 Install</t>
  </si>
  <si>
    <t>2020 TOS, 3W LED Specialty Lamp - Decorative, Year 1 Install</t>
  </si>
  <si>
    <t>2020 TOS, 3W LED Specialty Lamp - Decorative, Year 2 Install</t>
  </si>
  <si>
    <t>2020 TOS, 3W LED Specialty Lamp - Decorative, Year 3 Install</t>
  </si>
  <si>
    <t>2021 TOS, 3W LED Specialty Lamp - Decorative, Year 1 Install</t>
  </si>
  <si>
    <t>2021 TOS, 3W LED Specialty Lamp - Decorative, Year 2 Install</t>
  </si>
  <si>
    <t>2021 TOS, 3W LED Specialty Lamp - Decorative, Year 3 Install</t>
  </si>
  <si>
    <t>2018 TOS, 9W LED Specialty Lamp - Reflector, Year 1 Install</t>
  </si>
  <si>
    <t>2018 TOS, 9W LED Specialty Lamp - Reflector, Year 2 Install</t>
  </si>
  <si>
    <t>2018 TOS, 9W LED Specialty Lamp - Reflector, Year 3 Install</t>
  </si>
  <si>
    <t>2019 TOS, 9W LED Specialty Lamp - Reflector, Year 1 Install</t>
  </si>
  <si>
    <t>2019 TOS, 9W LED Specialty Lamp - Reflector, Year 2 Install</t>
  </si>
  <si>
    <t>2019 TOS, 9W LED Specialty Lamp - Reflector, Year 3 Install</t>
  </si>
  <si>
    <t>2020 TOS, 9W LED Specialty Lamp - Reflector, Year 1 Install</t>
  </si>
  <si>
    <t>2020 TOS, 9W LED Specialty Lamp - Reflector, Year 2 Install</t>
  </si>
  <si>
    <t>2020 TOS, 9W LED Specialty Lamp - Reflector, Year 3 Install</t>
  </si>
  <si>
    <t>2021 TOS, 9W LED Specialty Lamp - Reflector, Year 1 Install</t>
  </si>
  <si>
    <t>2021 TOS, 9W LED Specialty Lamp - Reflector, Year 2 Install</t>
  </si>
  <si>
    <t>2021 TOS, 9W LED Specialty Lamp - Reflector, Year 3 Install</t>
  </si>
  <si>
    <t>ENERGY STAR Ceiling Fan</t>
  </si>
  <si>
    <t>ENERGY STAR Dehumidifier</t>
  </si>
  <si>
    <t>ENERGY STAR Air Purifier</t>
  </si>
  <si>
    <t>ENERGY STAR Clothes Washer (front-loading)</t>
  </si>
  <si>
    <t>Energy Star Clothes Dryer</t>
  </si>
  <si>
    <t>Heat Pump Clothes Dryer</t>
  </si>
  <si>
    <t>ENERGY STAR Refrigerator (top-mount freezer)</t>
  </si>
  <si>
    <t>CEE Tier 2 Refrigerator (top-mount freezer)</t>
  </si>
  <si>
    <t>ENERGY STAR Freezer (Chest)</t>
  </si>
  <si>
    <t>ENERGY STAR Freezer (Upright)</t>
  </si>
  <si>
    <t>ENERGY STAR Dishwasher</t>
  </si>
  <si>
    <t>ENERGY STAR Water Cooler</t>
  </si>
  <si>
    <t>ENERGY STAR - Room Air Conditioner</t>
  </si>
  <si>
    <t>Energy Star Pool Pump- Multi-speed</t>
  </si>
  <si>
    <t>Energy Star Bathroom exhaust fan</t>
  </si>
  <si>
    <t>Energy Star -  Tier 1 Power Strips</t>
  </si>
  <si>
    <t>Appliance</t>
  </si>
  <si>
    <t>CAC SEER 16</t>
  </si>
  <si>
    <t>ER CAC SEER 16</t>
  </si>
  <si>
    <t>2018 1st Year Savings</t>
  </si>
  <si>
    <t>2019 1st Year Savings</t>
  </si>
  <si>
    <t>2020 1st Year Savings</t>
  </si>
  <si>
    <t>2021 1st Year Savings</t>
  </si>
  <si>
    <t>2018 Persistence Y1</t>
  </si>
  <si>
    <t>2018 Persistence Y2</t>
  </si>
  <si>
    <t>2018 Persistence Y3</t>
  </si>
  <si>
    <t>2018 Persistence Y4</t>
  </si>
  <si>
    <t>2019 Persistence Y1</t>
  </si>
  <si>
    <t>2019 Persistence Y2</t>
  </si>
  <si>
    <t>2019 Persistence Y3</t>
  </si>
  <si>
    <t>2019 Persistence Y4</t>
  </si>
  <si>
    <t>2020 Persistence Y1</t>
  </si>
  <si>
    <t>2020 Persistence Y2</t>
  </si>
  <si>
    <t>2020 Persistence Y3</t>
  </si>
  <si>
    <t>2020 Persistence Y4</t>
  </si>
  <si>
    <t>2021 Persistence Y1</t>
  </si>
  <si>
    <t>2021 Persistence Y2</t>
  </si>
  <si>
    <t>2021 Persistence Y3</t>
  </si>
  <si>
    <t>2021 Persistence Y4</t>
  </si>
  <si>
    <t>Dual Fuel</t>
  </si>
  <si>
    <t>2018 DCEO Carryover</t>
  </si>
  <si>
    <t>Mod Income</t>
  </si>
  <si>
    <t>LED lamp 2018</t>
  </si>
  <si>
    <t>Low-Flow Showerheads</t>
  </si>
  <si>
    <t>Linear Tube LED (Midstream) 2018</t>
  </si>
  <si>
    <t>T5 Linear LED Lamp Retrofit (Midstream) 2018 &amp; 2019</t>
  </si>
  <si>
    <t>Low-Flow Faucet Aerators</t>
  </si>
  <si>
    <t>Laminar Flow Restrictors</t>
  </si>
  <si>
    <t>Advanced Thermostats 2018</t>
  </si>
  <si>
    <t>Steam Trap Survey (Industrial Process or Multi-use HVAC/Process Boilers over 7,750 hours per year operation) 2018 &amp; 2019</t>
  </si>
  <si>
    <t>Steam Trap Repair / Replacement (Industrial Process or Multi-use HVAC/Process Boilers over 7,750 hours per year operation) 2018 &amp; 2019</t>
  </si>
  <si>
    <t>LED lamp 2019 Install</t>
  </si>
  <si>
    <t>LED lamp 2020 Install</t>
  </si>
  <si>
    <t>Custom 2018</t>
  </si>
  <si>
    <t>Custom 2019</t>
  </si>
  <si>
    <t>Custom 2020</t>
  </si>
  <si>
    <t>Retro-commissioning 2018</t>
  </si>
  <si>
    <t>Retro-commissioning 2019</t>
  </si>
  <si>
    <t>Retro-commissioning 2020</t>
  </si>
  <si>
    <t>Standard-Small Business</t>
  </si>
  <si>
    <t>Linear Tube LED 2018</t>
  </si>
  <si>
    <t>T5 Linear LED Lamp Retrofit 2018 &amp; 2019</t>
  </si>
  <si>
    <t>Linear Tube 2' LED (Midstream) 2018</t>
  </si>
  <si>
    <t>Heat Pump Water Heaters</t>
  </si>
  <si>
    <t>LED lamp 2021 Install</t>
  </si>
  <si>
    <t>Standard-Public Buildings</t>
  </si>
  <si>
    <t>LED lamp 2018 Install</t>
  </si>
  <si>
    <t>Exterior Lighting Post 2018 Install</t>
  </si>
  <si>
    <t>Permanent Fixture/Lamp Removal Post 2018 Install</t>
  </si>
  <si>
    <t>Interior LED Lamps and Fixtures Post 2018 Install</t>
  </si>
  <si>
    <t>Standard-Public Streetlights</t>
  </si>
  <si>
    <t>LED Street Lighting 2018</t>
  </si>
  <si>
    <t>LED Street Lighting 2019</t>
  </si>
  <si>
    <t>LED Street Lighting 2020</t>
  </si>
  <si>
    <t>LED Street Lighting 2021</t>
  </si>
  <si>
    <t>ENERGY STAR TVs</t>
  </si>
  <si>
    <t>Energy Star -  Tier 2 Power Strips</t>
  </si>
  <si>
    <t>Furnace 95% AFUE</t>
  </si>
  <si>
    <t>ER Furnace 95% AFUE</t>
  </si>
  <si>
    <t>Furnace 97% AFUE</t>
  </si>
  <si>
    <t>ER Furnace 97% AFUE</t>
  </si>
  <si>
    <t>Boiler 90% AFUE</t>
  </si>
  <si>
    <t>ER Boiler 90% AFUE</t>
  </si>
  <si>
    <t>Public Housing</t>
  </si>
  <si>
    <t>Custom 2021</t>
  </si>
  <si>
    <t>Custom-Public</t>
  </si>
  <si>
    <t>Custom-Public 2018</t>
  </si>
  <si>
    <t>Custom-Public 2019</t>
  </si>
  <si>
    <t>Custom-Public 2020</t>
  </si>
  <si>
    <t>Custom-Public 2021</t>
  </si>
  <si>
    <t>Retro-commissioning 2021</t>
  </si>
  <si>
    <t>Retro-commissioning-Public</t>
  </si>
  <si>
    <t>Retro-commissioning Public 2018</t>
  </si>
  <si>
    <t>Retro-commissioning Public 2019</t>
  </si>
  <si>
    <t>Retro-commissioning Public 2020</t>
  </si>
  <si>
    <t>Retro-commissioning Public 2021</t>
  </si>
  <si>
    <t>Ameren Owned ER Streetlights</t>
  </si>
  <si>
    <t>2020 TOS, A-Line LED, 310 - 749 Lumens, Year 1 Install</t>
  </si>
  <si>
    <t>2020 TOS, A-Line LED, 310 - 749 Lumens, Year 2 Install</t>
  </si>
  <si>
    <t>2020 TOS, A-Line LED, 310 - 749 Lumens, Year 3 Install</t>
  </si>
  <si>
    <t>2021 TOS, A-Line LED, 310 - 749 Lumens, Year 1 Install</t>
  </si>
  <si>
    <t>2021 TOS, A-Line LED, 310 - 749 Lumens, Year 2 Install</t>
  </si>
  <si>
    <t>2021 TOS, A-Line LED, 310 - 749 Lumens, Year 3 Install</t>
  </si>
  <si>
    <t>2020 TOS, A-Line LED, 750 - 1049 Lumens, Year 1 Install</t>
  </si>
  <si>
    <t>2020 TOS, A-Line LED, 750 - 1049 Lumens, Year 2 Install</t>
  </si>
  <si>
    <t>2020 TOS, A-Line LED, 750 - 1049 Lumens, Year 3 Install</t>
  </si>
  <si>
    <t>2021 TOS, A-Line LED, 750 - 1049 Lumens, Year 1 Install</t>
  </si>
  <si>
    <t>2021 TOS, A-Line LED, 750 - 1049 Lumens, Year 2 Install</t>
  </si>
  <si>
    <t>2021 TOS, A-Line LED, 750 - 1049 Lumens, Year 3 Install</t>
  </si>
  <si>
    <t>2020 TOS, A-Line LED, 1050 - 1489 Lumens, Year 1 Install</t>
  </si>
  <si>
    <t>2020 TOS, A-Line LED, 1050 - 1489 Lumens, Year 2 Install</t>
  </si>
  <si>
    <t>2020 TOS, A-Line LED, 1050 - 1489 Lumens, Year 3 Install</t>
  </si>
  <si>
    <t>2021 TOS, A-Line LED, 1050 - 1489 Lumens, Year 1 Install</t>
  </si>
  <si>
    <t>2021 TOS, A-Line LED, 1050 - 1489 Lumens, Year 2 Install</t>
  </si>
  <si>
    <t>2021 TOS, A-Line LED, 1050 - 1489 Lumens, Year 3 Install</t>
  </si>
  <si>
    <t>2020 TOS, A-Line LED, 1490 - 2600 Lumens, Year 1 Install</t>
  </si>
  <si>
    <t>2020 TOS, A-Line LED, 1490 - 2600 Lumens, Year 2 Install</t>
  </si>
  <si>
    <t>2020 TOS, A-Line LED, 1490 - 2600 Lumens, Year 3 Install</t>
  </si>
  <si>
    <t>2021 TOS, A-Line LED, 1490 - 2600 Lumens, Year 1 Install</t>
  </si>
  <si>
    <t>2021 TOS, A-Line LED, 1490 - 2600 Lumens, Year 2 Install</t>
  </si>
  <si>
    <t>2021 TOS, A-Line LED, 1490 - 2600 Lumens, Year 3 Install</t>
  </si>
  <si>
    <t>Linear Tube LED (Midstream) 2019</t>
  </si>
  <si>
    <t>Linear Tube LED (Midstream) 2020</t>
  </si>
  <si>
    <t>Linear Tube LED (Midstream) 2021</t>
  </si>
  <si>
    <t>Advanced Thermostats Post 2018</t>
  </si>
  <si>
    <t>T5 Linear LED Lamp Retrofit (Midstream) 2020</t>
  </si>
  <si>
    <t>T5 Linear LED Lamp Retrofit (Midstream) 2021</t>
  </si>
  <si>
    <t>Steam Trap Survey (Industrial Process or Multi-use HVAC/Process Boilers over 7,750 hours per year operation) Post 2020</t>
  </si>
  <si>
    <t>Steam Trap Repair / Replacement (Industrial Process or Multi-use HVAC/Process Boilers over 7,750 hours per year operation) Post 2020</t>
  </si>
  <si>
    <t>Linear Tube LED 2019</t>
  </si>
  <si>
    <t>Linear Tube LED 2020 &amp; 2021</t>
  </si>
  <si>
    <t>T5 Linear LED Lamp Retrofit 2020</t>
  </si>
  <si>
    <t>T5 Linear LED Lamp Retrofit 2021</t>
  </si>
  <si>
    <t>Linear Tube 2' LED (Midstream) 2019-2021</t>
  </si>
  <si>
    <t>Linear Tube 2' LED (Midstream) 2019</t>
  </si>
  <si>
    <t>Linear Tube 2' LED (Midstream) 2020-2021</t>
  </si>
  <si>
    <t xml:space="preserve">IL-TRM Adjustable?
(1 if yes; 0 if no) </t>
  </si>
  <si>
    <t>IL-TRM Section / Custom</t>
  </si>
  <si>
    <t>Approved Energy Efficiency Plan Key Assumptions - Plan Participation</t>
  </si>
  <si>
    <t>Plan Number of Units (Fixed Parameters for Calculating Adjustable Savings Goals)</t>
  </si>
  <si>
    <t>Unit of Participation</t>
  </si>
  <si>
    <t>2018 Plan Number of Units (Fixed)</t>
  </si>
  <si>
    <t>2019 Plan Number of Units (Fixed)</t>
  </si>
  <si>
    <t>2020 Plan Number of Units (Fixed)</t>
  </si>
  <si>
    <t>2021 Plan Number of Units (Fixed)</t>
  </si>
  <si>
    <t>Program Administrator:</t>
  </si>
  <si>
    <t>January 1, 2018 - December 31, 2018, Plan Year 2018</t>
  </si>
  <si>
    <t>January 1, 2019 - December 31, 2019, Plan Year 2019</t>
  </si>
  <si>
    <t>January 1, 2020 - December 31, 2020, Plan Year 2020</t>
  </si>
  <si>
    <t>January 1, 2021 - December 31, 2021, Plan Year 2021</t>
  </si>
  <si>
    <t>January 1, 2018 - December 31, 2021 Plan Period</t>
  </si>
  <si>
    <t>Brief Explanation of Significant Adjustments</t>
  </si>
  <si>
    <t>Plan Period</t>
  </si>
  <si>
    <t>(a)</t>
  </si>
  <si>
    <t>(b)</t>
  </si>
  <si>
    <t>(c)</t>
  </si>
  <si>
    <t>(d)=(c-b)</t>
  </si>
  <si>
    <t>(e)</t>
  </si>
  <si>
    <t>(f)</t>
  </si>
  <si>
    <t>(g)</t>
  </si>
  <si>
    <t>(h)=(g-f)</t>
  </si>
  <si>
    <t>(i)</t>
  </si>
  <si>
    <t>(j)</t>
  </si>
  <si>
    <t>(k)</t>
  </si>
  <si>
    <t>(l)=(k-j)</t>
  </si>
  <si>
    <t>(m)</t>
  </si>
  <si>
    <t>(n)</t>
  </si>
  <si>
    <t>(o)</t>
  </si>
  <si>
    <t>(p)=(o-n)</t>
  </si>
  <si>
    <t>(q)</t>
  </si>
  <si>
    <t>(r)=(b+f+j+n)</t>
  </si>
  <si>
    <t>(s)=(c+g+k+o)</t>
  </si>
  <si>
    <t>(t)=(s-r)</t>
  </si>
  <si>
    <t>Portfolio Total (Therms)</t>
  </si>
  <si>
    <t>Approved Energy Efficiency Plan Key Assumptions</t>
  </si>
  <si>
    <t>Plan Year 2018 Savings Goal Adjustment</t>
  </si>
  <si>
    <t>Plan Year 2019 Savings Goal Adjustment</t>
  </si>
  <si>
    <t>Plan Year 2020 Savings Goal Adjustment</t>
  </si>
  <si>
    <t>Plan Year 2021 Savings Goal Adjustment</t>
  </si>
  <si>
    <t>Final Adjusted Net Energy Savings Goals</t>
  </si>
  <si>
    <t>Approved Energy Efficiency Plan Key Assumptions - Measure-Level Algorithm Inputs</t>
  </si>
  <si>
    <t>Plan Net-to-Gross Values (Fixed Parameters for Calculating Adjustable Savings Goals)</t>
  </si>
  <si>
    <t>2018 Gross Unit Savings, Effective January 1, 2018 - December 31, 2018</t>
  </si>
  <si>
    <t>2019 Gross Unit Savings, Effective January 1, 2019 - December 31, 2019</t>
  </si>
  <si>
    <t>2020 Gross Unit Savings, Effective January 1, 2020 - December 31, 2020</t>
  </si>
  <si>
    <t>2021 Gross Unit Savings, Effective January 1, 2021 - December 31, 2021</t>
  </si>
  <si>
    <r>
      <t xml:space="preserve">Not derived from values in the IL-TRM, and therefore will not necessitate a change in savings goals if the IL-TRM is updated. Note: The Key Custom Input Assumptions specified in column (bb) should remain </t>
    </r>
    <r>
      <rPr>
        <i/>
        <u/>
        <sz val="8"/>
        <color theme="1"/>
        <rFont val="Arial"/>
        <family val="2"/>
      </rPr>
      <t>fixed</t>
    </r>
    <r>
      <rPr>
        <i/>
        <sz val="8"/>
        <color theme="1"/>
        <rFont val="Arial"/>
        <family val="2"/>
      </rPr>
      <t xml:space="preserve"> over the Plan period when calculating the Gross Unit Savings for the Measure for the applicable Program Years set forth in columns (aa), (ag), (am), and (as), unless consensus is reached at SAG that the extenuating circumstance warrants an adjustment.</t>
    </r>
  </si>
  <si>
    <t>Derived from the IL-TRM that, if changed in the IL-TRM in the future, would therefore necessitate a savings goal adjustment, unless consensus is reached at SAG that the extenuating circumstance warrants no adjustment.</t>
  </si>
  <si>
    <t>IL-TRM Measure Code from IL-TRMv6.0</t>
  </si>
  <si>
    <t>Reference Document Explaining Gross Unit Savings Calculation Details</t>
  </si>
  <si>
    <t>2018 Plan Gross Unit Savings</t>
  </si>
  <si>
    <t>2019 Plan Gross Unit Savings</t>
  </si>
  <si>
    <t>2020 Plan Gross Unit Savings</t>
  </si>
  <si>
    <t>2021 Plan Gross Unit Savings</t>
  </si>
  <si>
    <t>2018 Plan NTG (Fixed)</t>
  </si>
  <si>
    <t>2019 Plan NTG (Fixed)</t>
  </si>
  <si>
    <t>2020 Plan NTG (Fixed)</t>
  </si>
  <si>
    <t>2021 Plan NTG (Fixed)</t>
  </si>
  <si>
    <t>2018 Plan Goal</t>
  </si>
  <si>
    <t>2019 Plan Goal</t>
  </si>
  <si>
    <t>2020 Plan Goal</t>
  </si>
  <si>
    <t>2021 Plan Goal</t>
  </si>
  <si>
    <t>Total Plan Period Goal</t>
  </si>
  <si>
    <t>IL-TRM Measure Code from IL-TRMv6.0 or errata applicable to 2018</t>
  </si>
  <si>
    <t>Gross Unit Savings Adjustment Explanation</t>
  </si>
  <si>
    <t>2018 Adjusted Goal</t>
  </si>
  <si>
    <t>2018 IL-TRM Adjustment</t>
  </si>
  <si>
    <t>IL-TRM Measure Code from the 2019 IL-TRM or errata applicable to 2019</t>
  </si>
  <si>
    <t>2019 Gross Unit Savings (Therms)</t>
  </si>
  <si>
    <t>2019 Adjusted Goal</t>
  </si>
  <si>
    <t>2019 IL-TRM Adjustment</t>
  </si>
  <si>
    <t>IL-TRM Measure Code from the 2020 IL-TRM or errata applicable to 2020</t>
  </si>
  <si>
    <t>2020 Gross Unit Savings (Therms)</t>
  </si>
  <si>
    <t>2020 Adjusted Goal</t>
  </si>
  <si>
    <t>2020 IL-TRM Adjustment</t>
  </si>
  <si>
    <t>IL-TRM Measure Code from the 2021 IL-TRM or errata applicable to 2021</t>
  </si>
  <si>
    <t>2021 Gross Unit Savings (Therms)</t>
  </si>
  <si>
    <t>2021 Adjusted Goal</t>
  </si>
  <si>
    <t>2021 IL-TRM Adjustment</t>
  </si>
  <si>
    <t>2018 Final Savings Goal (Therms)</t>
  </si>
  <si>
    <t>2019 Final Savings Goal (Therms)</t>
  </si>
  <si>
    <t>2020 Final Savings Goal (Therms)</t>
  </si>
  <si>
    <t>2021 Final Savings Goal (Therms)</t>
  </si>
  <si>
    <t>Plan Period Final Savings Goal (Therms)</t>
  </si>
  <si>
    <t>Key Custom Input Assumptions (if none, specify NA)</t>
  </si>
  <si>
    <t>Key IL-TRM Input Assumptions</t>
  </si>
  <si>
    <t>(d)</t>
  </si>
  <si>
    <t>(h)</t>
  </si>
  <si>
    <t>(l)</t>
  </si>
  <si>
    <t>(p)</t>
  </si>
  <si>
    <t>(r)</t>
  </si>
  <si>
    <t>(s)</t>
  </si>
  <si>
    <t>(t)=(f x l x p)</t>
  </si>
  <si>
    <t>(u)=(g x m x q)</t>
  </si>
  <si>
    <t>(v)=(h x n x r)</t>
  </si>
  <si>
    <t>(w)=(i x o x s)</t>
  </si>
  <si>
    <t>(x)=(t+u+v+w)</t>
  </si>
  <si>
    <t>(y)</t>
  </si>
  <si>
    <t>(z)</t>
  </si>
  <si>
    <t>(aa)</t>
  </si>
  <si>
    <t>(ab)</t>
  </si>
  <si>
    <t>(ac)=(f x aa x p)</t>
  </si>
  <si>
    <t>(ad)=(ac-t)</t>
  </si>
  <si>
    <t>(ae)</t>
  </si>
  <si>
    <t>(af)</t>
  </si>
  <si>
    <t>(ag)</t>
  </si>
  <si>
    <t>(ah)</t>
  </si>
  <si>
    <t>(ai)=(g x ag x q)</t>
  </si>
  <si>
    <t>(aj)=(ai-u)</t>
  </si>
  <si>
    <t>(ak)</t>
  </si>
  <si>
    <t>(al)</t>
  </si>
  <si>
    <t>(am)</t>
  </si>
  <si>
    <t>(an)</t>
  </si>
  <si>
    <t>(ao)=(h x am x r)</t>
  </si>
  <si>
    <t>(ap)=(ao-v)</t>
  </si>
  <si>
    <t>(aq)</t>
  </si>
  <si>
    <t>(ar)</t>
  </si>
  <si>
    <t>(as)</t>
  </si>
  <si>
    <t>(at)</t>
  </si>
  <si>
    <t>(au)=(i x as x s)</t>
  </si>
  <si>
    <t>(av)=(au-w)</t>
  </si>
  <si>
    <t>(aw)=(ac) [if (c)=1]; (aw)=(t) [if (c)=0]</t>
  </si>
  <si>
    <t>(ax)=(ai) [if (c)=1]; (ax)=(u) [if (c)=0]</t>
  </si>
  <si>
    <t>(ay)=(ao) [if (c)=1]; (ay)=(v) [if (c)=0]</t>
  </si>
  <si>
    <t>(az)=(au) [if (c)=1]; (az)=(w) [if (c)=0]</t>
  </si>
  <si>
    <t>(ba)=(aw+ax+ay+az)</t>
  </si>
  <si>
    <t>(bb)</t>
  </si>
  <si>
    <t>(bc)</t>
  </si>
  <si>
    <t>RS-HVC-ADTH-V02-180101</t>
  </si>
  <si>
    <t>NA</t>
  </si>
  <si>
    <t>See 'Unit Savings Calculation' Tab.</t>
  </si>
  <si>
    <t>CFM50</t>
  </si>
  <si>
    <t>AIC Plan 3 PY9 Adjustable Goals_04-3-17_Errata.xlsx</t>
  </si>
  <si>
    <t>Wall and Ceiling/Attic Insulation (Wood Frame)</t>
  </si>
  <si>
    <t>Wall and Ceiling/Attic Insulation (Masonry)</t>
  </si>
  <si>
    <t>Electric</t>
  </si>
  <si>
    <t>Gas</t>
  </si>
  <si>
    <t>5.3.6</t>
  </si>
  <si>
    <t>ENERGY STAR Room Air Conditioner</t>
  </si>
  <si>
    <t>ENERGY STAR Water Coolers</t>
  </si>
  <si>
    <t>Energy Star Pool Pump- Variable-speed</t>
  </si>
  <si>
    <t>TRM Chapter</t>
  </si>
  <si>
    <t>TRM Measure Code</t>
  </si>
  <si>
    <t>5.1.1</t>
  </si>
  <si>
    <t>RS-APL-ESAP-V02-160601</t>
  </si>
  <si>
    <t>5.1.2</t>
  </si>
  <si>
    <t>RS-APL-ESCL-V04-160601</t>
  </si>
  <si>
    <t>5.1.3</t>
  </si>
  <si>
    <t>RS-APL-ESDH-V03-160601</t>
  </si>
  <si>
    <t>5.1.4</t>
  </si>
  <si>
    <t>RS-APL-ESDI-V03-160601</t>
  </si>
  <si>
    <t>5.1.5</t>
  </si>
  <si>
    <t>RS-APL-ESFR-V02-140601</t>
  </si>
  <si>
    <t>5.1.6</t>
  </si>
  <si>
    <t>RS-APL-ESRE-V05-180101</t>
  </si>
  <si>
    <t>5.1.7</t>
  </si>
  <si>
    <t>RS-APL-ESRA-V06-180101</t>
  </si>
  <si>
    <t>5.1.10</t>
  </si>
  <si>
    <t>RS-APL-ESDR-V01-150601</t>
  </si>
  <si>
    <t>5.2.1</t>
  </si>
  <si>
    <t>RS-CEL-SSTR-V03-180101</t>
  </si>
  <si>
    <t>RS-CEL-APS2-V02-180101</t>
  </si>
  <si>
    <t>RS-HVC-ASHP-V07-180101</t>
  </si>
  <si>
    <t>RS-HVC-CAC1-V07-180101</t>
  </si>
  <si>
    <t>RS-HVC-DINS-V06-160601</t>
  </si>
  <si>
    <t>RS-HVC-FBMT-V03-150601</t>
  </si>
  <si>
    <t>RS-HVC-GHEB-V06-180101</t>
  </si>
  <si>
    <t>RS-HVC-GHEF-V07-180101</t>
  </si>
  <si>
    <t>5.3.9</t>
  </si>
  <si>
    <t>RS-HVC-BAFA-V01-120601</t>
  </si>
  <si>
    <t>RS-HVC-PROG-V04-180101</t>
  </si>
  <si>
    <t>RS-HVC-CFAN-V02-180101</t>
  </si>
  <si>
    <t>RS-HWE-PINS-V02-150601</t>
  </si>
  <si>
    <t>RS-HWE-HPWH-V06-180101</t>
  </si>
  <si>
    <t>RS-HWE-LFSH-V05-180101</t>
  </si>
  <si>
    <t>RS-HWE-TMPS-V05-160601</t>
  </si>
  <si>
    <t>5.5.6</t>
  </si>
  <si>
    <t>RS-LTG-LEDD-V07-180101</t>
  </si>
  <si>
    <t>RS-LTG-LEDA-V05-180101</t>
  </si>
  <si>
    <t>RS-SHL-AIRS-V06-180101</t>
  </si>
  <si>
    <t>RS-SHL-BINS-V08-180101</t>
  </si>
  <si>
    <t>RS-SHL-AINS-V07-180101</t>
  </si>
  <si>
    <t>5.7.1</t>
  </si>
  <si>
    <t>RS-MSC-RPLP-V01-180101</t>
  </si>
  <si>
    <t>5.1.8</t>
  </si>
  <si>
    <t>RS-APL-RFRC-V06-160601</t>
  </si>
  <si>
    <t>ASHP 16.0+ SEER - SF</t>
  </si>
  <si>
    <t>ASHP ER 16.0+ SEER - ASHP Repl. - SF</t>
  </si>
  <si>
    <t>ASHP ER 16.0+ SEER - Elec Res Repl. - SF</t>
  </si>
  <si>
    <t>BPM Blower Motor</t>
  </si>
  <si>
    <t>Showerhead 1.75 gpm - Electric DHW SF</t>
  </si>
  <si>
    <t>Faucet Aerator - Electric DHW SF</t>
  </si>
  <si>
    <t>Showerhead 1.75 gpm - Gas DHW SF</t>
  </si>
  <si>
    <t>Faucet Aerator - Gas DHW SF</t>
  </si>
  <si>
    <t>Air Sealing - Electric Heat SF</t>
  </si>
  <si>
    <t>R-11 Wall Insulation - Electric Heat SF</t>
  </si>
  <si>
    <t>Rim Joist Insulation - Electric Heat SF</t>
  </si>
  <si>
    <t>Crawl Space Insulation - Electric Heat SF</t>
  </si>
  <si>
    <t>Air Sealing - Gas Heat w/ AC SF</t>
  </si>
  <si>
    <t>R-11 Wall Insulation - Gas Heat w/ AC SF</t>
  </si>
  <si>
    <t>Rim Joist Insulation - Gas Heat w/ AC SF</t>
  </si>
  <si>
    <t>Crawl Space Insulation - Gas Heat w/ AC SF</t>
  </si>
  <si>
    <t>BPM Blower Motor w/ furnace SF</t>
  </si>
  <si>
    <t>Programmable Thermostat - Electric Heat Pump SF</t>
  </si>
  <si>
    <t>Boiler 90% AFUE SF</t>
  </si>
  <si>
    <t>Programmable Thermostat - Gas Heat SF</t>
  </si>
  <si>
    <t>Air Sealing Low Income Resistance, heat only MF</t>
  </si>
  <si>
    <t>ECM retrofit in existing furance MF</t>
  </si>
  <si>
    <t>Duct Sealing Low Income Electric Heat w/ AC MF</t>
  </si>
  <si>
    <t>Duct Sealing Low Income Gas Heat w/ AC MF</t>
  </si>
  <si>
    <t>Mutifamily In-Unit Smart T-Stat  Low Income Gas Heat w/ AC (Other electric Utility) MF</t>
  </si>
  <si>
    <t>Ceiling Insulation (R-11 to R-38) Low Income Resistance, heat only MF</t>
  </si>
  <si>
    <t>Ceiling Insulation (R-5 to R-38) Low Income Heat pump SF</t>
  </si>
  <si>
    <t>Ceiling Insulation (R-5 to R-38) Low Income Resistance w/ AC SF</t>
  </si>
  <si>
    <t>Ceiling Insulation (R-11 to R-38) Low Income Heat pump SF</t>
  </si>
  <si>
    <t>Ceiling Insulation (R-11 to R-38) Low Income Resistance w/ AC SF</t>
  </si>
  <si>
    <t>ECM retrofit in existing furance SF</t>
  </si>
  <si>
    <t>95% AFUE SF</t>
  </si>
  <si>
    <t>Single Family In-Unit Smart T-Stat Low Income ASHP SF</t>
  </si>
  <si>
    <t>Single Family In-Unit Smart T-Stat Low Income Electric Resistance Heat w/ AC SF</t>
  </si>
  <si>
    <t>Single Family In-Unit Smart T-Stat Low Income Gas Heat w/ AC SF</t>
  </si>
  <si>
    <t>Single Family In-Unit Smart T-Stat Low Income Gas Heat w/ AC (Other electric Utility) SF</t>
  </si>
  <si>
    <t>Duct Sealing Low Income Electric Heat SF</t>
  </si>
  <si>
    <t>Duct Sealing Low Income Electric Heat w/ AC SF</t>
  </si>
  <si>
    <t>Duct Sealing Low Income Gas Heat SF</t>
  </si>
  <si>
    <t>Duct Sealing Low Income Gas Heat w/ AC SF</t>
  </si>
  <si>
    <t>Air Sealing Low Income Gas Heat w/AC MF</t>
  </si>
  <si>
    <t>Ceiling Insulation (R-11 to R-38) Low Income Gas Heat w/AC MF 1</t>
  </si>
  <si>
    <t>Ceiling Insulation (R-5 to R-38) Low Income Gas Heat w/AC MF 1</t>
  </si>
  <si>
    <t>Ceiling Insulation (R-11 to R-38) Low Income Gas Heat w/AC MF</t>
  </si>
  <si>
    <t>Ceiling Insulation (R-5 to R-38) Low Income Gas Heat w/AC MF</t>
  </si>
  <si>
    <t>per foot of pipe insulation Low Income Electric Water Heat SF</t>
  </si>
  <si>
    <t>per foot of pipe insulation Low Income Gas water heat SF</t>
  </si>
  <si>
    <t>ER Air Source HP at least 16 SEER- early retirement Replace ASHP SF</t>
  </si>
  <si>
    <t>Showerhead 1.75 gpm - Electric DHW MF</t>
  </si>
  <si>
    <t>Faucet Aerator, kitchen - Electric DHW MF</t>
  </si>
  <si>
    <t>Faucet Aerator, bath - Electric DHW MF</t>
  </si>
  <si>
    <t>LED Ligthing 2018</t>
  </si>
  <si>
    <t xml:space="preserve">Wall and Ceiling/Attic Insulation (Wood Frame) - </t>
  </si>
  <si>
    <t>Air Sealing - MF</t>
  </si>
  <si>
    <t>Faucet Aerator - Electric DHW</t>
  </si>
  <si>
    <t>Faucet Aerator - Gas DHW</t>
  </si>
  <si>
    <t>Air Sealing - Electric Heat</t>
  </si>
  <si>
    <t>R-11 Wall Insulation - Electric Heat</t>
  </si>
  <si>
    <t>Rim Joist Insulation - Electric Heat</t>
  </si>
  <si>
    <t>Crawl Space Insulation - Electric Heat</t>
  </si>
  <si>
    <t>Air Sealing - Gas Heat w/ AC</t>
  </si>
  <si>
    <t>R-11 Wall Insulation - Gas Heat w/ AC</t>
  </si>
  <si>
    <t>Rim Joist Insulation - Gas Heat w/ AC</t>
  </si>
  <si>
    <t>Crawl Space Insulation - Gas Heat w/ AC</t>
  </si>
  <si>
    <t>BPM Blower Motor w/ furnace</t>
  </si>
  <si>
    <t>Programmable Thermostat - Electric Heat Pump</t>
  </si>
  <si>
    <t>Programmable Thermostat - Gas Heat</t>
  </si>
  <si>
    <t>Air Sealing Low Income Heat pump</t>
  </si>
  <si>
    <t>Air Sealing Low Income Resistance, heat only</t>
  </si>
  <si>
    <t>Air Sealing Low Income Resistance w/ AC</t>
  </si>
  <si>
    <t>ECM retrofit in existing furance</t>
  </si>
  <si>
    <t>Mutifamily In-Unit Smart T-Stat</t>
  </si>
  <si>
    <t>Mutifamily In-Unit Smart T-Stat  Low Income Gas Heat w/ AC</t>
  </si>
  <si>
    <t>Mutifamily In-Unit Smart T-Stat  Low Income ASHP</t>
  </si>
  <si>
    <t>Mutifamily In-Unit Smart T-Stat  Low Income Electric Resistance Heat w/ AC</t>
  </si>
  <si>
    <t>Mutifamily In-Unit Smart T-Stat  Low Income Gas Heat w/ AC (Other electric Utility)</t>
  </si>
  <si>
    <t>Ceiling Insulation (R-5 to R-38) Low Income Resistance, heat only SF</t>
  </si>
  <si>
    <t>Ceiling Insulation (R-11 to R-38) Low Income Resistance, heat only SF</t>
  </si>
  <si>
    <t>Ceiling Insulation (R-5 to R-38) Low Income Heat pump MF</t>
  </si>
  <si>
    <t>Ceiling Insulation (R-5 to R-38) Low Income Resistance, heat only MF</t>
  </si>
  <si>
    <t>Ceiling Insulation (R-5 to R-38) Low Income Resistance w/ AC MF</t>
  </si>
  <si>
    <t>Ceiling Insulation (R-11 to R-38) Low Income Heat pump MF</t>
  </si>
  <si>
    <t>Ceiling Insulation (R-11 to R-38) Low Income Resistance w/ AC MF</t>
  </si>
  <si>
    <t>ECM retrofit in existing furance Low Income</t>
  </si>
  <si>
    <t>95% AFUE Low Income</t>
  </si>
  <si>
    <t xml:space="preserve">16 SEER AC Low Income Gas heat w/electric service </t>
  </si>
  <si>
    <t>Single Family In-Unit Smart T-Stat Low Income ASHP</t>
  </si>
  <si>
    <t>Single Family In-Unit Smart T-Stat Low Income Electric Resistance Heat</t>
  </si>
  <si>
    <t>Single Family In-Unit Smart T-Stat Low Income Electric Resistance Heat w/ AC</t>
  </si>
  <si>
    <t>Single Family In-Unit Smart T-Stat Low Income Gas Heat w/ AC</t>
  </si>
  <si>
    <t>Single Family In-Unit Smart T-Stat Low Income Gas Heat w/ AC (Other electric Utility)</t>
  </si>
  <si>
    <t>Duct Sealing Low Income Electric Heat MF</t>
  </si>
  <si>
    <t>Duct Sealing Low Income Gas Heat MF</t>
  </si>
  <si>
    <t>Air Sealing Low Income Gas Heat w/AC</t>
  </si>
  <si>
    <t>Ceiling Insulation (R-11 to R-38) Low Income Gas Heat w/AC SF</t>
  </si>
  <si>
    <t>Ceiling Insulation (R-5 to R-38) Low Income Gas Heat w/AC SF</t>
  </si>
  <si>
    <t>per foot of pipe insulation Low Income Electric Water Heat</t>
  </si>
  <si>
    <t>per foot of pipe insulation Low Income Gas water heat</t>
  </si>
  <si>
    <t>ER Air Source HP at least 18 SEER- early retirement Replace ASHP</t>
  </si>
  <si>
    <t>Air Source HP at least 18 SEER Electric Heat</t>
  </si>
  <si>
    <t>ER Air Source HP at least 16 SEER- early retirement Replace ASHP</t>
  </si>
  <si>
    <t>Air Source HP at least 16 SEER Electric Heat</t>
  </si>
  <si>
    <t>Faucet Aerator, kitchen - Electric DHW</t>
  </si>
  <si>
    <t>Faucet Aerator, bath - Electric DHW</t>
  </si>
  <si>
    <t>LED Ligthing 2019</t>
  </si>
  <si>
    <t>LED Ligthing 2020+</t>
  </si>
  <si>
    <t>Programmable Thermostat - Gas Heat Low</t>
  </si>
  <si>
    <t>Mutifamily In-Unit Smart T-Stat Low Income Electric Resistance Heat</t>
  </si>
  <si>
    <t>95% AFUE Furnace</t>
  </si>
  <si>
    <t>16 SEER AC Low Income Gas heat w/electric service</t>
  </si>
  <si>
    <t>Air Source HP at least 16 SEER Electric Heat Low Income</t>
  </si>
  <si>
    <t>DCEO New Construction Commitments</t>
  </si>
  <si>
    <t>LED recessed down fixture 2018</t>
  </si>
  <si>
    <t>Exterior Lighting  2018</t>
  </si>
  <si>
    <t>Permanent Fixture/Lamp Removal 2018</t>
  </si>
  <si>
    <t>Glass Door LED Cooler/Freezer Lighting 2018</t>
  </si>
  <si>
    <t>Interior LED Lamps and Fixtures 2018</t>
  </si>
  <si>
    <t>Retail Products</t>
  </si>
  <si>
    <t>LED recessed down fixture 2019</t>
  </si>
  <si>
    <t>LED recessed down fixture 2020</t>
  </si>
  <si>
    <t>LED recessed down fixture 2021</t>
  </si>
  <si>
    <t>Air Sealing Low Income Heat pump MF</t>
  </si>
  <si>
    <t>Air Sealing Low Income Resistance w/ AC MF</t>
  </si>
  <si>
    <t>Mutifamily In-Unit Smart T-Stat Low Income Electric Resistance Heat MF</t>
  </si>
  <si>
    <t>Mutifamily In-Unit Smart T-Stat  Low Income Gas Heat w/ AC MF</t>
  </si>
  <si>
    <t>Mutifamily In-Unit Smart T-Stat  Low Income ASHP MF</t>
  </si>
  <si>
    <t>Mutifamily In-Unit Smart T-Stat  Low Income Electric Resistance Heat w/ AC MF</t>
  </si>
  <si>
    <t>16 SEER AC Low Income Gas heat w/electric service SF</t>
  </si>
  <si>
    <t>Single Family In-Unit Smart T-Stat Low Income Electric Resistance Heat SF</t>
  </si>
  <si>
    <t>ER Air Source HP at least 18 SEER- early retirement Replace ASHP SF</t>
  </si>
  <si>
    <t>Air Source HP at least 18 SEER Electric Heat SF</t>
  </si>
  <si>
    <t>Air Source HP at least 16 SEER Electric Heat SF</t>
  </si>
  <si>
    <t> Energy Efficiency</t>
  </si>
  <si>
    <t>Annual MWH Savings</t>
  </si>
  <si>
    <t>Annual Therm Savings</t>
  </si>
  <si>
    <t>RES-Appliance Recycling</t>
  </si>
  <si>
    <t>RES-Behavior Modification</t>
  </si>
  <si>
    <t>RES-HVAC</t>
  </si>
  <si>
    <t>RESIDENTIAL PORTFOLIO TOTAL</t>
  </si>
  <si>
    <t>BUS-Standard</t>
  </si>
  <si>
    <t>BUS-Custom</t>
  </si>
  <si>
    <t>BUSINESS PORTFOLIO TOTAL</t>
  </si>
  <si>
    <t xml:space="preserve">AMEREN ILLINOIS PORTFOLIO TOTAL </t>
  </si>
  <si>
    <t>RES-Multifamily</t>
  </si>
  <si>
    <t>RES-Direct Distribution Efficient Products</t>
  </si>
  <si>
    <t>RES-Retail Products</t>
  </si>
  <si>
    <t>RES-Public Housing</t>
  </si>
  <si>
    <t>RES-DCEO New Construction Commitments</t>
  </si>
  <si>
    <t>BUS-Standard-Small Business</t>
  </si>
  <si>
    <t>BUS-Standard-Public Buildings</t>
  </si>
  <si>
    <t>BUS-Standard-Public Streetlights</t>
  </si>
  <si>
    <t>BUS-Custom-Public</t>
  </si>
  <si>
    <t>BUS-Retro-commissioning</t>
  </si>
  <si>
    <t>BUS-Retro-commissioning-Public</t>
  </si>
  <si>
    <t>BUS-Ameren Owned ER Streetlights</t>
  </si>
  <si>
    <t>Residential_HVAC</t>
  </si>
  <si>
    <t>Residential_Multifamily</t>
  </si>
  <si>
    <t>Residential_Appliance Recycling</t>
  </si>
  <si>
    <t>Residential_Direct Distribution Efficient Products</t>
  </si>
  <si>
    <t>Residential_Retail Products</t>
  </si>
  <si>
    <t>Residential_Behavior Modification</t>
  </si>
  <si>
    <t>Residential_Public Housing</t>
  </si>
  <si>
    <t>Residential_DCEO New Construction Commitments</t>
  </si>
  <si>
    <t>Fuel</t>
  </si>
  <si>
    <t>RS-HWE-LFFA-V06-180101</t>
  </si>
  <si>
    <t>5.3.12</t>
  </si>
  <si>
    <t>RS-HVC-DHP-V05-180101</t>
  </si>
  <si>
    <t>Income Qualified</t>
  </si>
  <si>
    <t>Smart Thermostat - Electric Heat Pump</t>
  </si>
  <si>
    <t>Smart Thermostat - Gas Heat</t>
  </si>
  <si>
    <t>Exterior Lighting 2018</t>
  </si>
  <si>
    <t>Linear Tube LED (Midstream)  2020 &amp; 2021</t>
  </si>
  <si>
    <t>95% AFUE Furnace Emergency Replacement</t>
  </si>
  <si>
    <t>Multifamily Ductless Heat Pumps</t>
  </si>
  <si>
    <t>Hot Water</t>
  </si>
  <si>
    <t>Modulating Commercial Gas Clothes Dryer</t>
  </si>
  <si>
    <t>Advanced Thermostats</t>
  </si>
  <si>
    <t>Business_Standard</t>
  </si>
  <si>
    <t>Business_Standard-Small Business</t>
  </si>
  <si>
    <t>Business_Standard-Public Buildings</t>
  </si>
  <si>
    <t>Business_Standard-Public Streetlights</t>
  </si>
  <si>
    <t>Business_Custom</t>
  </si>
  <si>
    <t>Business_Custom-Public</t>
  </si>
  <si>
    <t>Business_Retro-commissioning</t>
  </si>
  <si>
    <t>Business_Retro-commissioning-Public</t>
  </si>
  <si>
    <t>Business_Ameren Owned ER Streetlights</t>
  </si>
  <si>
    <t>Name</t>
  </si>
  <si>
    <t>Programmable Thermostats</t>
  </si>
  <si>
    <t>Air Source Heat Pump</t>
  </si>
  <si>
    <t>Central Air Conditioning &gt; 14.5 SEER</t>
  </si>
  <si>
    <t>LED Screw Based Omnidirectional Bulbs</t>
  </si>
  <si>
    <t>LED Specialty Lamps</t>
  </si>
  <si>
    <t>Low Flow Showerheads</t>
  </si>
  <si>
    <t>Low Flow Faucet Aerators</t>
  </si>
  <si>
    <t>Tier 2 Advanced Power Strips (APS) – Residential Audio Visual</t>
  </si>
  <si>
    <t>Consumer Electronics</t>
  </si>
  <si>
    <t>Domestic Hot Water Pipe Insulation</t>
  </si>
  <si>
    <t>Water Heater Temperature Setback</t>
  </si>
  <si>
    <t>Advanced Power Strip – Tier 1</t>
  </si>
  <si>
    <t>Shell</t>
  </si>
  <si>
    <t>Gas High Efficiency Boiler</t>
  </si>
  <si>
    <t>Duct Insulation and Sealing</t>
  </si>
  <si>
    <t>5.3.15</t>
  </si>
  <si>
    <t>Appliances</t>
  </si>
  <si>
    <t>ENERGY STAR Air Purifier/Cleaner</t>
  </si>
  <si>
    <t>ENERGY STAR and ENERGY STAR Most Efficient Clothes Washers</t>
  </si>
  <si>
    <t>ENERGY STAR Clothes Dryer</t>
  </si>
  <si>
    <t>ENERGY STAR and CEE Tier 2 Refrigerator</t>
  </si>
  <si>
    <t>ENERGY STAR Freezer</t>
  </si>
  <si>
    <t>5.1.11</t>
  </si>
  <si>
    <t>RS-APL-WTCL-V01-180101</t>
  </si>
  <si>
    <t>High Efficiency Pool Pumps</t>
  </si>
  <si>
    <t>Miscellaneous</t>
  </si>
  <si>
    <t>High Efficiency Bathroom Exhaust Fan</t>
  </si>
  <si>
    <t>6.1.1</t>
  </si>
  <si>
    <t>CC-BEH-BEHP-V02-160601</t>
  </si>
  <si>
    <t>Adjustments to Behavior Savings to Account for Persistence</t>
  </si>
  <si>
    <t>Cross Cutting</t>
  </si>
  <si>
    <t>Refrigerator and Freezer Recycling</t>
  </si>
  <si>
    <t>4.5.3</t>
  </si>
  <si>
    <t>CI-LTG-T8FX-V06-160601</t>
  </si>
  <si>
    <t>High Performance and Reduced Wattage T8 Fixtures and Lamps</t>
  </si>
  <si>
    <t>4.4.1</t>
  </si>
  <si>
    <t>CI-HVC-ACTU-V04-180101</t>
  </si>
  <si>
    <t>Air Conditioner Tune-up</t>
  </si>
  <si>
    <t>4.4.6</t>
  </si>
  <si>
    <t>CI-HVC-CHIL-V05-180101</t>
  </si>
  <si>
    <t>Electric Chiller</t>
  </si>
  <si>
    <t>4.6.3</t>
  </si>
  <si>
    <t>CI-RFG-DHCT-V01-120601</t>
  </si>
  <si>
    <t>Door Heater Controls for Cooler or Freezer</t>
  </si>
  <si>
    <t>4.6.1</t>
  </si>
  <si>
    <t>CI-RFG-ATDC-V01-120601</t>
  </si>
  <si>
    <t>Automatic Door Closer for Walk-In Coolers and Freezers</t>
  </si>
  <si>
    <t>4.8.9</t>
  </si>
  <si>
    <t>CI-MSC-BACH-V01-180101</t>
  </si>
  <si>
    <t>High Frequency Battery Chargers</t>
  </si>
  <si>
    <t>4.6.2</t>
  </si>
  <si>
    <t>CI-RFG-BEVM-V02-150601</t>
  </si>
  <si>
    <t>Beverage and Snack Machine Controls</t>
  </si>
  <si>
    <t>4.4.4</t>
  </si>
  <si>
    <t>CI-HVC-BLRC-V03-150601</t>
  </si>
  <si>
    <t>4.2.1</t>
  </si>
  <si>
    <t>CI-FSE-CBOV-V02-160601</t>
  </si>
  <si>
    <t>Combination Oven</t>
  </si>
  <si>
    <t>Food Service Equipment</t>
  </si>
  <si>
    <t>4.3.4</t>
  </si>
  <si>
    <t>CI-HWE-PLCV-V01-130601</t>
  </si>
  <si>
    <t>Commercial Pool Covers</t>
  </si>
  <si>
    <t>Compressed Air</t>
  </si>
  <si>
    <t>4.8.3</t>
  </si>
  <si>
    <t>CI-MSC-CPMS-V01-150601</t>
  </si>
  <si>
    <t>4.4.5</t>
  </si>
  <si>
    <t>CI-HVC-CUHT-V01-120601</t>
  </si>
  <si>
    <t>Condensing Unit Heaters</t>
  </si>
  <si>
    <t>4.3.7</t>
  </si>
  <si>
    <t>CI-HWE-MDHW-V02-160601</t>
  </si>
  <si>
    <t>4.7.5</t>
  </si>
  <si>
    <t>CI-CPA-CADR-V01-160601</t>
  </si>
  <si>
    <t>Efficient Refrigerated Compressed Air Dryer</t>
  </si>
  <si>
    <t>4.4.19</t>
  </si>
  <si>
    <t>CI-HVC-DCV-V04-180101</t>
  </si>
  <si>
    <t>Demand Controlled Ventilation</t>
  </si>
  <si>
    <t>4.4.34</t>
  </si>
  <si>
    <t>CI-HVC-DSFN-V02-180101</t>
  </si>
  <si>
    <t>Destratification Fan</t>
  </si>
  <si>
    <t>4.2.6</t>
  </si>
  <si>
    <t>CI-FSE-ESDW-V03-180101</t>
  </si>
  <si>
    <t>4.4.9</t>
  </si>
  <si>
    <t>CI-HVC-HPSY-V05-180101</t>
  </si>
  <si>
    <t>Heat Pump Systems</t>
  </si>
  <si>
    <t>4.4.11</t>
  </si>
  <si>
    <t>CI-HVC-FRNC-V07-180101</t>
  </si>
  <si>
    <t>High Efficiency Furnace</t>
  </si>
  <si>
    <t>4.6.4</t>
  </si>
  <si>
    <t>CI-RFG-ECMF-V02-180101</t>
  </si>
  <si>
    <t>Electronically Commutated Motors (ECM) for Walk-in and Reach-in Coolers / Freezers</t>
  </si>
  <si>
    <t>4.7.4</t>
  </si>
  <si>
    <t>CI-MSC-CNOZ-V01-150601</t>
  </si>
  <si>
    <t>Efficient Compressed Air Nozzles</t>
  </si>
  <si>
    <t>4.2.5</t>
  </si>
  <si>
    <t>CI-FSE-ESCV-V02-180101</t>
  </si>
  <si>
    <t>ENERGY STAR Convection Oven</t>
  </si>
  <si>
    <t>4.2.8</t>
  </si>
  <si>
    <t>CI-FSE-ESGR-V02-160601</t>
  </si>
  <si>
    <t>ENERGY STAR Griddle</t>
  </si>
  <si>
    <t>4.2.3</t>
  </si>
  <si>
    <t>CI-FSE-STMC-V04-160601</t>
  </si>
  <si>
    <t>Commercial Steam Cooker</t>
  </si>
  <si>
    <t>4.6.5</t>
  </si>
  <si>
    <t>CI-RFG-ESVE-V02-150601</t>
  </si>
  <si>
    <t>ENERGY STAR Refrigerated Beverage Vending Machine</t>
  </si>
  <si>
    <t>4.8.6</t>
  </si>
  <si>
    <t>CI-MSC-COMP-V01-180101</t>
  </si>
  <si>
    <t>ENERGY STAR Computers</t>
  </si>
  <si>
    <t>4.1.1</t>
  </si>
  <si>
    <t>RS-APL-ESDH-V01-120601</t>
  </si>
  <si>
    <t>Engine Block Timer for Agricultural Equipment</t>
  </si>
  <si>
    <t>Agricultural</t>
  </si>
  <si>
    <t>4.4.27</t>
  </si>
  <si>
    <t>CI-HVC-ERVE-V02-160601</t>
  </si>
  <si>
    <t>Energy Recovery Ventilator</t>
  </si>
  <si>
    <t>4.6.6</t>
  </si>
  <si>
    <t>CI-RFG-EVPF-V03-180101</t>
  </si>
  <si>
    <t>Evaporator Fan Control for Electrically Commutated Motors</t>
  </si>
  <si>
    <t>4.5.8</t>
  </si>
  <si>
    <t>CI-LTG-MSCI-V02-140601</t>
  </si>
  <si>
    <t>Miscellaneous Commercial/Industrial Lighting</t>
  </si>
  <si>
    <t>4.5.10</t>
  </si>
  <si>
    <t>CI-LTG-OSLC-V04-160601</t>
  </si>
  <si>
    <t>Occupancy Sensor Lighting Controls</t>
  </si>
  <si>
    <t>4.4.10</t>
  </si>
  <si>
    <t>CI-HVC-BOIL-V05-150601</t>
  </si>
  <si>
    <t>High Efficiency Boiler</t>
  </si>
  <si>
    <t>4.4.3</t>
  </si>
  <si>
    <t>CI-HVC-PBTU-V05-160601</t>
  </si>
  <si>
    <t>Process Boiler Tune-up</t>
  </si>
  <si>
    <t>4.2.7</t>
  </si>
  <si>
    <t>CI-FSE-ESFR-V01-120601</t>
  </si>
  <si>
    <t>ENERGY STAR Fryer</t>
  </si>
  <si>
    <t>4.2.2</t>
  </si>
  <si>
    <t>CI-FSE-CSDO-V01-120601</t>
  </si>
  <si>
    <t>Commercial Solid and Glass Door Refrigerators &amp; Freezers</t>
  </si>
  <si>
    <t>4.5.4</t>
  </si>
  <si>
    <t>CI-LTG-LEDB-V06-180101</t>
  </si>
  <si>
    <t>LED Bulbs and Fixtures</t>
  </si>
  <si>
    <t>4.3.9</t>
  </si>
  <si>
    <t>CI-HWE-GRTF-V01-160601</t>
  </si>
  <si>
    <t>4.1.3</t>
  </si>
  <si>
    <t>CI-AGE-HSF_-V01-120601</t>
  </si>
  <si>
    <t>High Speed Fans</t>
  </si>
  <si>
    <t>4.3.1</t>
  </si>
  <si>
    <t>CI-HWE-STWH-V03-180101</t>
  </si>
  <si>
    <t>Storage Water Heater</t>
  </si>
  <si>
    <t>4.5.12</t>
  </si>
  <si>
    <t>CI-LTG-T5FX-V05-180101</t>
  </si>
  <si>
    <t>T5 Fixtures and Lamps</t>
  </si>
  <si>
    <t>4.3.5</t>
  </si>
  <si>
    <t>CI-HWE-TKWH-V03-160601</t>
  </si>
  <si>
    <t>Tankless Water Heater</t>
  </si>
  <si>
    <t>4.1.2</t>
  </si>
  <si>
    <t>CI-AGE-HVSF-V01-120601</t>
  </si>
  <si>
    <t>High Volume Low Speed Fans</t>
  </si>
  <si>
    <t>4.2.9</t>
  </si>
  <si>
    <t>CI-FSE-ESHH-V02-160601</t>
  </si>
  <si>
    <t>ENERGY STAR Hot Food Holding Cabinets</t>
  </si>
  <si>
    <t>4.4.33</t>
  </si>
  <si>
    <t>CI-MSC-AIRC-V01-160601</t>
  </si>
  <si>
    <t>Industrial Air Curtain</t>
  </si>
  <si>
    <t>4.2.12</t>
  </si>
  <si>
    <t>CI-FSE-IRCB-V02-180101</t>
  </si>
  <si>
    <t>Infrared Charbroiler</t>
  </si>
  <si>
    <t>4.4.12</t>
  </si>
  <si>
    <t>CI-HVC-IRHT-V01-120601</t>
  </si>
  <si>
    <t>Infrared Heaters (all sizes), Low Intensity</t>
  </si>
  <si>
    <t>4.2.13</t>
  </si>
  <si>
    <t>CI-FSE-IROV-V02-180101</t>
  </si>
  <si>
    <t>4.2.14</t>
  </si>
  <si>
    <t>CI-FSE-IRBL-V02-180101</t>
  </si>
  <si>
    <t>4.2.15</t>
  </si>
  <si>
    <t>CI-FSE-IRUB-V02-180101</t>
  </si>
  <si>
    <t>4.2.16</t>
  </si>
  <si>
    <t>CI-FSE-VENT-V03-160601</t>
  </si>
  <si>
    <t>Kitchen Demand Ventilation Controls</t>
  </si>
  <si>
    <t>4.3.2</t>
  </si>
  <si>
    <t>CI-HWE-LFFA-V07-180101</t>
  </si>
  <si>
    <t>4.1.4</t>
  </si>
  <si>
    <t>CI-AGE-LSW1-V01-120601</t>
  </si>
  <si>
    <t>Live Stock Waterer</t>
  </si>
  <si>
    <t>4.3.3</t>
  </si>
  <si>
    <t>CI-HWE-LFSH-V04-180101</t>
  </si>
  <si>
    <t>4.8.4</t>
  </si>
  <si>
    <t>CI-MSC-MODD-V01-160601</t>
  </si>
  <si>
    <t>4.5.9</t>
  </si>
  <si>
    <t>CI-LTG-MLLC-V03-160601</t>
  </si>
  <si>
    <t>Multi-Level Lighting Switch</t>
  </si>
  <si>
    <t>4.7.3</t>
  </si>
  <si>
    <t>CI-MSC-CANCLD-V01-140601</t>
  </si>
  <si>
    <t>Compressed Air No-Loss Condensate Drains</t>
  </si>
  <si>
    <t>4.4.30</t>
  </si>
  <si>
    <t>CI-HVC-NVBE-V03-180101</t>
  </si>
  <si>
    <t>Notched V Belts for HVAC Systems</t>
  </si>
  <si>
    <t>4.5.13</t>
  </si>
  <si>
    <t>CI-LTG-OCBL-V02-160601</t>
  </si>
  <si>
    <t>Occupancy Controlled Bi-Level Lighting Fixtures</t>
  </si>
  <si>
    <t>4.3.6</t>
  </si>
  <si>
    <t>CI-HWE-OZLD-VO1-140601</t>
  </si>
  <si>
    <t>4.2.17</t>
  </si>
  <si>
    <t>CI-FSE-PCOK-V02-180101</t>
  </si>
  <si>
    <t>4.5.2</t>
  </si>
  <si>
    <t>CI-LTG-DLMP-V02-140601</t>
  </si>
  <si>
    <t>Fluorescent Delamping</t>
  </si>
  <si>
    <t>4.4.14</t>
  </si>
  <si>
    <t>CI-HVC-PINS-V04-160601</t>
  </si>
  <si>
    <t>4.2.11</t>
  </si>
  <si>
    <t>CI-FSE-SPRY-V04-180101</t>
  </si>
  <si>
    <t>High Efficiency Pre-Rinse Spray Valve</t>
  </si>
  <si>
    <t>4.4.18</t>
  </si>
  <si>
    <t>CI-HVC-PROG-V02-150601</t>
  </si>
  <si>
    <t>Small Commercial Programmable Thermostats</t>
  </si>
  <si>
    <t>4.4.13</t>
  </si>
  <si>
    <t>CI-HVC-PTAC-V08-180101</t>
  </si>
  <si>
    <t>Package Terminal Air Conditioner (PTAC) and Package Terminal Heat Pump (PTHP)</t>
  </si>
  <si>
    <t>4.8.1</t>
  </si>
  <si>
    <t>CI-MSC-PMPO-V01-150601</t>
  </si>
  <si>
    <t>4.2.18</t>
  </si>
  <si>
    <t>CI-FSE-RKOV-VO2-180101</t>
  </si>
  <si>
    <t>Rack Oven - Double Oven</t>
  </si>
  <si>
    <t>4.6.8</t>
  </si>
  <si>
    <t>CI-RFG-ECON-V05-150601</t>
  </si>
  <si>
    <t>Refrigeration Economizers</t>
  </si>
  <si>
    <t>4.4.16</t>
  </si>
  <si>
    <t>CI-HVC-STRE-V05-180101</t>
  </si>
  <si>
    <t>Steam Trap Replacement or Repair</t>
  </si>
  <si>
    <t>4.6.7</t>
  </si>
  <si>
    <t>CI-RFG-CRTN-V04-180101</t>
  </si>
  <si>
    <t>Strip Curtain for Walk-in Coolers and Freezers</t>
  </si>
  <si>
    <t>4.4.15</t>
  </si>
  <si>
    <t>CI-HVC-SPUA-V05-180101</t>
  </si>
  <si>
    <t>Single-Package and Split System Unitary Air Conditioners</t>
  </si>
  <si>
    <t>4.4.17</t>
  </si>
  <si>
    <t>CI-HVC-VSDHP-V04-180101</t>
  </si>
  <si>
    <t>Variable Speed Drives for HVAC Pumps and Cooling Tower Fans</t>
  </si>
  <si>
    <t>4.4.26</t>
  </si>
  <si>
    <t>CI-HVC-VSDF-V02-160601</t>
  </si>
  <si>
    <t>Variable Speed Drives for HVAC Supply and Return Fans</t>
  </si>
  <si>
    <t>4.7.1</t>
  </si>
  <si>
    <t>CI-MSC-VSDA-V01-120601</t>
  </si>
  <si>
    <t>VSD Air Compressor</t>
  </si>
  <si>
    <t>Initiative</t>
  </si>
  <si>
    <t>Direct Distribution of Efficient Products</t>
  </si>
  <si>
    <t>Streetlighting</t>
  </si>
  <si>
    <t>RES-Income Qualified</t>
  </si>
  <si>
    <t>Residential_Income Qualified</t>
  </si>
  <si>
    <t>2018 Filed Goal</t>
  </si>
  <si>
    <t>2018 Compliance Goal</t>
  </si>
  <si>
    <t>2018 Goal Difference</t>
  </si>
  <si>
    <t>2019 Filed Goal</t>
  </si>
  <si>
    <t>2019 Compliance Goal</t>
  </si>
  <si>
    <t>2019 Goal Difference</t>
  </si>
  <si>
    <t>2020 Compliance Goal</t>
  </si>
  <si>
    <t>2020 Filed Goal</t>
  </si>
  <si>
    <t>2020 Goal Difference</t>
  </si>
  <si>
    <t>2021 Filed Goal</t>
  </si>
  <si>
    <t>2021 Compliance Goal</t>
  </si>
  <si>
    <t>2021 Goal Difference</t>
  </si>
  <si>
    <t>code</t>
  </si>
  <si>
    <t>a</t>
  </si>
  <si>
    <t>Check</t>
  </si>
  <si>
    <t>Plan</t>
  </si>
  <si>
    <t>Plan Energy Savings Goal (Therm)</t>
  </si>
  <si>
    <t>Adjusted Energy Savings Goal (Therm)</t>
  </si>
  <si>
    <t>Energy Savings Adjustment to Plan Goal (Therm)</t>
  </si>
  <si>
    <t>AIC 2018 Plan Adjusted Goal Spreadsheet</t>
  </si>
  <si>
    <t>Ameren Illinois</t>
  </si>
  <si>
    <r>
      <t xml:space="preserve">EEDR Adjustable Savings Goal Template - </t>
    </r>
    <r>
      <rPr>
        <i/>
        <sz val="14"/>
        <color theme="1"/>
        <rFont val="Arial"/>
        <family val="2"/>
      </rPr>
      <t>Program-Level Adjustments Tab</t>
    </r>
  </si>
  <si>
    <t>Program-Initiative</t>
  </si>
  <si>
    <r>
      <t xml:space="preserve">EEDR Adjustable Savings Goal Template - </t>
    </r>
    <r>
      <rPr>
        <i/>
        <sz val="14"/>
        <color theme="1"/>
        <rFont val="Arial"/>
        <family val="2"/>
      </rPr>
      <t>Measure-Level Adjustments Tab</t>
    </r>
  </si>
  <si>
    <r>
      <t xml:space="preserve">Note:  This spreadsheet demonstrates that the adjusted 2018 Plan Compliance Goal updated with the IL-TRM measure codes (Ver. 6.0) approved in </t>
    </r>
    <r>
      <rPr>
        <sz val="9"/>
        <color rgb="FFFF0000"/>
        <rFont val="Calibri"/>
        <family val="2"/>
      </rPr>
      <t>Docket 17-0106</t>
    </r>
    <r>
      <rPr>
        <sz val="9"/>
        <color rgb="FF000000"/>
        <rFont val="Calibri"/>
        <family val="2"/>
      </rPr>
      <t xml:space="preserve">.  Future updates will be made consistent with the Adjustable Goals Framework and/or Final Commission Order.
</t>
    </r>
  </si>
  <si>
    <t>Gas to Electric Conversion Savings</t>
  </si>
  <si>
    <t>5.6.5</t>
  </si>
  <si>
    <t>5.6.6</t>
  </si>
  <si>
    <t>TRM v7 now includes separate assumptions for standard and large vat fryers. Current Ameren assumptions match those for standard fryers per TRM v7.</t>
  </si>
  <si>
    <t>Updated baseline and efficient options from EF to UEF. Updated algorithm reference tables on measure tabs to reflect v7 changes.</t>
  </si>
  <si>
    <t>Added additional algorithms and variables for secondary kWh savings; updated total kWh savings to include secondary kWh savings.</t>
  </si>
  <si>
    <t>Added additional algorithms and variables for secondary kWh savings; updated total kWh savings to include secondary kWh savings.
Fixed SUM equations for Gross kWh, kW, and therms saved (cells C7:C9 on each Ozone Laundry tab). Each formula did not sum the entire array for individual savings calculations.</t>
  </si>
  <si>
    <t>Updated HOURSyear for Office-Mid Rise.</t>
  </si>
  <si>
    <t>Updated savings algorithms with new methodology</t>
  </si>
  <si>
    <t>Updated existing efficiency ratings</t>
  </si>
  <si>
    <t>Updated algorithms to include post-insulation circumference</t>
  </si>
  <si>
    <t>Updated GPM_base for each faucet type</t>
  </si>
  <si>
    <t>Updated GPM_base for direct install showerhead</t>
  </si>
  <si>
    <t>Added cooling, fan, and gas heating adjustment factors (withouth attic insulation)</t>
  </si>
  <si>
    <t>Updated measure title</t>
  </si>
  <si>
    <t>Updated measure title and renamed TRM section code in Measure Level Adjustments Tab</t>
  </si>
  <si>
    <t>Added savings calculations for mobile and unknown housing types with new household factors, but Plan measures only apply to SF and MF</t>
  </si>
  <si>
    <t>- Updated measure title and renamed TRM section code in Measure Level Adjustments Tab
- Updated measure life to 20 years
- Savings calcs currently uses non-TRM algorithm</t>
  </si>
  <si>
    <t>Updated 12/20/18</t>
  </si>
  <si>
    <t>Plan Gross Unit Savings (Therms)</t>
  </si>
  <si>
    <t>Plan Energy Savings Goals (Therms)</t>
  </si>
  <si>
    <t>Adjusted Energy Savings Goal (Therms)</t>
  </si>
  <si>
    <t>Energy Savings Adjustment to Plan Goal (Therms)</t>
  </si>
  <si>
    <t>2018 Gross Unit Savings (Therms)</t>
  </si>
  <si>
    <t>Insulation, furnace, showerhead decrease; aerator increase</t>
  </si>
  <si>
    <t>Aerator increase</t>
  </si>
  <si>
    <t>Showerhead decrease; aerator increase</t>
  </si>
  <si>
    <t>Water heater increase</t>
  </si>
  <si>
    <t>Insulation, furnace, air sealing, showerhead decrease; aerator increase</t>
  </si>
  <si>
    <t>Showerhead, air sealing, crawl space insulation decrease; ceiling insulation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</si>
</sst>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_(* #,##0_);_(* \(#,##0\);_(* &quot;-&quot;??_);_(@_)"/>
    <numFmt numFmtId="165" formatCode="#,##0.0"/>
    <numFmt numFmtId="166" formatCode="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9"/>
      <color indexed="81"/>
      <name val="Tahoma"/>
      <family val="2"/>
    </font>
    <font>
      <sz val="9"/>
      <color indexed="81"/>
      <name val="Tahoma"/>
      <family val="2"/>
    </font>
    <font>
      <sz val="12"/>
      <color theme="1"/>
      <name val="Arial"/>
      <family val="2"/>
    </font>
    <font>
      <b/>
      <sz val="12"/>
      <color theme="1"/>
      <name val="Arial"/>
      <family val="2"/>
    </font>
    <font>
      <u/>
      <sz val="9"/>
      <color indexed="81"/>
      <name val="Tahoma"/>
      <family val="2"/>
    </font>
    <font>
      <sz val="14"/>
      <color theme="1"/>
      <name val="Arial"/>
      <family val="2"/>
    </font>
    <font>
      <i/>
      <sz val="14"/>
      <color theme="1"/>
      <name val="Arial"/>
      <family val="2"/>
    </font>
    <font>
      <i/>
      <sz val="12"/>
      <color theme="1"/>
      <name val="Arial"/>
      <family val="2"/>
    </font>
    <font>
      <b/>
      <sz val="13"/>
      <color theme="1"/>
      <name val="Arial"/>
      <family val="2"/>
    </font>
    <font>
      <sz val="13"/>
      <color theme="1"/>
      <name val="Arial"/>
      <family val="2"/>
    </font>
    <font>
      <b/>
      <sz val="16"/>
      <color theme="1"/>
      <name val="Arial"/>
      <family val="2"/>
    </font>
    <font>
      <b/>
      <i/>
      <sz val="12"/>
      <color theme="1"/>
      <name val="Arial"/>
      <family val="2"/>
    </font>
    <font>
      <sz val="8"/>
      <color theme="1"/>
      <name val="Arial"/>
      <family val="2"/>
    </font>
    <font>
      <b/>
      <sz val="14"/>
      <color theme="1"/>
      <name val="Calibri"/>
      <family val="2"/>
      <scheme val="minor"/>
    </font>
    <font>
      <sz val="8"/>
      <color theme="1"/>
      <name val="Calibri"/>
      <family val="2"/>
      <scheme val="minor"/>
    </font>
    <font>
      <sz val="14"/>
      <color theme="1"/>
      <name val="Calibri"/>
      <family val="2"/>
      <scheme val="minor"/>
    </font>
    <font>
      <b/>
      <sz val="18"/>
      <color theme="1"/>
      <name val="Arial"/>
      <family val="2"/>
    </font>
    <font>
      <b/>
      <sz val="20"/>
      <color theme="1"/>
      <name val="Arial"/>
      <family val="2"/>
    </font>
    <font>
      <i/>
      <sz val="8"/>
      <color theme="1"/>
      <name val="Arial"/>
      <family val="2"/>
    </font>
    <font>
      <i/>
      <u/>
      <sz val="8"/>
      <color theme="1"/>
      <name val="Arial"/>
      <family val="2"/>
    </font>
    <font>
      <b/>
      <i/>
      <sz val="12"/>
      <name val="Arial"/>
      <family val="2"/>
    </font>
    <font>
      <sz val="10"/>
      <color theme="1"/>
      <name val="Arial"/>
      <family val="2"/>
    </font>
    <font>
      <b/>
      <u/>
      <sz val="9"/>
      <color indexed="81"/>
      <name val="Tahoma"/>
      <family val="2"/>
    </font>
    <font>
      <sz val="11"/>
      <name val="Calibri"/>
      <family val="2"/>
    </font>
    <font>
      <b/>
      <sz val="11"/>
      <name val="Calibri"/>
      <family val="2"/>
    </font>
    <font>
      <sz val="11"/>
      <color theme="1"/>
      <name val="Calibri"/>
      <family val="2"/>
    </font>
    <font>
      <sz val="16"/>
      <color rgb="FF000000"/>
      <name val="Calibri"/>
      <family val="2"/>
    </font>
    <font>
      <b/>
      <sz val="11"/>
      <color rgb="FF000000"/>
      <name val="Calibri"/>
      <family val="2"/>
    </font>
    <font>
      <b/>
      <sz val="9"/>
      <color rgb="FF000000"/>
      <name val="Calibri"/>
      <family val="2"/>
    </font>
    <font>
      <sz val="9"/>
      <color rgb="FF000000"/>
      <name val="Calibri"/>
      <family val="2"/>
    </font>
    <font>
      <b/>
      <sz val="10"/>
      <color rgb="FF0000FF"/>
      <name val="Calibri"/>
      <family val="2"/>
    </font>
    <font>
      <b/>
      <sz val="9"/>
      <color rgb="FF0000FF"/>
      <name val="Calibri"/>
      <family val="2"/>
    </font>
    <font>
      <sz val="9"/>
      <color rgb="FFFF0000"/>
      <name val="Calibri"/>
      <family val="2"/>
    </font>
    <font>
      <sz val="10"/>
      <color theme="0" tint="-0.249977111117893"/>
      <name val="Calibri"/>
      <family val="2"/>
      <scheme val="minor"/>
    </font>
    <font>
      <sz val="11"/>
      <color theme="0" tint="-0.249977111117893"/>
      <name val="Calibri"/>
      <family val="2"/>
      <scheme val="minor"/>
    </font>
    <font>
      <sz val="9"/>
      <name val="Calibri"/>
      <family val="2"/>
    </font>
    <font>
      <b/>
      <sz val="9"/>
      <name val="Calibri"/>
      <family val="2"/>
    </font>
    <font>
      <sz val="11"/>
      <color rgb="FFFF0000"/>
      <name val="Calibri"/>
      <family val="2"/>
    </font>
  </fonts>
  <fills count="23">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CFFE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lightDown">
        <bgColor auto="1"/>
      </patternFill>
    </fill>
    <fill>
      <patternFill patternType="lightDown">
        <fgColor auto="1"/>
        <bgColor auto="1"/>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theme="7"/>
        <bgColor indexed="64"/>
      </patternFill>
    </fill>
    <fill>
      <patternFill patternType="solid">
        <fgColor rgb="FFD0CECE"/>
        <bgColor rgb="FF000000"/>
      </patternFill>
    </fill>
    <fill>
      <patternFill patternType="solid">
        <fgColor rgb="FFDDEBF7"/>
        <bgColor rgb="FF000000"/>
      </patternFill>
    </fill>
    <fill>
      <patternFill patternType="solid">
        <fgColor rgb="FFFFFF00"/>
        <bgColor rgb="FF000000"/>
      </patternFill>
    </fill>
    <fill>
      <patternFill patternType="solid">
        <fgColor theme="0"/>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2">
    <xf numFmtId="0" fontId="0" fillId="0" borderId="0" xfId="0"/>
    <xf numFmtId="0" fontId="0" fillId="0" borderId="0" xfId="0" applyAlignment="1">
      <alignment vertical="center"/>
    </xf>
    <xf numFmtId="0" fontId="0" fillId="0" borderId="8" xfId="0" applyBorder="1"/>
    <xf numFmtId="0" fontId="0" fillId="0" borderId="5"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8" fontId="0" fillId="0" borderId="10" xfId="0" applyNumberFormat="1" applyBorder="1"/>
    <xf numFmtId="8" fontId="0" fillId="0" borderId="12" xfId="0" applyNumberFormat="1" applyBorder="1"/>
    <xf numFmtId="0" fontId="0" fillId="0" borderId="0" xfId="0" applyAlignment="1">
      <alignment horizontal="left"/>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0" borderId="0" xfId="0" applyFont="1"/>
    <xf numFmtId="0" fontId="7" fillId="0" borderId="0" xfId="0" applyFont="1"/>
    <xf numFmtId="0" fontId="12" fillId="8" borderId="0" xfId="0" applyFont="1" applyFill="1"/>
    <xf numFmtId="0" fontId="7" fillId="8" borderId="0" xfId="0" applyFont="1" applyFill="1" applyAlignment="1"/>
    <xf numFmtId="0" fontId="7" fillId="0" borderId="0" xfId="0" applyFont="1" applyAlignment="1">
      <alignment wrapText="1"/>
    </xf>
    <xf numFmtId="0" fontId="13" fillId="0" borderId="8" xfId="0" applyFont="1" applyBorder="1" applyAlignment="1">
      <alignment wrapText="1"/>
    </xf>
    <xf numFmtId="0" fontId="14" fillId="0" borderId="0" xfId="0" applyFont="1" applyAlignment="1">
      <alignment wrapText="1"/>
    </xf>
    <xf numFmtId="0" fontId="8" fillId="0" borderId="12"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7" fillId="0" borderId="0" xfId="0" applyFont="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2" fillId="0" borderId="0" xfId="0" applyFont="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7" fillId="0" borderId="1" xfId="0" applyFont="1" applyBorder="1" applyAlignment="1">
      <alignment vertical="center"/>
    </xf>
    <xf numFmtId="0" fontId="17" fillId="0" borderId="2" xfId="0" applyFont="1" applyBorder="1" applyAlignment="1">
      <alignment vertical="center"/>
    </xf>
    <xf numFmtId="0" fontId="8" fillId="0"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vertical="center" wrapText="1"/>
    </xf>
    <xf numFmtId="3" fontId="8" fillId="0" borderId="1" xfId="0" applyNumberFormat="1" applyFont="1" applyBorder="1" applyAlignment="1">
      <alignment horizontal="center" vertical="center" wrapText="1"/>
    </xf>
    <xf numFmtId="3" fontId="8" fillId="0" borderId="1" xfId="0" applyNumberFormat="1" applyFont="1" applyBorder="1" applyAlignment="1">
      <alignment vertical="center" wrapText="1"/>
    </xf>
    <xf numFmtId="3" fontId="8" fillId="0" borderId="1" xfId="0" applyNumberFormat="1" applyFont="1" applyFill="1" applyBorder="1" applyAlignment="1">
      <alignment vertical="center" wrapText="1"/>
    </xf>
    <xf numFmtId="3"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vertical="center" wrapText="1"/>
    </xf>
    <xf numFmtId="0" fontId="18" fillId="0" borderId="1" xfId="0" applyFont="1" applyBorder="1" applyAlignment="1">
      <alignment vertical="center"/>
    </xf>
    <xf numFmtId="0" fontId="2" fillId="0" borderId="1" xfId="0" applyFont="1" applyBorder="1" applyAlignment="1">
      <alignment horizontal="center" vertical="center"/>
    </xf>
    <xf numFmtId="0" fontId="19" fillId="0" borderId="1" xfId="0" applyFont="1" applyBorder="1" applyAlignment="1">
      <alignment vertical="center"/>
    </xf>
    <xf numFmtId="0" fontId="19" fillId="0" borderId="2" xfId="0" applyFont="1" applyBorder="1" applyAlignment="1">
      <alignment vertical="center"/>
    </xf>
    <xf numFmtId="0" fontId="4" fillId="0" borderId="6" xfId="0" applyFont="1" applyBorder="1" applyAlignment="1">
      <alignment vertical="center"/>
    </xf>
    <xf numFmtId="0" fontId="0" fillId="0" borderId="6" xfId="0" applyBorder="1" applyAlignment="1">
      <alignment vertical="center"/>
    </xf>
    <xf numFmtId="0" fontId="19" fillId="0" borderId="6" xfId="0" applyFont="1" applyBorder="1" applyAlignment="1">
      <alignment vertical="center"/>
    </xf>
    <xf numFmtId="0" fontId="19" fillId="0" borderId="8" xfId="0" applyFont="1" applyBorder="1" applyAlignment="1">
      <alignment vertical="center"/>
    </xf>
    <xf numFmtId="0" fontId="20" fillId="0" borderId="11" xfId="0" applyFont="1" applyBorder="1" applyAlignment="1">
      <alignment horizontal="center" vertical="center"/>
    </xf>
    <xf numFmtId="0" fontId="20" fillId="0" borderId="7" xfId="0" applyFont="1" applyBorder="1" applyAlignment="1">
      <alignment horizontal="center" vertical="center"/>
    </xf>
    <xf numFmtId="0" fontId="20" fillId="0" borderId="7" xfId="0" applyFont="1" applyBorder="1" applyAlignment="1">
      <alignment vertical="center"/>
    </xf>
    <xf numFmtId="0" fontId="4" fillId="0" borderId="15" xfId="0" applyFont="1" applyBorder="1" applyAlignment="1">
      <alignment vertical="center"/>
    </xf>
    <xf numFmtId="3" fontId="4" fillId="6" borderId="15" xfId="0" applyNumberFormat="1" applyFont="1" applyFill="1" applyBorder="1" applyAlignment="1">
      <alignment horizontal="center" vertical="center"/>
    </xf>
    <xf numFmtId="3" fontId="4" fillId="13" borderId="15" xfId="0" applyNumberFormat="1" applyFont="1" applyFill="1" applyBorder="1" applyAlignment="1">
      <alignment vertical="center"/>
    </xf>
    <xf numFmtId="0" fontId="3" fillId="0" borderId="0" xfId="0" applyFont="1"/>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16" xfId="0" applyFont="1" applyFill="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3" fillId="3" borderId="10"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5"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6" fillId="0" borderId="1" xfId="0" applyFont="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25" fillId="7" borderId="1" xfId="0"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wrapText="1"/>
    </xf>
    <xf numFmtId="0" fontId="25" fillId="10" borderId="1" xfId="0" applyFont="1" applyFill="1" applyBorder="1" applyAlignment="1" applyProtection="1">
      <alignment horizontal="center" vertical="center" wrapText="1"/>
    </xf>
    <xf numFmtId="0" fontId="25" fillId="12" borderId="2" xfId="0" applyFont="1" applyFill="1" applyBorder="1" applyAlignment="1" applyProtection="1">
      <alignment horizontal="center" vertical="center" wrapText="1"/>
    </xf>
    <xf numFmtId="0" fontId="25" fillId="3" borderId="1"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0" xfId="0" applyFont="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wrapText="1"/>
    </xf>
    <xf numFmtId="3" fontId="7" fillId="0" borderId="1" xfId="0" applyNumberFormat="1" applyFont="1" applyBorder="1" applyAlignment="1">
      <alignment wrapText="1"/>
    </xf>
    <xf numFmtId="165" fontId="7" fillId="0" borderId="1" xfId="0" applyNumberFormat="1" applyFont="1" applyBorder="1" applyAlignment="1">
      <alignment wrapText="1"/>
    </xf>
    <xf numFmtId="3" fontId="7" fillId="0" borderId="1" xfId="0" applyNumberFormat="1" applyFont="1" applyBorder="1" applyAlignment="1">
      <alignment horizontal="center" wrapText="1"/>
    </xf>
    <xf numFmtId="166" fontId="7" fillId="0" borderId="1" xfId="0" applyNumberFormat="1" applyFont="1" applyBorder="1" applyAlignment="1">
      <alignment wrapText="1"/>
    </xf>
    <xf numFmtId="0" fontId="17" fillId="0" borderId="1" xfId="0" applyFont="1" applyBorder="1" applyAlignment="1">
      <alignment wrapText="1"/>
    </xf>
    <xf numFmtId="0" fontId="10" fillId="0" borderId="1" xfId="0" applyFont="1" applyBorder="1" applyAlignment="1">
      <alignment horizontal="center" wrapText="1"/>
    </xf>
    <xf numFmtId="3" fontId="10" fillId="0" borderId="1" xfId="0" applyNumberFormat="1" applyFont="1" applyBorder="1" applyAlignment="1">
      <alignment horizontal="center" wrapText="1"/>
    </xf>
    <xf numFmtId="3" fontId="10" fillId="0" borderId="2" xfId="0" applyNumberFormat="1" applyFont="1" applyBorder="1" applyAlignment="1">
      <alignment horizontal="center" wrapText="1"/>
    </xf>
    <xf numFmtId="0" fontId="7" fillId="0" borderId="2" xfId="0" applyFont="1" applyBorder="1" applyAlignment="1">
      <alignment wrapText="1"/>
    </xf>
    <xf numFmtId="0" fontId="7" fillId="0" borderId="16" xfId="0" applyFont="1" applyFill="1" applyBorder="1" applyAlignment="1">
      <alignment wrapText="1"/>
    </xf>
    <xf numFmtId="0" fontId="26" fillId="0" borderId="1" xfId="0" applyFont="1" applyBorder="1" applyAlignment="1">
      <alignment wrapText="1"/>
    </xf>
    <xf numFmtId="0" fontId="7" fillId="0" borderId="2" xfId="0" applyFont="1" applyBorder="1" applyAlignment="1"/>
    <xf numFmtId="0" fontId="4" fillId="0" borderId="15" xfId="0" applyFont="1" applyBorder="1"/>
    <xf numFmtId="0" fontId="20" fillId="0" borderId="15" xfId="0" applyFont="1" applyBorder="1"/>
    <xf numFmtId="0" fontId="7" fillId="14" borderId="17" xfId="0" applyFont="1" applyFill="1" applyBorder="1" applyAlignment="1">
      <alignment horizontal="center"/>
    </xf>
    <xf numFmtId="0" fontId="7" fillId="14" borderId="18" xfId="0" applyFont="1" applyFill="1" applyBorder="1"/>
    <xf numFmtId="0" fontId="7" fillId="14" borderId="19" xfId="0" applyFont="1" applyFill="1" applyBorder="1"/>
    <xf numFmtId="3" fontId="10" fillId="6" borderId="15" xfId="0" applyNumberFormat="1" applyFont="1" applyFill="1" applyBorder="1" applyAlignment="1">
      <alignment horizontal="center"/>
    </xf>
    <xf numFmtId="3" fontId="15" fillId="6" borderId="15" xfId="0" applyNumberFormat="1" applyFont="1" applyFill="1" applyBorder="1" applyAlignment="1">
      <alignment horizontal="center"/>
    </xf>
    <xf numFmtId="0" fontId="7" fillId="13" borderId="17" xfId="0" applyFont="1" applyFill="1" applyBorder="1"/>
    <xf numFmtId="0" fontId="7" fillId="13" borderId="18" xfId="0" applyFont="1" applyFill="1" applyBorder="1"/>
    <xf numFmtId="0" fontId="7" fillId="13" borderId="19" xfId="0" applyFont="1" applyFill="1" applyBorder="1"/>
    <xf numFmtId="3" fontId="7" fillId="0" borderId="15" xfId="0" applyNumberFormat="1" applyFont="1" applyBorder="1"/>
    <xf numFmtId="3" fontId="15" fillId="5" borderId="15" xfId="0" applyNumberFormat="1" applyFont="1" applyFill="1" applyBorder="1" applyAlignment="1">
      <alignment horizontal="center"/>
    </xf>
    <xf numFmtId="3" fontId="15" fillId="9" borderId="15" xfId="0" applyNumberFormat="1" applyFont="1" applyFill="1" applyBorder="1" applyAlignment="1">
      <alignment horizontal="center"/>
    </xf>
    <xf numFmtId="3" fontId="15" fillId="7" borderId="15" xfId="0" applyNumberFormat="1" applyFont="1" applyFill="1" applyBorder="1" applyAlignment="1">
      <alignment horizontal="center"/>
    </xf>
    <xf numFmtId="3" fontId="15" fillId="10" borderId="15" xfId="0" applyNumberFormat="1" applyFont="1" applyFill="1" applyBorder="1" applyAlignment="1">
      <alignment horizontal="center"/>
    </xf>
    <xf numFmtId="3" fontId="21" fillId="12" borderId="15" xfId="0" applyNumberFormat="1" applyFont="1" applyFill="1" applyBorder="1" applyAlignment="1">
      <alignment horizontal="center"/>
    </xf>
    <xf numFmtId="0" fontId="7" fillId="13" borderId="20" xfId="0" applyFont="1" applyFill="1" applyBorder="1"/>
    <xf numFmtId="3" fontId="0" fillId="0" borderId="0" xfId="0" applyNumberFormat="1"/>
    <xf numFmtId="0" fontId="0" fillId="2" borderId="0" xfId="0" applyFill="1" applyBorder="1"/>
    <xf numFmtId="0" fontId="0" fillId="0" borderId="0" xfId="0" applyFill="1"/>
    <xf numFmtId="0" fontId="0" fillId="0" borderId="1" xfId="0" applyBorder="1"/>
    <xf numFmtId="0" fontId="0" fillId="0" borderId="0" xfId="0"/>
    <xf numFmtId="0" fontId="30" fillId="0" borderId="0" xfId="0" applyFont="1" applyFill="1" applyBorder="1"/>
    <xf numFmtId="0" fontId="33" fillId="15" borderId="27" xfId="0" applyFont="1" applyFill="1" applyBorder="1" applyAlignment="1">
      <alignment horizontal="center" vertical="center" wrapText="1"/>
    </xf>
    <xf numFmtId="0" fontId="33" fillId="16" borderId="27" xfId="0" applyFont="1" applyFill="1" applyBorder="1" applyAlignment="1">
      <alignment horizontal="center" vertical="center" wrapText="1"/>
    </xf>
    <xf numFmtId="0" fontId="33" fillId="16" borderId="22" xfId="0" applyFont="1" applyFill="1" applyBorder="1" applyAlignment="1">
      <alignment horizontal="center" vertical="center" wrapText="1"/>
    </xf>
    <xf numFmtId="0" fontId="33" fillId="15" borderId="26" xfId="0" applyFont="1" applyFill="1" applyBorder="1" applyAlignment="1">
      <alignment horizontal="center" vertical="center" wrapText="1"/>
    </xf>
    <xf numFmtId="0" fontId="34" fillId="0" borderId="28" xfId="0" applyFont="1" applyFill="1" applyBorder="1" applyAlignment="1">
      <alignment horizontal="left" vertical="center" wrapText="1"/>
    </xf>
    <xf numFmtId="3" fontId="34" fillId="15" borderId="0" xfId="0" applyNumberFormat="1" applyFont="1" applyFill="1" applyBorder="1" applyAlignment="1">
      <alignment horizontal="right" vertical="center" wrapText="1"/>
    </xf>
    <xf numFmtId="3" fontId="34" fillId="16" borderId="0" xfId="0" applyNumberFormat="1" applyFont="1" applyFill="1" applyBorder="1" applyAlignment="1">
      <alignment horizontal="right" vertical="center" wrapText="1"/>
    </xf>
    <xf numFmtId="3" fontId="34" fillId="16" borderId="29" xfId="0" applyNumberFormat="1" applyFont="1" applyFill="1" applyBorder="1" applyAlignment="1">
      <alignment horizontal="right" vertical="center" wrapText="1"/>
    </xf>
    <xf numFmtId="3" fontId="34" fillId="15" borderId="28" xfId="0" applyNumberFormat="1" applyFont="1" applyFill="1" applyBorder="1" applyAlignment="1">
      <alignment horizontal="right" vertical="center" wrapText="1"/>
    </xf>
    <xf numFmtId="0" fontId="33" fillId="0" borderId="30" xfId="0" applyFont="1" applyFill="1" applyBorder="1" applyAlignment="1">
      <alignment horizontal="left" vertical="center" wrapText="1"/>
    </xf>
    <xf numFmtId="3" fontId="33" fillId="15" borderId="31" xfId="0" applyNumberFormat="1" applyFont="1" applyFill="1" applyBorder="1" applyAlignment="1">
      <alignment horizontal="right" vertical="center" wrapText="1"/>
    </xf>
    <xf numFmtId="3" fontId="33" fillId="16" borderId="31" xfId="0" applyNumberFormat="1" applyFont="1" applyFill="1" applyBorder="1" applyAlignment="1">
      <alignment horizontal="right" vertical="center" wrapText="1"/>
    </xf>
    <xf numFmtId="3" fontId="33" fillId="16" borderId="21" xfId="0" applyNumberFormat="1" applyFont="1" applyFill="1" applyBorder="1" applyAlignment="1">
      <alignment horizontal="right" vertical="center" wrapText="1"/>
    </xf>
    <xf numFmtId="3" fontId="33" fillId="15" borderId="30" xfId="0" applyNumberFormat="1" applyFont="1" applyFill="1" applyBorder="1" applyAlignment="1">
      <alignment horizontal="right" vertical="center" wrapText="1"/>
    </xf>
    <xf numFmtId="0" fontId="35" fillId="0" borderId="26" xfId="0" applyFont="1" applyFill="1" applyBorder="1" applyAlignment="1">
      <alignment horizontal="left" vertical="center" wrapText="1"/>
    </xf>
    <xf numFmtId="3" fontId="36" fillId="0" borderId="27" xfId="0" applyNumberFormat="1" applyFont="1" applyFill="1" applyBorder="1" applyAlignment="1">
      <alignment horizontal="right" vertical="center" wrapText="1"/>
    </xf>
    <xf numFmtId="0" fontId="34" fillId="0" borderId="0" xfId="0" applyFont="1" applyFill="1" applyBorder="1" applyAlignment="1">
      <alignment vertical="center"/>
    </xf>
    <xf numFmtId="0" fontId="30" fillId="0" borderId="0" xfId="0" applyFont="1" applyFill="1" applyBorder="1" applyAlignment="1">
      <alignment vertical="center"/>
    </xf>
    <xf numFmtId="3" fontId="30" fillId="0" borderId="0" xfId="0" applyNumberFormat="1" applyFont="1" applyFill="1" applyBorder="1" applyAlignment="1">
      <alignment vertical="center"/>
    </xf>
    <xf numFmtId="0" fontId="38" fillId="0" borderId="0" xfId="0" applyFont="1"/>
    <xf numFmtId="0" fontId="39" fillId="0" borderId="0" xfId="0" applyFont="1"/>
    <xf numFmtId="3" fontId="34" fillId="17" borderId="0" xfId="0" applyNumberFormat="1" applyFont="1" applyFill="1" applyBorder="1" applyAlignment="1">
      <alignment horizontal="right" vertical="center" wrapText="1"/>
    </xf>
    <xf numFmtId="3" fontId="33" fillId="17" borderId="31" xfId="0" applyNumberFormat="1" applyFont="1" applyFill="1" applyBorder="1" applyAlignment="1">
      <alignment horizontal="right" vertical="center" wrapText="1"/>
    </xf>
    <xf numFmtId="3" fontId="40" fillId="16" borderId="0" xfId="0" applyNumberFormat="1" applyFont="1" applyFill="1" applyBorder="1" applyAlignment="1">
      <alignment horizontal="right" vertical="center" wrapText="1"/>
    </xf>
    <xf numFmtId="3" fontId="40" fillId="15" borderId="0" xfId="0" applyNumberFormat="1" applyFont="1" applyFill="1" applyBorder="1" applyAlignment="1">
      <alignment horizontal="right" vertical="center" wrapText="1"/>
    </xf>
    <xf numFmtId="3" fontId="40" fillId="16" borderId="29" xfId="0" applyNumberFormat="1" applyFont="1" applyFill="1" applyBorder="1" applyAlignment="1">
      <alignment horizontal="right" vertical="center" wrapText="1"/>
    </xf>
    <xf numFmtId="0" fontId="40" fillId="0" borderId="28" xfId="0" applyFont="1" applyFill="1" applyBorder="1" applyAlignment="1">
      <alignment horizontal="left" vertical="center" wrapText="1"/>
    </xf>
    <xf numFmtId="164" fontId="40" fillId="17" borderId="0" xfId="0" applyNumberFormat="1" applyFont="1" applyFill="1" applyBorder="1" applyAlignment="1">
      <alignment horizontal="right" vertical="center" wrapText="1"/>
    </xf>
    <xf numFmtId="164" fontId="40" fillId="16" borderId="0" xfId="0" applyNumberFormat="1" applyFont="1" applyFill="1" applyBorder="1" applyAlignment="1">
      <alignment horizontal="right" vertical="center" wrapText="1"/>
    </xf>
    <xf numFmtId="3" fontId="40" fillId="15" borderId="28" xfId="0" applyNumberFormat="1" applyFont="1" applyFill="1" applyBorder="1" applyAlignment="1">
      <alignment horizontal="right" vertical="center" wrapText="1"/>
    </xf>
    <xf numFmtId="3" fontId="40" fillId="17" borderId="0" xfId="0" applyNumberFormat="1" applyFont="1" applyFill="1" applyBorder="1" applyAlignment="1">
      <alignment horizontal="right" vertical="center" wrapText="1"/>
    </xf>
    <xf numFmtId="0" fontId="26" fillId="0" borderId="1" xfId="0" applyFont="1" applyBorder="1" applyAlignment="1"/>
    <xf numFmtId="0" fontId="26" fillId="0" borderId="0" xfId="0" applyFont="1" applyAlignment="1"/>
    <xf numFmtId="9" fontId="7" fillId="0" borderId="1" xfId="1" applyFont="1" applyBorder="1" applyAlignment="1">
      <alignment horizontal="center" wrapText="1"/>
    </xf>
    <xf numFmtId="2" fontId="7" fillId="0" borderId="1" xfId="0" applyNumberFormat="1" applyFont="1" applyBorder="1" applyAlignment="1">
      <alignment horizontal="center" wrapText="1"/>
    </xf>
    <xf numFmtId="164" fontId="7" fillId="0" borderId="1" xfId="2" applyNumberFormat="1" applyFont="1" applyBorder="1" applyAlignment="1">
      <alignment horizontal="center" wrapText="1"/>
    </xf>
    <xf numFmtId="0" fontId="4"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0" fillId="0" borderId="6" xfId="0" applyBorder="1" applyAlignment="1">
      <alignment horizontal="center" vertical="center"/>
    </xf>
    <xf numFmtId="0" fontId="0" fillId="18" borderId="0" xfId="0" applyFill="1"/>
    <xf numFmtId="0" fontId="30" fillId="0" borderId="0" xfId="0" applyFont="1" applyFill="1" applyBorder="1" applyAlignment="1">
      <alignment horizontal="left"/>
    </xf>
    <xf numFmtId="3" fontId="41" fillId="19" borderId="1" xfId="0" applyNumberFormat="1" applyFont="1" applyFill="1" applyBorder="1" applyAlignment="1">
      <alignment horizontal="center" vertical="center" wrapText="1"/>
    </xf>
    <xf numFmtId="3" fontId="41" fillId="19" borderId="1" xfId="0" applyNumberFormat="1" applyFont="1" applyFill="1" applyBorder="1" applyAlignment="1">
      <alignment horizontal="left" vertical="center" wrapText="1"/>
    </xf>
    <xf numFmtId="3" fontId="41" fillId="20" borderId="1" xfId="0" applyNumberFormat="1" applyFont="1" applyFill="1" applyBorder="1" applyAlignment="1">
      <alignment horizontal="center" vertical="center" wrapText="1"/>
    </xf>
    <xf numFmtId="3" fontId="41" fillId="21" borderId="7" xfId="0" applyNumberFormat="1" applyFont="1" applyFill="1" applyBorder="1" applyAlignment="1">
      <alignment horizontal="center" vertical="center" wrapText="1"/>
    </xf>
    <xf numFmtId="0" fontId="30" fillId="0" borderId="0" xfId="0" applyFont="1" applyFill="1" applyBorder="1" applyAlignment="1"/>
    <xf numFmtId="0" fontId="28" fillId="0" borderId="0" xfId="0" applyFont="1" applyFill="1" applyBorder="1" applyAlignment="1">
      <alignment horizontal="left"/>
    </xf>
    <xf numFmtId="0" fontId="30" fillId="0" borderId="0" xfId="0" applyFont="1" applyFill="1" applyBorder="1" applyAlignment="1">
      <alignment horizontal="right"/>
    </xf>
    <xf numFmtId="0" fontId="28" fillId="0" borderId="0" xfId="0" applyFont="1" applyFill="1" applyBorder="1" applyAlignment="1"/>
    <xf numFmtId="0" fontId="28" fillId="15" borderId="0" xfId="0" applyFont="1" applyFill="1" applyBorder="1" applyAlignment="1">
      <alignment horizontal="left"/>
    </xf>
    <xf numFmtId="0" fontId="30" fillId="20" borderId="0" xfId="0" applyFont="1" applyFill="1" applyBorder="1" applyAlignment="1"/>
    <xf numFmtId="0" fontId="29" fillId="21" borderId="0" xfId="0" applyFont="1" applyFill="1" applyBorder="1" applyAlignment="1">
      <alignment horizontal="left"/>
    </xf>
    <xf numFmtId="0" fontId="32" fillId="0" borderId="0" xfId="0" applyFont="1" applyFill="1" applyBorder="1" applyAlignment="1"/>
    <xf numFmtId="0" fontId="32" fillId="21" borderId="0" xfId="0" applyFont="1" applyFill="1" applyBorder="1" applyAlignment="1">
      <alignment horizontal="left"/>
    </xf>
    <xf numFmtId="0" fontId="42" fillId="0" borderId="0" xfId="0" applyFont="1" applyFill="1" applyBorder="1" applyAlignment="1"/>
    <xf numFmtId="0" fontId="42" fillId="21" borderId="0" xfId="0" applyFont="1" applyFill="1" applyBorder="1" applyAlignment="1">
      <alignment horizontal="left"/>
    </xf>
    <xf numFmtId="0" fontId="42" fillId="0" borderId="0" xfId="0" applyFont="1" applyFill="1" applyBorder="1" applyAlignment="1">
      <alignment horizontal="left"/>
    </xf>
    <xf numFmtId="0" fontId="30" fillId="18" borderId="0" xfId="0" applyFont="1" applyFill="1" applyBorder="1" applyAlignment="1">
      <alignment horizontal="left"/>
    </xf>
    <xf numFmtId="0" fontId="0" fillId="18" borderId="0" xfId="0" applyFill="1" applyAlignment="1">
      <alignment horizontal="left"/>
    </xf>
    <xf numFmtId="164" fontId="34" fillId="16" borderId="0" xfId="0" applyNumberFormat="1" applyFont="1" applyFill="1" applyBorder="1" applyAlignment="1">
      <alignment horizontal="right" vertical="center" wrapText="1"/>
    </xf>
    <xf numFmtId="164" fontId="0" fillId="0" borderId="0" xfId="0" applyNumberFormat="1"/>
    <xf numFmtId="3" fontId="7" fillId="0" borderId="0" xfId="0" applyNumberFormat="1" applyFont="1" applyAlignment="1">
      <alignment vertical="center" wrapText="1"/>
    </xf>
    <xf numFmtId="3" fontId="0" fillId="0" borderId="0" xfId="0" applyNumberFormat="1" applyAlignment="1">
      <alignment vertical="center"/>
    </xf>
    <xf numFmtId="3" fontId="33" fillId="22" borderId="31" xfId="0" applyNumberFormat="1" applyFont="1" applyFill="1" applyBorder="1" applyAlignment="1">
      <alignment horizontal="right" vertical="center" wrapText="1"/>
    </xf>
    <xf numFmtId="3" fontId="36" fillId="4" borderId="27" xfId="0" applyNumberFormat="1" applyFont="1" applyFill="1" applyBorder="1" applyAlignment="1">
      <alignment horizontal="right" vertical="center" wrapText="1"/>
    </xf>
    <xf numFmtId="3" fontId="36" fillId="17" borderId="27" xfId="0" applyNumberFormat="1" applyFont="1" applyFill="1" applyBorder="1" applyAlignment="1">
      <alignment horizontal="right" vertical="center" wrapText="1"/>
    </xf>
    <xf numFmtId="3" fontId="36" fillId="0" borderId="30" xfId="0" applyNumberFormat="1" applyFont="1" applyFill="1" applyBorder="1" applyAlignment="1">
      <alignment horizontal="right" vertical="center" wrapText="1"/>
    </xf>
    <xf numFmtId="3" fontId="36" fillId="16" borderId="31" xfId="0" applyNumberFormat="1" applyFont="1" applyFill="1" applyBorder="1" applyAlignment="1">
      <alignment horizontal="right" vertical="center" wrapText="1"/>
    </xf>
    <xf numFmtId="3" fontId="36" fillId="0" borderId="31" xfId="0" applyNumberFormat="1" applyFont="1" applyFill="1" applyBorder="1" applyAlignment="1">
      <alignment horizontal="right" vertical="center" wrapText="1"/>
    </xf>
    <xf numFmtId="3" fontId="36" fillId="16" borderId="21" xfId="0" applyNumberFormat="1" applyFont="1" applyFill="1" applyBorder="1" applyAlignment="1">
      <alignment horizontal="right" vertical="center" wrapText="1"/>
    </xf>
    <xf numFmtId="3" fontId="36" fillId="4" borderId="31" xfId="0" applyNumberFormat="1" applyFont="1" applyFill="1" applyBorder="1" applyAlignment="1">
      <alignment horizontal="right" vertical="center" wrapText="1"/>
    </xf>
    <xf numFmtId="3" fontId="36" fillId="4" borderId="21" xfId="0" applyNumberFormat="1" applyFont="1" applyFill="1" applyBorder="1" applyAlignment="1">
      <alignment horizontal="right" vertical="center" wrapText="1"/>
    </xf>
    <xf numFmtId="0" fontId="38" fillId="0" borderId="0" xfId="0" applyFont="1" applyAlignment="1">
      <alignment horizontal="left" vertical="center"/>
    </xf>
    <xf numFmtId="0" fontId="3" fillId="0" borderId="1" xfId="0" applyFont="1" applyBorder="1" applyAlignment="1"/>
    <xf numFmtId="0" fontId="3" fillId="0" borderId="2" xfId="0" applyFont="1" applyBorder="1" applyAlignment="1">
      <alignment vertical="center"/>
    </xf>
    <xf numFmtId="0" fontId="3" fillId="0" borderId="1" xfId="0" applyFont="1" applyBorder="1" applyAlignment="1">
      <alignment vertical="center"/>
    </xf>
    <xf numFmtId="0" fontId="4" fillId="5"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22" fillId="11" borderId="14"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32" fillId="0" borderId="23" xfId="0" applyFont="1" applyFill="1" applyBorder="1" applyAlignment="1">
      <alignment horizontal="left" wrapText="1"/>
    </xf>
    <xf numFmtId="0" fontId="32" fillId="0" borderId="26" xfId="0" applyFont="1" applyFill="1" applyBorder="1" applyAlignment="1">
      <alignment horizontal="left" wrapText="1"/>
    </xf>
    <xf numFmtId="0" fontId="34" fillId="9" borderId="0" xfId="0" applyFont="1" applyFill="1" applyBorder="1" applyAlignment="1">
      <alignment horizontal="left" vertical="center" wrapText="1"/>
    </xf>
    <xf numFmtId="0" fontId="33" fillId="15" borderId="24" xfId="0" applyFont="1" applyFill="1" applyBorder="1" applyAlignment="1">
      <alignment horizontal="center" wrapText="1"/>
    </xf>
    <xf numFmtId="0" fontId="33" fillId="15" borderId="25" xfId="0" applyFont="1" applyFill="1" applyBorder="1" applyAlignment="1">
      <alignment horizontal="center" wrapText="1"/>
    </xf>
    <xf numFmtId="0" fontId="33" fillId="15" borderId="23" xfId="0" applyFont="1" applyFill="1" applyBorder="1" applyAlignment="1">
      <alignment horizontal="center" wrapText="1"/>
    </xf>
    <xf numFmtId="0" fontId="31" fillId="0" borderId="0" xfId="0" applyFont="1" applyFill="1" applyBorder="1" applyAlignment="1">
      <alignment horizontal="center"/>
    </xf>
  </cellXfs>
  <cellStyles count="3">
    <cellStyle name="Comma" xfId="2" builtinId="3"/>
    <cellStyle name="Normal" xfId="0" builtinId="0"/>
    <cellStyle name="Percent" xfId="1" builtinId="5"/>
  </cellStyles>
  <dxfs count="2">
    <dxf>
      <fill>
        <patternFill>
          <bgColor rgb="FFFFE699"/>
        </patternFill>
      </fill>
    </dxf>
    <dxf>
      <fill>
        <patternFill>
          <bgColor rgb="FFFFE6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lsagfiles.org/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ilsagfiles.org/Users/ACOTTR~1/AppData/Local/Temp/IRP%20Scenario%20Analysis%20--%20Base%20Avoided%20Cost.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AIC%20Plan%204%20BenCost_05-18-16%20tes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eresco.com\d\aeg\Clients\Ameren\Ameren%20Illinois%202018-2021%20Plan\Adjustable%20Goals\AIC%20Plan%204%20BenCost_11-1-16_Settlement%20Remod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Users\acottrell\AppData\Local\Microsoft\Windows\Temporary%20Internet%20Files\Content.Outlook\K6BOTMG1\AIC%20Plan%203%20Inputs_Remodel_Compliance_V3_NTG.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AIC%20Plan%203%20Inputs_Remodel_Compliance_V3_NTG.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ilsagfiles.org/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lsagfiles.org/Users/ecoughlin/AppData/Local/Microsoft/Windows/Temporary%20Internet%20Files/Content.Outlook/E96JJ0G2/LIPA%20Direct%20Install%20-%20Commercial%20AC%20Early%20Retirement%2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Clients\Peoples%20Gas%20Chicago\PY4-6%20RFP%20Bencost\Modified\bencost%20NSvPY4-6%20RFP%20Plannin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ilsagfiles.org/ODC/Projects/LIPA/Optimal%20Energy%20Documentation/PST%20v2.05.05%20ELI%20Block%208%2001-22-08%20Res%20budget%20corrected%20-CONFIDENTIAL/PST%20v2.05.05%20ELI%20Block%208%2001-22-08%20Res%20budget%20corrected%20-CONFIDENTI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eresco.com\d\Projects\BHCRates\PSCModels\2005.04.14\Clean\CAS%20Electric%20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eresco\d\aeg\Clients\Central%20Hudson\2015%20ETIP\CHGE%20ETIP%20Design%20Tool%20v1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2016%20IPA%20procurement%20-%20PY9\AEG%20Analysis\AIC%20IPA%20PY9%20Bencost_6-17-15_No%20NEBS%20%20Marginal%20Lines%20Losses_JJChang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ilsagfiles.org/Users/ACOTTR~1/AppData/Local/Temp/TRC%20Analysis%2012.6.1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ilsagfiles.org/Users/ecoughlin/Downloads/BenCost%20for%20LIPA%20Too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ilsagfiles.org/DOCUME~1/csynhors/LOCALS~1/Temp/notes6030C8/CHY0405%20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meresco\d\aeg\Clients\Kentucky%20Power\2014-15%20Potential%20Study\Program%20Design\KPCO%20Program%20Design%20Inputs%20v1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ilsagfiles.org/Cheyenne%20Light,%20Fuel%20&amp;%20Power/Rate%20Case/2005%20Rate%20Case/Models/Final%20Settled%20Rat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AIC%20Plan%203%20Measure%20Level%20TRC%20Analysis_8-7-1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ilsagfiles.org/Clients/RG&amp;E/bencost/RG&amp;E.combined%20benc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lsagfiles.org/BHP/2005/Rate%20Case/BHP%20Cost%20of%20Service%20Model%20(Excel)%203.07.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ilsagfiles.org/Documents%20and%20Settings/ecoughlin/Application%20Data/Microsoft/Excel/2012%20Empire%20MEEIA%20Program%20Bencos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ilsagfiles.org/Users/acottrell/AppData/Local/Microsoft/Windows/Temporary%20Internet%20Files/Content.Outlook/K6BOTMG1/2010%20ELI%20Portfolio%20Preliminary%20BC%20Analysis.AEG.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ilsagfiles.org/Consulting/Projects%20&amp;%20Utility%20Info/Active/NY/LIPA/ELI/2008%20scenarios/Blocks%205-8%20as%20submitted/PST%20v2.05.05a%20ELI%20Block%207%2001-14-08%20-submi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ACOTTR~1\AppData\Local\Temp\BPL78%20-%20LED%20exit%20signs.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ilsagfiles.org/Users/pvelcenbach/AppData/Local/Microsoft/Windows/Temporary%20Internet%20Files/Content.Outlook/TKNIWZLU/LIPA%20Cool%20Homes%20Equipment%20Savings%20Calculations%203%2031%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eresco.com\d\BHP\2005\Rate%20Case\BHP%20Cost%20of%20Service%20Model%20(Excel)%203.07.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lsagfiles.org/Rates/Black%20Hills%20Power,%20Inc/Rate%20Case/2009%20-%20BHP%20-%20SD/Cost%20of%20Service%20Models/Master%20Rate%20Filing%20Statement-July%2008%20-%20June%2009-Settlement%20with%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eresco.com\d\Rates\Black%20Hills%20Power,%20Inc\Rate%20Case\2009%20-%20BHP%20-%20SD\Cost%20of%20Service%20Models\Master%20Rate%20Filing%20Statement-July%2008%20-%20June%2009-Settlement%20with%20Staf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lsagfiles.org/Documents%20and%20Settings/ckilpatr/My%20Documents/Rate%20Class%20Info/COS%20Exercise%206%20with%20answer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eresco.com\d\Documents%20and%20Settings\ckilpatr\My%20Documents\Rate%20Class%20Info\COS%20Exercise%206%20with%20answer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ilsagfiles.org/BHP/2005/Rate%20Case/Cost%20of%20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Summary"/>
      <sheetName val="Program Budgets"/>
      <sheetName val="Measure Inputs"/>
      <sheetName val="Portfolio Inputs"/>
      <sheetName val="General Inputs"/>
      <sheetName val="2017"/>
      <sheetName val="2018"/>
      <sheetName val="2019"/>
      <sheetName val="Total"/>
    </sheetNames>
    <sheetDataSet>
      <sheetData sheetId="0"/>
      <sheetData sheetId="1"/>
      <sheetData sheetId="2"/>
      <sheetData sheetId="3"/>
      <sheetData sheetId="4">
        <row r="3">
          <cell r="B3">
            <v>2017</v>
          </cell>
        </row>
        <row r="6">
          <cell r="B6">
            <v>7.6600000000000001E-2</v>
          </cell>
        </row>
        <row r="7">
          <cell r="B7">
            <v>7.6600000000000001E-2</v>
          </cell>
        </row>
        <row r="8">
          <cell r="B8">
            <v>7.6600000000000001E-2</v>
          </cell>
        </row>
        <row r="9">
          <cell r="B9">
            <v>7.6600000000000001E-2</v>
          </cell>
        </row>
        <row r="10">
          <cell r="B10">
            <v>7.6600000000000001E-2</v>
          </cell>
        </row>
        <row r="12">
          <cell r="B12">
            <v>1.1105499999999999</v>
          </cell>
        </row>
        <row r="14">
          <cell r="B14">
            <v>1.1287</v>
          </cell>
        </row>
        <row r="16">
          <cell r="B16">
            <v>1.0068786999999999</v>
          </cell>
        </row>
        <row r="17">
          <cell r="B17">
            <v>1</v>
          </cell>
        </row>
      </sheetData>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Templates"/>
      <sheetName val="Table 4-Limits"/>
      <sheetName val="Table 5-Goals"/>
      <sheetName val="Table 6-Portfolio Summary"/>
      <sheetName val="Table 7- Cost per Energy Saved"/>
      <sheetName val="Table 8-10 - Savings Goals"/>
      <sheetName val="Table 11-13 - Costs"/>
      <sheetName val="Tables 14-18,21-24"/>
      <sheetName val="Table 25-Life Save Comp"/>
      <sheetName val="Table 26-Ann vs Life Save (E-)"/>
      <sheetName val="Table 27-Ann vs Life Save (NG)"/>
      <sheetName val="Table 28-Res"/>
      <sheetName val="Table 29-Bus"/>
      <sheetName val="AC Testimony Tables"/>
      <sheetName val="Portfolio Summary"/>
      <sheetName val="Program Budgets"/>
      <sheetName val="Measure Inputs"/>
      <sheetName val="Portfolio Inputs"/>
      <sheetName val="SBDI Participation"/>
      <sheetName val="General Inputs"/>
      <sheetName val="Measure Screen"/>
      <sheetName val="2017"/>
      <sheetName val="2018"/>
      <sheetName val="2019"/>
      <sheetName val="Total"/>
      <sheetName val="Measurse Pass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B3">
            <v>2017</v>
          </cell>
        </row>
        <row r="6">
          <cell r="B6">
            <v>7.6600000000000001E-2</v>
          </cell>
        </row>
        <row r="7">
          <cell r="B7">
            <v>7.6600000000000001E-2</v>
          </cell>
        </row>
        <row r="8">
          <cell r="B8">
            <v>7.6600000000000001E-2</v>
          </cell>
        </row>
        <row r="9">
          <cell r="B9">
            <v>7.6600000000000001E-2</v>
          </cell>
        </row>
        <row r="10">
          <cell r="B10">
            <v>7.6600000000000001E-2</v>
          </cell>
        </row>
        <row r="12">
          <cell r="B12">
            <v>1.1105499999999999</v>
          </cell>
        </row>
        <row r="14">
          <cell r="B14">
            <v>1.1528799999999999</v>
          </cell>
        </row>
        <row r="16">
          <cell r="B16">
            <v>1.0068786999999999</v>
          </cell>
        </row>
        <row r="17">
          <cell r="B17">
            <v>1</v>
          </cell>
        </row>
      </sheetData>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1.6415986229720001</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1.6415986229720003</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7">
          <cell r="B7">
            <v>1.071</v>
          </cell>
        </row>
      </sheetData>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 Tables"/>
      <sheetName val="Programs"/>
      <sheetName val="Measures"/>
      <sheetName val="2016"/>
      <sheetName val="2017"/>
      <sheetName val="2018"/>
      <sheetName val="2016-18"/>
      <sheetName val="Filing"/>
      <sheetName val="Admin Cost"/>
      <sheetName val="Measure Inputs"/>
      <sheetName val="Algorithms"/>
      <sheetName val="Gener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C5">
            <v>5.5E-2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sheetData>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ticipants &amp; Incentives"/>
      <sheetName val="Measure Inputs"/>
      <sheetName val="Algorithms"/>
      <sheetName val="NTG"/>
      <sheetName val="High Level Budgets"/>
      <sheetName val="Detailed Budgets"/>
      <sheetName val="Market Research"/>
      <sheetName val="2012-3 Evaluation"/>
      <sheetName val="General Inputs"/>
    </sheetNames>
    <sheetDataSet>
      <sheetData sheetId="0"/>
      <sheetData sheetId="1"/>
      <sheetData sheetId="2"/>
      <sheetData sheetId="3"/>
      <sheetData sheetId="4"/>
      <sheetData sheetId="5"/>
      <sheetData sheetId="6"/>
      <sheetData sheetId="7"/>
      <sheetData sheetId="8"/>
      <sheetData sheetId="9">
        <row r="4">
          <cell r="C4">
            <v>2.2409455152642213E-2</v>
          </cell>
        </row>
        <row r="6">
          <cell r="C6">
            <v>5.6606044762341989E-2</v>
          </cell>
        </row>
        <row r="7">
          <cell r="C7">
            <v>7.064821806510091E-2</v>
          </cell>
        </row>
        <row r="9">
          <cell r="C9">
            <v>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5"/>
  <sheetViews>
    <sheetView tabSelected="1" topLeftCell="C1" zoomScale="70" zoomScaleNormal="70" workbookViewId="0">
      <selection activeCell="K16" sqref="K16"/>
    </sheetView>
  </sheetViews>
  <sheetFormatPr defaultColWidth="9.1796875" defaultRowHeight="14.5" x14ac:dyDescent="0.35"/>
  <cols>
    <col min="1" max="1" width="0" style="141" hidden="1" customWidth="1"/>
    <col min="2" max="2" width="11.7265625" style="141" hidden="1" customWidth="1"/>
    <col min="3" max="3" width="32.54296875" style="141" customWidth="1"/>
    <col min="4" max="5" width="19.54296875" style="141" customWidth="1"/>
    <col min="6" max="6" width="25.7265625" style="141" customWidth="1"/>
    <col min="7" max="7" width="39.26953125" style="141" customWidth="1"/>
    <col min="8" max="9" width="20" style="141" customWidth="1"/>
    <col min="10" max="10" width="25.26953125" style="141" customWidth="1"/>
    <col min="11" max="11" width="41.7265625" style="141" customWidth="1"/>
    <col min="12" max="12" width="20" style="141" customWidth="1"/>
    <col min="13" max="13" width="18.81640625" style="141" customWidth="1"/>
    <col min="14" max="14" width="24.7265625" style="141" customWidth="1"/>
    <col min="15" max="15" width="49.81640625" style="141" customWidth="1"/>
    <col min="16" max="16" width="20" style="141" customWidth="1"/>
    <col min="17" max="17" width="20.453125" style="141" customWidth="1"/>
    <col min="18" max="18" width="26.453125" style="141" customWidth="1"/>
    <col min="19" max="19" width="51.453125" style="141" customWidth="1"/>
    <col min="20" max="22" width="22.26953125" style="141" customWidth="1"/>
    <col min="23" max="16384" width="9.1796875" style="141"/>
  </cols>
  <sheetData>
    <row r="1" spans="1:23" ht="25.5" customHeight="1" x14ac:dyDescent="0.35">
      <c r="C1" s="17" t="s">
        <v>1142</v>
      </c>
      <c r="D1" s="18"/>
    </row>
    <row r="2" spans="1:23" ht="19.5" customHeight="1" x14ac:dyDescent="0.35">
      <c r="C2" s="19" t="s">
        <v>1164</v>
      </c>
      <c r="D2" s="18"/>
    </row>
    <row r="3" spans="1:23" s="21" customFormat="1" ht="19.5" customHeight="1" x14ac:dyDescent="0.35">
      <c r="C3" s="20" t="s">
        <v>506</v>
      </c>
      <c r="D3" s="21" t="s">
        <v>1141</v>
      </c>
    </row>
    <row r="4" spans="1:23" s="23" customFormat="1" ht="34.5" customHeight="1" x14ac:dyDescent="0.35">
      <c r="C4" s="22"/>
      <c r="D4" s="221" t="s">
        <v>507</v>
      </c>
      <c r="E4" s="221"/>
      <c r="F4" s="221"/>
      <c r="G4" s="221"/>
      <c r="H4" s="222" t="s">
        <v>508</v>
      </c>
      <c r="I4" s="222"/>
      <c r="J4" s="222"/>
      <c r="K4" s="222"/>
      <c r="L4" s="223" t="s">
        <v>509</v>
      </c>
      <c r="M4" s="223"/>
      <c r="N4" s="223"/>
      <c r="O4" s="223"/>
      <c r="P4" s="224" t="s">
        <v>510</v>
      </c>
      <c r="Q4" s="224"/>
      <c r="R4" s="224"/>
      <c r="S4" s="224"/>
      <c r="T4" s="225" t="s">
        <v>511</v>
      </c>
      <c r="U4" s="225"/>
      <c r="V4" s="226"/>
    </row>
    <row r="5" spans="1:23" s="32" customFormat="1" ht="68.25" customHeight="1" x14ac:dyDescent="0.35">
      <c r="C5" s="24"/>
      <c r="D5" s="25" t="s">
        <v>1137</v>
      </c>
      <c r="E5" s="26" t="s">
        <v>1138</v>
      </c>
      <c r="F5" s="26" t="s">
        <v>1139</v>
      </c>
      <c r="G5" s="26" t="s">
        <v>512</v>
      </c>
      <c r="H5" s="182" t="s">
        <v>1137</v>
      </c>
      <c r="I5" s="27" t="s">
        <v>1138</v>
      </c>
      <c r="J5" s="27" t="s">
        <v>1139</v>
      </c>
      <c r="K5" s="28" t="s">
        <v>512</v>
      </c>
      <c r="L5" s="25" t="s">
        <v>1137</v>
      </c>
      <c r="M5" s="29" t="s">
        <v>1138</v>
      </c>
      <c r="N5" s="29" t="s">
        <v>1139</v>
      </c>
      <c r="O5" s="29" t="s">
        <v>512</v>
      </c>
      <c r="P5" s="25" t="s">
        <v>1137</v>
      </c>
      <c r="Q5" s="30" t="s">
        <v>1138</v>
      </c>
      <c r="R5" s="30" t="s">
        <v>1139</v>
      </c>
      <c r="S5" s="30" t="s">
        <v>512</v>
      </c>
      <c r="T5" s="182" t="s">
        <v>1137</v>
      </c>
      <c r="U5" s="31" t="s">
        <v>1138</v>
      </c>
      <c r="V5" s="31" t="s">
        <v>1139</v>
      </c>
      <c r="W5" s="23"/>
    </row>
    <row r="6" spans="1:23" s="32" customFormat="1" ht="24" customHeight="1" x14ac:dyDescent="0.35">
      <c r="C6" s="33" t="s">
        <v>1143</v>
      </c>
      <c r="D6" s="25">
        <v>2018</v>
      </c>
      <c r="E6" s="26">
        <v>2018</v>
      </c>
      <c r="F6" s="26">
        <v>2018</v>
      </c>
      <c r="G6" s="26">
        <v>2018</v>
      </c>
      <c r="H6" s="182">
        <v>2019</v>
      </c>
      <c r="I6" s="27">
        <v>2019</v>
      </c>
      <c r="J6" s="27">
        <v>2019</v>
      </c>
      <c r="K6" s="28">
        <v>2019</v>
      </c>
      <c r="L6" s="25">
        <v>2020</v>
      </c>
      <c r="M6" s="29">
        <v>2020</v>
      </c>
      <c r="N6" s="29">
        <v>2020</v>
      </c>
      <c r="O6" s="29">
        <v>2020</v>
      </c>
      <c r="P6" s="25">
        <v>2021</v>
      </c>
      <c r="Q6" s="30">
        <v>2021</v>
      </c>
      <c r="R6" s="30">
        <v>2021</v>
      </c>
      <c r="S6" s="30">
        <v>2021</v>
      </c>
      <c r="T6" s="182" t="s">
        <v>513</v>
      </c>
      <c r="U6" s="31" t="s">
        <v>513</v>
      </c>
      <c r="V6" s="31" t="s">
        <v>513</v>
      </c>
      <c r="W6" s="23"/>
    </row>
    <row r="7" spans="1:23" s="43" customFormat="1" ht="22.5" customHeight="1" x14ac:dyDescent="0.35">
      <c r="C7" s="34" t="s">
        <v>514</v>
      </c>
      <c r="D7" s="35" t="s">
        <v>515</v>
      </c>
      <c r="E7" s="36" t="s">
        <v>516</v>
      </c>
      <c r="F7" s="36" t="s">
        <v>517</v>
      </c>
      <c r="G7" s="36" t="s">
        <v>518</v>
      </c>
      <c r="H7" s="37" t="s">
        <v>519</v>
      </c>
      <c r="I7" s="38" t="s">
        <v>520</v>
      </c>
      <c r="J7" s="38" t="s">
        <v>521</v>
      </c>
      <c r="K7" s="39" t="s">
        <v>522</v>
      </c>
      <c r="L7" s="35" t="s">
        <v>523</v>
      </c>
      <c r="M7" s="40" t="s">
        <v>524</v>
      </c>
      <c r="N7" s="40" t="s">
        <v>525</v>
      </c>
      <c r="O7" s="40" t="s">
        <v>526</v>
      </c>
      <c r="P7" s="35" t="s">
        <v>527</v>
      </c>
      <c r="Q7" s="41" t="s">
        <v>528</v>
      </c>
      <c r="R7" s="41" t="s">
        <v>529</v>
      </c>
      <c r="S7" s="41" t="s">
        <v>530</v>
      </c>
      <c r="T7" s="37" t="s">
        <v>531</v>
      </c>
      <c r="U7" s="42" t="s">
        <v>532</v>
      </c>
      <c r="V7" s="42" t="s">
        <v>533</v>
      </c>
      <c r="W7" s="23"/>
    </row>
    <row r="8" spans="1:23" s="52" customFormat="1" ht="18" x14ac:dyDescent="0.35">
      <c r="A8" s="52" t="s">
        <v>1135</v>
      </c>
      <c r="B8" s="52" t="s">
        <v>1136</v>
      </c>
      <c r="C8" s="44"/>
      <c r="D8" s="45"/>
      <c r="E8" s="45"/>
      <c r="F8" s="46"/>
      <c r="G8" s="47"/>
      <c r="H8" s="45"/>
      <c r="I8" s="45"/>
      <c r="J8" s="46"/>
      <c r="K8" s="48"/>
      <c r="L8" s="49"/>
      <c r="M8" s="45"/>
      <c r="N8" s="46"/>
      <c r="O8" s="47"/>
      <c r="P8" s="49"/>
      <c r="Q8" s="45"/>
      <c r="R8" s="46"/>
      <c r="S8" s="47"/>
      <c r="T8" s="50"/>
      <c r="U8" s="51"/>
      <c r="V8" s="44"/>
      <c r="W8" s="23"/>
    </row>
    <row r="9" spans="1:23" s="52" customFormat="1" ht="15.75" customHeight="1" x14ac:dyDescent="0.35">
      <c r="A9" s="206" t="b">
        <f>ROUND(B9,5)=ROUND(D9,5)</f>
        <v>1</v>
      </c>
      <c r="B9" s="137">
        <v>0</v>
      </c>
      <c r="C9" s="140" t="s">
        <v>211</v>
      </c>
      <c r="D9" s="53">
        <f>SUMIF('Measure-Level Adj Gas'!$B$9:$B$406,$C9,'Measure-Level Adj Gas'!$V$9:$V$406)</f>
        <v>0</v>
      </c>
      <c r="E9" s="53">
        <v>0</v>
      </c>
      <c r="F9" s="54">
        <f>IF(E9=0,0,E9-D9)</f>
        <v>0</v>
      </c>
      <c r="G9" s="47"/>
      <c r="H9" s="53">
        <f>SUMIF('Measure-Level Adj Gas'!$B$9:$B$406,$C9,'Measure-Level Adj Gas'!$W$9:$W$406)</f>
        <v>0</v>
      </c>
      <c r="I9" s="53">
        <f>SUMIF('Measure-Level Adj Gas'!$B$9:$B$406,$C9,'Measure-Level Adj Gas'!$AZ$9:$AZ$406)</f>
        <v>0</v>
      </c>
      <c r="J9" s="54">
        <f>IF(I9=0,0,I9-H9)</f>
        <v>0</v>
      </c>
      <c r="K9" s="48"/>
      <c r="L9" s="53">
        <f>SUMIF('Measure-Level Adj Gas'!$B$9:$B$406,$C9,'Measure-Level Adj Gas'!$X$9:$X$406)</f>
        <v>0</v>
      </c>
      <c r="M9" s="53">
        <f>SUMIF('Measure-Level Adj Gas'!$B$9:$B$406,$C9,'Measure-Level Adj Gas'!$BA$9:$BA$406)</f>
        <v>0</v>
      </c>
      <c r="N9" s="54">
        <f>IF(M9=0,0,M9-L9)</f>
        <v>0</v>
      </c>
      <c r="O9" s="47"/>
      <c r="P9" s="53">
        <f>SUMIF('Measure-Level Adj Gas'!$B$9:$B$406,$C9,'Measure-Level Adj Gas'!$Y$9:$Y$406)</f>
        <v>0</v>
      </c>
      <c r="Q9" s="53">
        <f>SUMIF('Measure-Level Adj Gas'!$B$9:$B$406,$C9,'Measure-Level Adj Gas'!$BB$9:$BB$406)</f>
        <v>0</v>
      </c>
      <c r="R9" s="55">
        <f>IF(Q9=0,0,Q9-P9)</f>
        <v>0</v>
      </c>
      <c r="S9" s="55"/>
      <c r="T9" s="56">
        <f t="shared" ref="T9:U22" si="0">D9+H9+L9+P9</f>
        <v>0</v>
      </c>
      <c r="U9" s="57">
        <f t="shared" si="0"/>
        <v>0</v>
      </c>
      <c r="V9" s="58">
        <f>IF(U9=0,0,U9-T9)</f>
        <v>0</v>
      </c>
      <c r="W9" s="23"/>
    </row>
    <row r="10" spans="1:23" s="52" customFormat="1" ht="18" x14ac:dyDescent="0.35">
      <c r="A10" s="206" t="b">
        <f t="shared" ref="A10:A20" si="1">ROUND(B10,5)=ROUND(D10,5)</f>
        <v>1</v>
      </c>
      <c r="B10" s="137">
        <v>229999.99999999997</v>
      </c>
      <c r="C10" s="140" t="s">
        <v>268</v>
      </c>
      <c r="D10" s="53">
        <f>SUMIF('Measure-Level Adj Gas'!$B$9:$B$406,$C10,'Measure-Level Adj Gas'!$V$9:$V$406)</f>
        <v>229999.99999999997</v>
      </c>
      <c r="E10" s="53">
        <v>229999.99999999997</v>
      </c>
      <c r="F10" s="54">
        <f t="shared" ref="F10:F22" si="2">IF(E10=0,0,E10-D10)</f>
        <v>0</v>
      </c>
      <c r="G10" s="47"/>
      <c r="H10" s="53">
        <f>SUMIF('Measure-Level Adj Gas'!$B$9:$B$406,$C10,'Measure-Level Adj Gas'!$W$9:$W$406)</f>
        <v>229999.99999999997</v>
      </c>
      <c r="I10" s="53">
        <f>SUMIF('Measure-Level Adj Gas'!$B$9:$B$406,$C10,'Measure-Level Adj Gas'!$AZ$9:$AZ$406)</f>
        <v>229999.99999999997</v>
      </c>
      <c r="J10" s="54">
        <f t="shared" ref="J10:J22" si="3">IF(I10=0,0,I10-H10)</f>
        <v>0</v>
      </c>
      <c r="K10" s="48"/>
      <c r="L10" s="53">
        <f>SUMIF('Measure-Level Adj Gas'!$B$9:$B$406,$C10,'Measure-Level Adj Gas'!$X$9:$X$406)</f>
        <v>229999.99999999997</v>
      </c>
      <c r="M10" s="53">
        <f>SUMIF('Measure-Level Adj Gas'!$B$9:$B$406,$C10,'Measure-Level Adj Gas'!$BA$9:$BA$406)</f>
        <v>229999.99999999997</v>
      </c>
      <c r="N10" s="54">
        <f t="shared" ref="N10:N22" si="4">IF(M10=0,0,M10-L10)</f>
        <v>0</v>
      </c>
      <c r="O10" s="47"/>
      <c r="P10" s="53">
        <f>SUMIF('Measure-Level Adj Gas'!$B$9:$B$406,$C10,'Measure-Level Adj Gas'!$Y$9:$Y$406)</f>
        <v>229999.99999999997</v>
      </c>
      <c r="Q10" s="53">
        <f>SUMIF('Measure-Level Adj Gas'!$B$9:$B$406,$C10,'Measure-Level Adj Gas'!$BB$9:$BB$406)</f>
        <v>229999.99999999997</v>
      </c>
      <c r="R10" s="55">
        <f t="shared" ref="R10:R22" si="5">IF(Q10=0,0,Q10-P10)</f>
        <v>0</v>
      </c>
      <c r="S10" s="47"/>
      <c r="T10" s="56">
        <f t="shared" si="0"/>
        <v>919999.99999999988</v>
      </c>
      <c r="U10" s="57">
        <f t="shared" si="0"/>
        <v>919999.99999999988</v>
      </c>
      <c r="V10" s="58">
        <f t="shared" ref="V10:V22" si="6">IF(U10=0,0,U10-T10)</f>
        <v>0</v>
      </c>
      <c r="W10" s="23"/>
    </row>
    <row r="11" spans="1:23" s="52" customFormat="1" ht="18" x14ac:dyDescent="0.35">
      <c r="A11" s="206" t="b">
        <f t="shared" si="1"/>
        <v>1</v>
      </c>
      <c r="B11" s="137">
        <v>50010.488572056922</v>
      </c>
      <c r="C11" s="140" t="s">
        <v>1117</v>
      </c>
      <c r="D11" s="53">
        <f>SUMIF('Measure-Level Adj Gas'!$B$9:$B$406,$C11,'Measure-Level Adj Gas'!$V$9:$V$406)</f>
        <v>50010.488572056922</v>
      </c>
      <c r="E11" s="53">
        <v>50010.488572056922</v>
      </c>
      <c r="F11" s="54">
        <f t="shared" si="2"/>
        <v>0</v>
      </c>
      <c r="G11" s="47"/>
      <c r="H11" s="53">
        <f>SUMIF('Measure-Level Adj Gas'!$B$9:$B$406,$C11,'Measure-Level Adj Gas'!$W$9:$W$406)</f>
        <v>50010.488572056922</v>
      </c>
      <c r="I11" s="53">
        <f>SUMIF('Measure-Level Adj Gas'!$B$9:$B$406,$C11,'Measure-Level Adj Gas'!$AZ$9:$AZ$406)</f>
        <v>58729.688572056926</v>
      </c>
      <c r="J11" s="54">
        <f t="shared" si="3"/>
        <v>8719.2000000000044</v>
      </c>
      <c r="K11" s="219" t="s">
        <v>1171</v>
      </c>
      <c r="L11" s="53">
        <f>SUMIF('Measure-Level Adj Gas'!$B$9:$B$406,$C11,'Measure-Level Adj Gas'!$X$9:$X$406)</f>
        <v>50010.488572056922</v>
      </c>
      <c r="M11" s="53">
        <f>SUMIF('Measure-Level Adj Gas'!$B$9:$B$406,$C11,'Measure-Level Adj Gas'!$BA$9:$BA$406)</f>
        <v>58729.688572056926</v>
      </c>
      <c r="N11" s="54">
        <f t="shared" si="4"/>
        <v>8719.2000000000044</v>
      </c>
      <c r="O11" s="219" t="s">
        <v>1171</v>
      </c>
      <c r="P11" s="53">
        <f>SUMIF('Measure-Level Adj Gas'!$B$9:$B$406,$C11,'Measure-Level Adj Gas'!$Y$9:$Y$406)</f>
        <v>50010.488572056922</v>
      </c>
      <c r="Q11" s="53">
        <f>SUMIF('Measure-Level Adj Gas'!$B$9:$B$406,$C11,'Measure-Level Adj Gas'!$BB$9:$BB$406)</f>
        <v>58729.688572056926</v>
      </c>
      <c r="R11" s="55">
        <f t="shared" si="5"/>
        <v>8719.2000000000044</v>
      </c>
      <c r="S11" s="219" t="s">
        <v>1171</v>
      </c>
      <c r="T11" s="56">
        <f t="shared" si="0"/>
        <v>200041.95428822769</v>
      </c>
      <c r="U11" s="57">
        <f t="shared" si="0"/>
        <v>226199.55428822769</v>
      </c>
      <c r="V11" s="58">
        <f t="shared" si="6"/>
        <v>26157.600000000006</v>
      </c>
    </row>
    <row r="12" spans="1:23" s="52" customFormat="1" ht="18" x14ac:dyDescent="0.35">
      <c r="A12" s="206" t="b">
        <f t="shared" si="1"/>
        <v>1</v>
      </c>
      <c r="B12" s="137">
        <v>192389.08907999998</v>
      </c>
      <c r="C12" s="140" t="s">
        <v>20</v>
      </c>
      <c r="D12" s="53">
        <f>SUMIF('Measure-Level Adj Gas'!$B$9:$B$406,$C12,'Measure-Level Adj Gas'!$V$9:$V$406)</f>
        <v>192389.08907999998</v>
      </c>
      <c r="E12" s="53">
        <v>192389.08907999998</v>
      </c>
      <c r="F12" s="54">
        <f t="shared" si="2"/>
        <v>0</v>
      </c>
      <c r="G12" s="47"/>
      <c r="H12" s="53">
        <f>SUMIF('Measure-Level Adj Gas'!$B$9:$B$406,$C12,'Measure-Level Adj Gas'!$W$9:$W$406)</f>
        <v>192389.08907999998</v>
      </c>
      <c r="I12" s="53">
        <f>SUMIF('Measure-Level Adj Gas'!$B$9:$B$406,$C12,'Measure-Level Adj Gas'!$AZ$9:$AZ$406)</f>
        <v>192389.08907999998</v>
      </c>
      <c r="J12" s="54">
        <f t="shared" si="3"/>
        <v>0</v>
      </c>
      <c r="K12" s="219"/>
      <c r="L12" s="53">
        <f>SUMIF('Measure-Level Adj Gas'!$B$9:$B$406,$C12,'Measure-Level Adj Gas'!$X$9:$X$406)</f>
        <v>192389.08907999998</v>
      </c>
      <c r="M12" s="53">
        <f>SUMIF('Measure-Level Adj Gas'!$B$9:$B$406,$C12,'Measure-Level Adj Gas'!$BA$9:$BA$406)</f>
        <v>192389.08907999998</v>
      </c>
      <c r="N12" s="54">
        <f t="shared" si="4"/>
        <v>0</v>
      </c>
      <c r="O12" s="220"/>
      <c r="P12" s="53">
        <f>SUMIF('Measure-Level Adj Gas'!$B$9:$B$406,$C12,'Measure-Level Adj Gas'!$Y$9:$Y$406)</f>
        <v>192389.08907999998</v>
      </c>
      <c r="Q12" s="53">
        <f>SUMIF('Measure-Level Adj Gas'!$B$9:$B$406,$C12,'Measure-Level Adj Gas'!$BB$9:$BB$406)</f>
        <v>192389.08907999998</v>
      </c>
      <c r="R12" s="55">
        <f t="shared" si="5"/>
        <v>0</v>
      </c>
      <c r="S12" s="220"/>
      <c r="T12" s="56">
        <f t="shared" si="0"/>
        <v>769556.3563199999</v>
      </c>
      <c r="U12" s="57">
        <f t="shared" si="0"/>
        <v>769556.3563199999</v>
      </c>
      <c r="V12" s="58">
        <f t="shared" si="6"/>
        <v>0</v>
      </c>
    </row>
    <row r="13" spans="1:23" s="52" customFormat="1" ht="18" x14ac:dyDescent="0.35">
      <c r="A13" s="206" t="b">
        <f t="shared" si="1"/>
        <v>0</v>
      </c>
      <c r="B13" s="137">
        <v>516912.42553913343</v>
      </c>
      <c r="C13" s="140" t="s">
        <v>854</v>
      </c>
      <c r="D13" s="53">
        <f>SUMIF('Measure-Level Adj Gas'!$B$9:$B$406,$C13,'Measure-Level Adj Gas'!$V$9:$V$406)</f>
        <v>957922.58194732654</v>
      </c>
      <c r="E13" s="53">
        <v>957922.58194732654</v>
      </c>
      <c r="F13" s="54">
        <f t="shared" si="2"/>
        <v>0</v>
      </c>
      <c r="G13" s="47"/>
      <c r="H13" s="53">
        <f>SUMIF('Measure-Level Adj Gas'!$B$9:$B$406,$C13,'Measure-Level Adj Gas'!$W$9:$W$406)</f>
        <v>985590.92667881853</v>
      </c>
      <c r="I13" s="53">
        <f>SUMIF('Measure-Level Adj Gas'!$B$9:$B$406,$C13,'Measure-Level Adj Gas'!$AZ$9:$AZ$406)</f>
        <v>953581.28660734743</v>
      </c>
      <c r="J13" s="54">
        <f t="shared" si="3"/>
        <v>-32009.640071471105</v>
      </c>
      <c r="K13" s="220" t="s">
        <v>1174</v>
      </c>
      <c r="L13" s="53">
        <f>SUMIF('Measure-Level Adj Gas'!$B$9:$B$406,$C13,'Measure-Level Adj Gas'!$X$9:$X$406)</f>
        <v>955972.92178633495</v>
      </c>
      <c r="M13" s="53">
        <f>SUMIF('Measure-Level Adj Gas'!$B$9:$B$406,$C13,'Measure-Level Adj Gas'!$BA$9:$BA$406)</f>
        <v>935188.15589045314</v>
      </c>
      <c r="N13" s="54">
        <f t="shared" si="4"/>
        <v>-20784.765895881807</v>
      </c>
      <c r="O13" s="220" t="s">
        <v>1170</v>
      </c>
      <c r="P13" s="53">
        <f>SUMIF('Measure-Level Adj Gas'!$B$9:$B$406,$C13,'Measure-Level Adj Gas'!$Y$9:$Y$406)</f>
        <v>955973.28022731759</v>
      </c>
      <c r="Q13" s="53">
        <f>SUMIF('Measure-Level Adj Gas'!$B$9:$B$406,$C13,'Measure-Level Adj Gas'!$BB$9:$BB$406)</f>
        <v>928521.32226223045</v>
      </c>
      <c r="R13" s="55">
        <f t="shared" si="5"/>
        <v>-27451.957965087146</v>
      </c>
      <c r="S13" s="220" t="s">
        <v>1170</v>
      </c>
      <c r="T13" s="56">
        <f t="shared" si="0"/>
        <v>3855459.7106397976</v>
      </c>
      <c r="U13" s="57">
        <f t="shared" si="0"/>
        <v>3775213.3467073576</v>
      </c>
      <c r="V13" s="58">
        <f t="shared" si="6"/>
        <v>-80246.363932440057</v>
      </c>
    </row>
    <row r="14" spans="1:23" s="52" customFormat="1" ht="18" x14ac:dyDescent="0.35">
      <c r="A14" s="206" t="b">
        <f t="shared" si="1"/>
        <v>1</v>
      </c>
      <c r="B14" s="137">
        <v>78418.683218830774</v>
      </c>
      <c r="C14" s="140" t="s">
        <v>8</v>
      </c>
      <c r="D14" s="53">
        <f>SUMIF('Measure-Level Adj Gas'!$B$9:$B$406,$C14,'Measure-Level Adj Gas'!$V$9:$V$406)</f>
        <v>78418.683218830774</v>
      </c>
      <c r="E14" s="53">
        <v>78418.683218830774</v>
      </c>
      <c r="F14" s="54">
        <f t="shared" si="2"/>
        <v>0</v>
      </c>
      <c r="G14" s="47"/>
      <c r="H14" s="53">
        <f>SUMIF('Measure-Level Adj Gas'!$B$9:$B$406,$C14,'Measure-Level Adj Gas'!$W$9:$W$406)</f>
        <v>78418.683218830774</v>
      </c>
      <c r="I14" s="53">
        <f>SUMIF('Measure-Level Adj Gas'!$B$9:$B$406,$C14,'Measure-Level Adj Gas'!$AZ$9:$AZ$406)</f>
        <v>68928.86825012308</v>
      </c>
      <c r="J14" s="54">
        <f t="shared" si="3"/>
        <v>-9489.8149687076948</v>
      </c>
      <c r="K14" s="219" t="s">
        <v>1172</v>
      </c>
      <c r="L14" s="53">
        <f>SUMIF('Measure-Level Adj Gas'!$B$9:$B$406,$C14,'Measure-Level Adj Gas'!$X$9:$X$406)</f>
        <v>91913.172179187692</v>
      </c>
      <c r="M14" s="53">
        <f>SUMIF('Measure-Level Adj Gas'!$B$9:$B$406,$C14,'Measure-Level Adj Gas'!$BA$9:$BA$406)</f>
        <v>80719.839977690775</v>
      </c>
      <c r="N14" s="54">
        <f t="shared" si="4"/>
        <v>-11193.332201496916</v>
      </c>
      <c r="O14" s="219" t="s">
        <v>1172</v>
      </c>
      <c r="P14" s="53">
        <f>SUMIF('Measure-Level Adj Gas'!$B$9:$B$406,$C14,'Measure-Level Adj Gas'!$Y$9:$Y$406)</f>
        <v>91913.172179187692</v>
      </c>
      <c r="Q14" s="53">
        <f>SUMIF('Measure-Level Adj Gas'!$B$9:$B$406,$C14,'Measure-Level Adj Gas'!$BB$9:$BB$406)</f>
        <v>80719.839977690775</v>
      </c>
      <c r="R14" s="55">
        <f t="shared" si="5"/>
        <v>-11193.332201496916</v>
      </c>
      <c r="S14" s="219" t="s">
        <v>1172</v>
      </c>
      <c r="T14" s="56">
        <f t="shared" si="0"/>
        <v>340663.71079603693</v>
      </c>
      <c r="U14" s="57">
        <f t="shared" si="0"/>
        <v>308787.23142433539</v>
      </c>
      <c r="V14" s="58">
        <f t="shared" si="6"/>
        <v>-31876.479371701542</v>
      </c>
    </row>
    <row r="15" spans="1:23" s="52" customFormat="1" ht="18" x14ac:dyDescent="0.35">
      <c r="A15" s="206" t="b">
        <f t="shared" si="1"/>
        <v>1</v>
      </c>
      <c r="B15" s="137">
        <v>52040.085532238219</v>
      </c>
      <c r="C15" s="140" t="s">
        <v>444</v>
      </c>
      <c r="D15" s="53">
        <f>SUMIF('Measure-Level Adj Gas'!$B$9:$B$406,$C15,'Measure-Level Adj Gas'!$V$9:$V$406)</f>
        <v>52040.085532238212</v>
      </c>
      <c r="E15" s="53">
        <v>52040.085532238212</v>
      </c>
      <c r="F15" s="54">
        <f t="shared" si="2"/>
        <v>0</v>
      </c>
      <c r="G15" s="47"/>
      <c r="H15" s="53">
        <f>SUMIF('Measure-Level Adj Gas'!$B$9:$B$406,$C15,'Measure-Level Adj Gas'!$W$9:$W$406)</f>
        <v>52040.085532238212</v>
      </c>
      <c r="I15" s="53">
        <f>SUMIF('Measure-Level Adj Gas'!$B$9:$B$406,$C15,'Measure-Level Adj Gas'!$AZ$9:$AZ$406)</f>
        <v>50974.384899512523</v>
      </c>
      <c r="J15" s="54">
        <f t="shared" si="3"/>
        <v>-1065.7006327256895</v>
      </c>
      <c r="K15" s="219" t="s">
        <v>1175</v>
      </c>
      <c r="L15" s="53">
        <f>SUMIF('Measure-Level Adj Gas'!$B$9:$B$406,$C15,'Measure-Level Adj Gas'!$X$9:$X$406)</f>
        <v>52040.085532238212</v>
      </c>
      <c r="M15" s="53">
        <f>SUMIF('Measure-Level Adj Gas'!$B$9:$B$406,$C15,'Measure-Level Adj Gas'!$BA$9:$BA$406)</f>
        <v>50974.384899512523</v>
      </c>
      <c r="N15" s="54">
        <f t="shared" si="4"/>
        <v>-1065.7006327256895</v>
      </c>
      <c r="O15" s="219" t="str">
        <f>K15</f>
        <v>Showerhead, air sealing, crawl space insulation decrease; ceiling insulation increase</v>
      </c>
      <c r="P15" s="53">
        <f>SUMIF('Measure-Level Adj Gas'!$B$9:$B$406,$C15,'Measure-Level Adj Gas'!$Y$9:$Y$406)</f>
        <v>52040.085532238212</v>
      </c>
      <c r="Q15" s="53">
        <f>SUMIF('Measure-Level Adj Gas'!$B$9:$B$406,$C15,'Measure-Level Adj Gas'!$BB$9:$BB$406)</f>
        <v>50974.384899512523</v>
      </c>
      <c r="R15" s="55">
        <f t="shared" si="5"/>
        <v>-1065.7006327256895</v>
      </c>
      <c r="S15" s="219" t="str">
        <f>O15</f>
        <v>Showerhead, air sealing, crawl space insulation decrease; ceiling insulation increase</v>
      </c>
      <c r="T15" s="56">
        <f t="shared" si="0"/>
        <v>208160.34212895285</v>
      </c>
      <c r="U15" s="57">
        <f t="shared" si="0"/>
        <v>204963.24023077576</v>
      </c>
      <c r="V15" s="58">
        <f t="shared" si="6"/>
        <v>-3197.1018981770903</v>
      </c>
    </row>
    <row r="16" spans="1:23" s="52" customFormat="1" ht="18" x14ac:dyDescent="0.35">
      <c r="A16" s="206" t="b">
        <f t="shared" si="1"/>
        <v>1</v>
      </c>
      <c r="B16" s="137">
        <v>305808</v>
      </c>
      <c r="C16" s="140" t="s">
        <v>804</v>
      </c>
      <c r="D16" s="53">
        <f>SUMIF('Measure-Level Adj Gas'!$B$9:$B$406,$C16,'Measure-Level Adj Gas'!$V$9:$V$406)</f>
        <v>305808</v>
      </c>
      <c r="E16" s="53">
        <v>305808</v>
      </c>
      <c r="F16" s="54">
        <f t="shared" si="2"/>
        <v>0</v>
      </c>
      <c r="G16" s="47"/>
      <c r="H16" s="53">
        <f>SUMIF('Measure-Level Adj Gas'!$B$9:$B$406,$C16,'Measure-Level Adj Gas'!$W$9:$W$406)</f>
        <v>305808</v>
      </c>
      <c r="I16" s="53">
        <f>SUMIF('Measure-Level Adj Gas'!$B$9:$B$406,$C16,'Measure-Level Adj Gas'!$AZ$9:$AZ$406)</f>
        <v>305808</v>
      </c>
      <c r="J16" s="54">
        <f t="shared" si="3"/>
        <v>0</v>
      </c>
      <c r="K16" s="219"/>
      <c r="L16" s="53">
        <f>SUMIF('Measure-Level Adj Gas'!$B$9:$B$406,$C16,'Measure-Level Adj Gas'!$X$9:$X$406)</f>
        <v>382260</v>
      </c>
      <c r="M16" s="53">
        <f>SUMIF('Measure-Level Adj Gas'!$B$9:$B$406,$C16,'Measure-Level Adj Gas'!$BA$9:$BA$406)</f>
        <v>382260</v>
      </c>
      <c r="N16" s="54">
        <f t="shared" si="4"/>
        <v>0</v>
      </c>
      <c r="O16" s="220"/>
      <c r="P16" s="53">
        <f>SUMIF('Measure-Level Adj Gas'!$B$9:$B$406,$C16,'Measure-Level Adj Gas'!$Y$9:$Y$406)</f>
        <v>382260</v>
      </c>
      <c r="Q16" s="53">
        <f>SUMIF('Measure-Level Adj Gas'!$B$9:$B$406,$C16,'Measure-Level Adj Gas'!$BB$9:$BB$406)</f>
        <v>382260</v>
      </c>
      <c r="R16" s="55">
        <f t="shared" si="5"/>
        <v>0</v>
      </c>
      <c r="S16" s="220"/>
      <c r="T16" s="56">
        <f t="shared" si="0"/>
        <v>1376136</v>
      </c>
      <c r="U16" s="57">
        <f t="shared" si="0"/>
        <v>1376136</v>
      </c>
      <c r="V16" s="58">
        <f t="shared" si="6"/>
        <v>0</v>
      </c>
    </row>
    <row r="17" spans="1:23" s="52" customFormat="1" ht="18" x14ac:dyDescent="0.35">
      <c r="A17" s="206" t="b">
        <f t="shared" si="1"/>
        <v>1</v>
      </c>
      <c r="B17" s="137">
        <v>0</v>
      </c>
      <c r="C17" s="140" t="s">
        <v>1118</v>
      </c>
      <c r="D17" s="53">
        <f>SUMIF('Measure-Level Adj Gas'!$B$9:$B$406,$C17,'Measure-Level Adj Gas'!$V$9:$V$406)</f>
        <v>0</v>
      </c>
      <c r="E17" s="53">
        <v>0</v>
      </c>
      <c r="F17" s="54">
        <f t="shared" si="2"/>
        <v>0</v>
      </c>
      <c r="G17" s="47"/>
      <c r="H17" s="53">
        <f>SUMIF('Measure-Level Adj Gas'!$B$9:$B$406,$C17,'Measure-Level Adj Gas'!$W$9:$W$406)</f>
        <v>0</v>
      </c>
      <c r="I17" s="53">
        <f>SUMIF('Measure-Level Adj Gas'!$B$9:$B$406,$C17,'Measure-Level Adj Gas'!$AZ$9:$AZ$406)</f>
        <v>0</v>
      </c>
      <c r="J17" s="54">
        <f t="shared" si="3"/>
        <v>0</v>
      </c>
      <c r="K17" s="219"/>
      <c r="L17" s="53">
        <f>SUMIF('Measure-Level Adj Gas'!$B$9:$B$406,$C17,'Measure-Level Adj Gas'!$X$9:$X$406)</f>
        <v>0</v>
      </c>
      <c r="M17" s="53">
        <f>SUMIF('Measure-Level Adj Gas'!$B$9:$B$406,$C17,'Measure-Level Adj Gas'!$BA$9:$BA$406)</f>
        <v>0</v>
      </c>
      <c r="N17" s="54">
        <f t="shared" si="4"/>
        <v>0</v>
      </c>
      <c r="O17" s="220"/>
      <c r="P17" s="53">
        <f>SUMIF('Measure-Level Adj Gas'!$B$9:$B$406,$C17,'Measure-Level Adj Gas'!$Y$9:$Y$406)</f>
        <v>0</v>
      </c>
      <c r="Q17" s="53">
        <f>SUMIF('Measure-Level Adj Gas'!$B$9:$B$406,$C17,'Measure-Level Adj Gas'!$BB$9:$BB$406)</f>
        <v>0</v>
      </c>
      <c r="R17" s="55">
        <f t="shared" si="5"/>
        <v>0</v>
      </c>
      <c r="S17" s="220"/>
      <c r="T17" s="56">
        <f t="shared" si="0"/>
        <v>0</v>
      </c>
      <c r="U17" s="57">
        <f t="shared" si="0"/>
        <v>0</v>
      </c>
      <c r="V17" s="58">
        <f t="shared" si="6"/>
        <v>0</v>
      </c>
    </row>
    <row r="18" spans="1:23" s="52" customFormat="1" ht="18" x14ac:dyDescent="0.35">
      <c r="A18" s="206" t="b">
        <f t="shared" si="1"/>
        <v>1</v>
      </c>
      <c r="B18" s="137">
        <v>507594.66659999988</v>
      </c>
      <c r="C18" s="140" t="s">
        <v>180</v>
      </c>
      <c r="D18" s="53">
        <f>SUMIF('Measure-Level Adj Gas'!$B$9:$B$406,$C18,'Measure-Level Adj Gas'!$V$9:$V$406)</f>
        <v>507594.66659999988</v>
      </c>
      <c r="E18" s="53">
        <v>507594.66659999988</v>
      </c>
      <c r="F18" s="54">
        <f t="shared" si="2"/>
        <v>0</v>
      </c>
      <c r="G18" s="47"/>
      <c r="H18" s="53">
        <f>SUMIF('Measure-Level Adj Gas'!$B$9:$B$406,$C18,'Measure-Level Adj Gas'!$W$9:$W$406)</f>
        <v>447915.39479999989</v>
      </c>
      <c r="I18" s="53">
        <f>SUMIF('Measure-Level Adj Gas'!$B$9:$B$406,$C18,'Measure-Level Adj Gas'!$AZ$9:$AZ$406)</f>
        <v>447915.39479999989</v>
      </c>
      <c r="J18" s="54">
        <f t="shared" si="3"/>
        <v>0</v>
      </c>
      <c r="K18" s="219"/>
      <c r="L18" s="53">
        <f>SUMIF('Measure-Level Adj Gas'!$B$9:$B$406,$C18,'Measure-Level Adj Gas'!$X$9:$X$406)</f>
        <v>430589.15460000001</v>
      </c>
      <c r="M18" s="53">
        <f>SUMIF('Measure-Level Adj Gas'!$B$9:$B$406,$C18,'Measure-Level Adj Gas'!$BA$9:$BA$406)</f>
        <v>430589.15460000001</v>
      </c>
      <c r="N18" s="54">
        <f t="shared" si="4"/>
        <v>0</v>
      </c>
      <c r="O18" s="220"/>
      <c r="P18" s="53">
        <f>SUMIF('Measure-Level Adj Gas'!$B$9:$B$406,$C18,'Measure-Level Adj Gas'!$Y$9:$Y$406)</f>
        <v>441498.26879999996</v>
      </c>
      <c r="Q18" s="53">
        <f>SUMIF('Measure-Level Adj Gas'!$B$9:$B$406,$C18,'Measure-Level Adj Gas'!$BB$9:$BB$406)</f>
        <v>441498.26879999996</v>
      </c>
      <c r="R18" s="55">
        <f t="shared" si="5"/>
        <v>0</v>
      </c>
      <c r="S18" s="220"/>
      <c r="T18" s="56">
        <f t="shared" si="0"/>
        <v>1827597.4847999997</v>
      </c>
      <c r="U18" s="57">
        <f t="shared" si="0"/>
        <v>1827597.4847999997</v>
      </c>
      <c r="V18" s="58">
        <f t="shared" si="6"/>
        <v>0</v>
      </c>
    </row>
    <row r="19" spans="1:23" s="52" customFormat="1" ht="18" x14ac:dyDescent="0.35">
      <c r="A19" s="206" t="b">
        <f t="shared" si="1"/>
        <v>1</v>
      </c>
      <c r="B19" s="137">
        <v>324246.98400000005</v>
      </c>
      <c r="C19" s="140" t="s">
        <v>181</v>
      </c>
      <c r="D19" s="53">
        <f>SUMIF('Measure-Level Adj Gas'!$B$9:$B$406,$C19,'Measure-Level Adj Gas'!$V$9:$V$406)</f>
        <v>324246.98400000005</v>
      </c>
      <c r="E19" s="53">
        <v>324246.98400000005</v>
      </c>
      <c r="F19" s="54">
        <f t="shared" si="2"/>
        <v>0</v>
      </c>
      <c r="G19" s="47"/>
      <c r="H19" s="53">
        <f>SUMIF('Measure-Level Adj Gas'!$B$9:$B$406,$C19,'Measure-Level Adj Gas'!$W$9:$W$406)</f>
        <v>306720.12</v>
      </c>
      <c r="I19" s="53">
        <f>SUMIF('Measure-Level Adj Gas'!$B$9:$B$406,$C19,'Measure-Level Adj Gas'!$AZ$9:$AZ$406)</f>
        <v>306720.12</v>
      </c>
      <c r="J19" s="54">
        <f t="shared" si="3"/>
        <v>0</v>
      </c>
      <c r="K19" s="219"/>
      <c r="L19" s="53">
        <f>SUMIF('Measure-Level Adj Gas'!$B$9:$B$406,$C19,'Measure-Level Adj Gas'!$X$9:$X$406)</f>
        <v>324246.98400000005</v>
      </c>
      <c r="M19" s="53">
        <f>SUMIF('Measure-Level Adj Gas'!$B$9:$B$406,$C19,'Measure-Level Adj Gas'!$BA$9:$BA$406)</f>
        <v>324246.98400000005</v>
      </c>
      <c r="N19" s="54">
        <f t="shared" si="4"/>
        <v>0</v>
      </c>
      <c r="O19" s="220"/>
      <c r="P19" s="53">
        <f>SUMIF('Measure-Level Adj Gas'!$B$9:$B$406,$C19,'Measure-Level Adj Gas'!$Y$9:$Y$406)</f>
        <v>324246.98400000005</v>
      </c>
      <c r="Q19" s="53">
        <f>SUMIF('Measure-Level Adj Gas'!$B$9:$B$406,$C19,'Measure-Level Adj Gas'!$BB$9:$BB$406)</f>
        <v>324246.98400000005</v>
      </c>
      <c r="R19" s="55">
        <f t="shared" si="5"/>
        <v>0</v>
      </c>
      <c r="S19" s="220"/>
      <c r="T19" s="56">
        <f t="shared" si="0"/>
        <v>1279461.0720000002</v>
      </c>
      <c r="U19" s="57">
        <f t="shared" si="0"/>
        <v>1279461.0720000002</v>
      </c>
      <c r="V19" s="58">
        <f t="shared" si="6"/>
        <v>0</v>
      </c>
    </row>
    <row r="20" spans="1:23" s="52" customFormat="1" ht="18" x14ac:dyDescent="0.35">
      <c r="A20" s="206" t="b">
        <f t="shared" si="1"/>
        <v>1</v>
      </c>
      <c r="B20" s="137">
        <v>1450178.6469955642</v>
      </c>
      <c r="C20" s="140" t="s">
        <v>55</v>
      </c>
      <c r="D20" s="53">
        <f>SUMIF('Measure-Level Adj Gas'!$B$9:$B$406,$C20,'Measure-Level Adj Gas'!$V$9:$V$406)</f>
        <v>1450178.6469955645</v>
      </c>
      <c r="E20" s="53">
        <v>1450178.6469955645</v>
      </c>
      <c r="F20" s="54">
        <f t="shared" si="2"/>
        <v>0</v>
      </c>
      <c r="G20" s="47"/>
      <c r="H20" s="53">
        <f>SUMIF('Measure-Level Adj Gas'!$B$9:$B$406,$C20,'Measure-Level Adj Gas'!$W$9:$W$406)</f>
        <v>1316667.0413518914</v>
      </c>
      <c r="I20" s="53">
        <f>SUMIF('Measure-Level Adj Gas'!$B$9:$B$406,$C20,'Measure-Level Adj Gas'!$AZ$9:$AZ$406)</f>
        <v>1328741.6788578331</v>
      </c>
      <c r="J20" s="54">
        <f t="shared" si="3"/>
        <v>12074.637505941791</v>
      </c>
      <c r="K20" s="220" t="s">
        <v>1173</v>
      </c>
      <c r="L20" s="53">
        <f>SUMIF('Measure-Level Adj Gas'!$B$9:$B$406,$C20,'Measure-Level Adj Gas'!$X$9:$X$406)</f>
        <v>806200.25891614915</v>
      </c>
      <c r="M20" s="53">
        <f>SUMIF('Measure-Level Adj Gas'!$B$9:$B$406,$C20,'Measure-Level Adj Gas'!$BA$9:$BA$406)</f>
        <v>820142.43444962963</v>
      </c>
      <c r="N20" s="54">
        <f t="shared" si="4"/>
        <v>13942.175533480477</v>
      </c>
      <c r="O20" s="219" t="str">
        <f>K20</f>
        <v>Water heater increase</v>
      </c>
      <c r="P20" s="53">
        <f>SUMIF('Measure-Level Adj Gas'!$B$9:$B$406,$C20,'Measure-Level Adj Gas'!$Y$9:$Y$406)</f>
        <v>849881.30999236391</v>
      </c>
      <c r="Q20" s="53">
        <f>SUMIF('Measure-Level Adj Gas'!$B$9:$B$406,$C20,'Measure-Level Adj Gas'!$BB$9:$BB$406)</f>
        <v>864269.03635533131</v>
      </c>
      <c r="R20" s="55">
        <f t="shared" si="5"/>
        <v>14387.726362967398</v>
      </c>
      <c r="S20" s="219" t="str">
        <f>O20</f>
        <v>Water heater increase</v>
      </c>
      <c r="T20" s="56">
        <f t="shared" si="0"/>
        <v>4422927.2572559686</v>
      </c>
      <c r="U20" s="57">
        <f t="shared" si="0"/>
        <v>4463331.7966583585</v>
      </c>
      <c r="V20" s="58">
        <f t="shared" si="6"/>
        <v>40404.539402389899</v>
      </c>
    </row>
    <row r="21" spans="1:23" s="1" customFormat="1" ht="18.5" x14ac:dyDescent="0.35">
      <c r="C21" s="59" t="s">
        <v>834</v>
      </c>
      <c r="D21" s="53">
        <v>8892</v>
      </c>
      <c r="E21" s="53">
        <v>8892</v>
      </c>
      <c r="F21" s="54">
        <f t="shared" si="2"/>
        <v>0</v>
      </c>
      <c r="G21" s="61"/>
      <c r="H21" s="60"/>
      <c r="I21" s="60"/>
      <c r="J21" s="54">
        <f t="shared" si="3"/>
        <v>0</v>
      </c>
      <c r="K21" s="62"/>
      <c r="L21" s="60"/>
      <c r="M21" s="60"/>
      <c r="N21" s="54">
        <f t="shared" si="4"/>
        <v>0</v>
      </c>
      <c r="O21" s="61"/>
      <c r="P21" s="60"/>
      <c r="Q21" s="60"/>
      <c r="R21" s="55">
        <f t="shared" si="5"/>
        <v>0</v>
      </c>
      <c r="S21" s="61"/>
      <c r="T21" s="56">
        <f t="shared" si="0"/>
        <v>8892</v>
      </c>
      <c r="U21" s="57">
        <f t="shared" si="0"/>
        <v>8892</v>
      </c>
      <c r="V21" s="58">
        <f t="shared" si="6"/>
        <v>0</v>
      </c>
    </row>
    <row r="22" spans="1:23" s="1" customFormat="1" ht="18.5" x14ac:dyDescent="0.35">
      <c r="C22" s="59" t="s">
        <v>1146</v>
      </c>
      <c r="D22" s="53">
        <f>'Portfolio Summary'!$O$26</f>
        <v>-441008.82304895925</v>
      </c>
      <c r="E22" s="53">
        <v>-441008.82304895925</v>
      </c>
      <c r="F22" s="54">
        <f t="shared" si="2"/>
        <v>0</v>
      </c>
      <c r="G22" s="61"/>
      <c r="H22" s="53">
        <f>'Portfolio Summary'!$O$26</f>
        <v>-441008.82304895925</v>
      </c>
      <c r="I22" s="53">
        <f>'Portfolio Summary'!$O$26</f>
        <v>-441008.82304895925</v>
      </c>
      <c r="J22" s="54">
        <f t="shared" si="3"/>
        <v>0</v>
      </c>
      <c r="K22" s="62"/>
      <c r="L22" s="53">
        <f>'Portfolio Summary'!$O$26</f>
        <v>-441008.82304895925</v>
      </c>
      <c r="M22" s="53">
        <f>'Portfolio Summary'!$O$26</f>
        <v>-441008.82304895925</v>
      </c>
      <c r="N22" s="54">
        <f t="shared" si="4"/>
        <v>0</v>
      </c>
      <c r="O22" s="61"/>
      <c r="P22" s="53">
        <f>'Portfolio Summary'!$O$26</f>
        <v>-441008.82304895925</v>
      </c>
      <c r="Q22" s="53">
        <f>'Portfolio Summary'!$O$26</f>
        <v>-441008.82304895925</v>
      </c>
      <c r="R22" s="55">
        <f t="shared" si="5"/>
        <v>0</v>
      </c>
      <c r="S22" s="61"/>
      <c r="T22" s="56">
        <f t="shared" si="0"/>
        <v>-1764035.292195837</v>
      </c>
      <c r="U22" s="57">
        <f t="shared" si="0"/>
        <v>-1764035.292195837</v>
      </c>
      <c r="V22" s="58">
        <f t="shared" si="6"/>
        <v>0</v>
      </c>
    </row>
    <row r="23" spans="1:23" s="1" customFormat="1" ht="19" thickBot="1" x14ac:dyDescent="0.4">
      <c r="C23" s="63"/>
      <c r="D23" s="183"/>
      <c r="E23" s="183"/>
      <c r="F23" s="64"/>
      <c r="G23" s="65"/>
      <c r="H23" s="183"/>
      <c r="I23" s="183"/>
      <c r="J23" s="64"/>
      <c r="K23" s="66"/>
      <c r="L23" s="183"/>
      <c r="M23" s="183"/>
      <c r="N23" s="64"/>
      <c r="O23" s="65"/>
      <c r="P23" s="183"/>
      <c r="Q23" s="183"/>
      <c r="R23" s="64"/>
      <c r="S23" s="65"/>
      <c r="T23" s="67"/>
      <c r="U23" s="68"/>
      <c r="V23" s="69"/>
    </row>
    <row r="24" spans="1:23" s="1" customFormat="1" ht="34.5" customHeight="1" thickTop="1" x14ac:dyDescent="0.35">
      <c r="A24" s="206" t="b">
        <f>ROUND(B24,0)=ROUND(D24,0)</f>
        <v>1</v>
      </c>
      <c r="B24" s="207">
        <f>'Portfolio Summary'!$O$27</f>
        <v>3716492.4028970562</v>
      </c>
      <c r="C24" s="70" t="s">
        <v>534</v>
      </c>
      <c r="D24" s="71">
        <f>SUM(D9:D22)</f>
        <v>3716492.4028970581</v>
      </c>
      <c r="E24" s="71">
        <f>SUM(E9:E22)</f>
        <v>3716492.4028970581</v>
      </c>
      <c r="F24" s="71">
        <f>SUM(F9:F22)</f>
        <v>0</v>
      </c>
      <c r="G24" s="72"/>
      <c r="H24" s="71">
        <f>SUM(H9:H22)</f>
        <v>3524551.006184876</v>
      </c>
      <c r="I24" s="71">
        <f>SUM(I9:I22)</f>
        <v>3502779.6880179141</v>
      </c>
      <c r="J24" s="71">
        <f>SUM(J9:J22)</f>
        <v>-21771.318166962694</v>
      </c>
      <c r="K24" s="72"/>
      <c r="L24" s="71">
        <f>SUM(L9:L22)</f>
        <v>3074613.331617007</v>
      </c>
      <c r="M24" s="71">
        <f>SUM(M9:M22)</f>
        <v>3064230.9084203839</v>
      </c>
      <c r="N24" s="71">
        <f>SUM(N9:N22)</f>
        <v>-10382.423196623931</v>
      </c>
      <c r="O24" s="72"/>
      <c r="P24" s="71">
        <f>SUM(P9:P22)</f>
        <v>3129203.8553342046</v>
      </c>
      <c r="Q24" s="71">
        <f>SUM(Q9:Q22)</f>
        <v>3112599.790897863</v>
      </c>
      <c r="R24" s="71">
        <f>SUM(R9:R22)</f>
        <v>-16604.064436342349</v>
      </c>
      <c r="S24" s="72"/>
      <c r="T24" s="71">
        <f>SUM(T9:T22)</f>
        <v>13444860.596033145</v>
      </c>
      <c r="U24" s="71">
        <f>SUM(U9:U22)</f>
        <v>13396102.790233217</v>
      </c>
      <c r="V24" s="71">
        <f>SUM(V9:V22)</f>
        <v>-48757.805799928785</v>
      </c>
    </row>
    <row r="25" spans="1:23" ht="18.75" customHeight="1" x14ac:dyDescent="0.35">
      <c r="C25" s="73"/>
      <c r="W25" s="1"/>
    </row>
  </sheetData>
  <mergeCells count="5">
    <mergeCell ref="D4:G4"/>
    <mergeCell ref="H4:K4"/>
    <mergeCell ref="L4:O4"/>
    <mergeCell ref="P4:S4"/>
    <mergeCell ref="T4:V4"/>
  </mergeCells>
  <printOptions headings="1" gridLines="1"/>
  <pageMargins left="0.5" right="0.5" top="0.5" bottom="0.5" header="0.3" footer="0.3"/>
  <pageSetup scale="22" orientation="landscape" r:id="rId1"/>
  <headerFooter>
    <oddHeader>&amp;LAppendix G (Rev.)&amp;CProgram-Level Adj Gas</oddHeader>
    <oddFooter>&amp;L&amp;"Arial,Regular"&amp;14&amp;A
&amp;F&amp;C&amp;"Arial,Regular"&amp;14&amp;P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230"/>
  <sheetViews>
    <sheetView zoomScale="70" zoomScaleNormal="70" workbookViewId="0">
      <pane ySplit="6" topLeftCell="A7" activePane="bottomLeft" state="frozen"/>
      <selection activeCell="AU1" sqref="AU1"/>
      <selection pane="bottomLeft" activeCell="A96" sqref="A96:XFD96"/>
    </sheetView>
  </sheetViews>
  <sheetFormatPr defaultColWidth="9.1796875" defaultRowHeight="14.5" x14ac:dyDescent="0.35"/>
  <cols>
    <col min="1" max="1" width="41.81640625" style="141" customWidth="1"/>
    <col min="2" max="2" width="8.453125" style="141" customWidth="1"/>
    <col min="3" max="3" width="19.1796875" style="141" customWidth="1"/>
    <col min="4" max="4" width="57" style="141" customWidth="1"/>
    <col min="5" max="5" width="14.1796875" style="141" customWidth="1"/>
    <col min="6" max="6" width="12.7265625" style="141" customWidth="1"/>
    <col min="7" max="7" width="14.453125" style="141" customWidth="1"/>
    <col min="8" max="11" width="18" style="141" customWidth="1"/>
    <col min="12" max="12" width="15.81640625" style="141" customWidth="1"/>
    <col min="13" max="13" width="27.453125" style="141" customWidth="1"/>
    <col min="14" max="14" width="15.453125" style="141" customWidth="1"/>
    <col min="15" max="15" width="15.7265625" style="141" customWidth="1"/>
    <col min="16" max="18" width="15" style="141" customWidth="1"/>
    <col min="19" max="19" width="14.7265625" style="141" customWidth="1"/>
    <col min="20" max="21" width="14.1796875" style="141" customWidth="1"/>
    <col min="22" max="22" width="15.81640625" style="141" customWidth="1"/>
    <col min="23" max="23" width="17.1796875" style="141" customWidth="1"/>
    <col min="24" max="25" width="16.1796875" style="141" customWidth="1"/>
    <col min="26" max="26" width="19.81640625" style="141" customWidth="1"/>
    <col min="27" max="27" width="29.1796875" style="141" customWidth="1"/>
    <col min="28" max="28" width="28.7265625" style="141" customWidth="1"/>
    <col min="29" max="29" width="15.1796875" style="141" customWidth="1"/>
    <col min="30" max="30" width="39.453125" style="141" customWidth="1"/>
    <col min="31" max="31" width="22.453125" style="141" customWidth="1"/>
    <col min="32" max="32" width="24" style="141" customWidth="1"/>
    <col min="33" max="33" width="29.26953125" style="141" customWidth="1"/>
    <col min="34" max="34" width="29.1796875" style="141" customWidth="1"/>
    <col min="35" max="35" width="20.26953125" style="141" customWidth="1"/>
    <col min="36" max="36" width="40.453125" style="141" customWidth="1"/>
    <col min="37" max="37" width="20.453125" style="141" customWidth="1"/>
    <col min="38" max="38" width="24.1796875" style="141" customWidth="1"/>
    <col min="39" max="39" width="29" style="141" customWidth="1"/>
    <col min="40" max="40" width="29.26953125" style="141" customWidth="1"/>
    <col min="41" max="41" width="13.54296875" style="141" customWidth="1"/>
    <col min="42" max="42" width="42.453125" style="141" customWidth="1"/>
    <col min="43" max="43" width="23" style="141" customWidth="1"/>
    <col min="44" max="44" width="25.7265625" style="141" customWidth="1"/>
    <col min="45" max="45" width="29" style="141" customWidth="1"/>
    <col min="46" max="46" width="29.26953125" style="141" customWidth="1"/>
    <col min="47" max="47" width="13.54296875" style="141" customWidth="1"/>
    <col min="48" max="48" width="42.453125" style="141" customWidth="1"/>
    <col min="49" max="49" width="23" style="141" customWidth="1"/>
    <col min="50" max="50" width="25.7265625" style="141" customWidth="1"/>
    <col min="51" max="55" width="43.453125" style="141" customWidth="1"/>
    <col min="56" max="56" width="118.54296875" style="141" customWidth="1"/>
    <col min="57" max="57" width="64.54296875" style="141" customWidth="1"/>
    <col min="58" max="58" width="18.54296875" style="141" customWidth="1"/>
    <col min="59" max="16384" width="9.1796875" style="141"/>
  </cols>
  <sheetData>
    <row r="1" spans="1:58" ht="24" customHeight="1" x14ac:dyDescent="0.35">
      <c r="C1" s="17" t="s">
        <v>1144</v>
      </c>
      <c r="D1" s="18"/>
    </row>
    <row r="2" spans="1:58" ht="18.75" customHeight="1" x14ac:dyDescent="0.35">
      <c r="C2" s="19" t="str">
        <f>'Program-Level Adj Gas'!C2</f>
        <v>Updated 12/20/18</v>
      </c>
      <c r="D2" s="18"/>
      <c r="AY2" s="139"/>
    </row>
    <row r="3" spans="1:58" s="21" customFormat="1" ht="18.75" customHeight="1" x14ac:dyDescent="0.35">
      <c r="C3" s="20" t="s">
        <v>506</v>
      </c>
      <c r="D3" s="21" t="s">
        <v>1141</v>
      </c>
    </row>
    <row r="4" spans="1:58" s="52" customFormat="1" ht="31.5" customHeight="1" x14ac:dyDescent="0.35">
      <c r="C4" s="74"/>
      <c r="D4" s="75"/>
      <c r="E4" s="75"/>
      <c r="F4" s="75"/>
      <c r="G4" s="236" t="s">
        <v>499</v>
      </c>
      <c r="H4" s="237"/>
      <c r="I4" s="237"/>
      <c r="J4" s="237"/>
      <c r="K4" s="238"/>
      <c r="L4" s="230" t="s">
        <v>535</v>
      </c>
      <c r="M4" s="231"/>
      <c r="N4" s="231"/>
      <c r="O4" s="231"/>
      <c r="P4" s="231"/>
      <c r="Q4" s="232"/>
      <c r="R4" s="230" t="s">
        <v>535</v>
      </c>
      <c r="S4" s="231"/>
      <c r="T4" s="231"/>
      <c r="U4" s="231"/>
      <c r="V4" s="231"/>
      <c r="W4" s="231"/>
      <c r="X4" s="231"/>
      <c r="Y4" s="231"/>
      <c r="Z4" s="232"/>
      <c r="AA4" s="239" t="s">
        <v>536</v>
      </c>
      <c r="AB4" s="240"/>
      <c r="AC4" s="240"/>
      <c r="AD4" s="240"/>
      <c r="AE4" s="240"/>
      <c r="AF4" s="241"/>
      <c r="AG4" s="242" t="s">
        <v>537</v>
      </c>
      <c r="AH4" s="243"/>
      <c r="AI4" s="243"/>
      <c r="AJ4" s="243"/>
      <c r="AK4" s="243"/>
      <c r="AL4" s="244"/>
      <c r="AM4" s="262" t="s">
        <v>538</v>
      </c>
      <c r="AN4" s="263"/>
      <c r="AO4" s="263"/>
      <c r="AP4" s="263"/>
      <c r="AQ4" s="263"/>
      <c r="AR4" s="264"/>
      <c r="AS4" s="248" t="s">
        <v>539</v>
      </c>
      <c r="AT4" s="249"/>
      <c r="AU4" s="249"/>
      <c r="AV4" s="249"/>
      <c r="AW4" s="249"/>
      <c r="AX4" s="250"/>
      <c r="AY4" s="251" t="s">
        <v>540</v>
      </c>
      <c r="AZ4" s="252"/>
      <c r="BA4" s="252"/>
      <c r="BB4" s="252"/>
      <c r="BC4" s="253"/>
      <c r="BD4" s="236" t="s">
        <v>541</v>
      </c>
      <c r="BE4" s="237"/>
      <c r="BF4" s="76"/>
    </row>
    <row r="5" spans="1:58" s="32" customFormat="1" ht="49.5" customHeight="1" x14ac:dyDescent="0.35">
      <c r="C5" s="77"/>
      <c r="D5" s="78"/>
      <c r="E5" s="78"/>
      <c r="F5" s="78"/>
      <c r="G5" s="227" t="s">
        <v>500</v>
      </c>
      <c r="H5" s="228"/>
      <c r="I5" s="228"/>
      <c r="J5" s="228"/>
      <c r="K5" s="229"/>
      <c r="L5" s="230" t="s">
        <v>1165</v>
      </c>
      <c r="M5" s="231"/>
      <c r="N5" s="231"/>
      <c r="O5" s="231"/>
      <c r="P5" s="231"/>
      <c r="Q5" s="232"/>
      <c r="R5" s="227" t="s">
        <v>542</v>
      </c>
      <c r="S5" s="228"/>
      <c r="T5" s="228"/>
      <c r="U5" s="229"/>
      <c r="V5" s="230" t="s">
        <v>1166</v>
      </c>
      <c r="W5" s="231"/>
      <c r="X5" s="231"/>
      <c r="Y5" s="231"/>
      <c r="Z5" s="232"/>
      <c r="AA5" s="233" t="s">
        <v>543</v>
      </c>
      <c r="AB5" s="234"/>
      <c r="AC5" s="234"/>
      <c r="AD5" s="235"/>
      <c r="AE5" s="26" t="s">
        <v>1167</v>
      </c>
      <c r="AF5" s="26" t="s">
        <v>1168</v>
      </c>
      <c r="AG5" s="257" t="s">
        <v>544</v>
      </c>
      <c r="AH5" s="222"/>
      <c r="AI5" s="222"/>
      <c r="AJ5" s="258"/>
      <c r="AK5" s="27" t="s">
        <v>1167</v>
      </c>
      <c r="AL5" s="27" t="s">
        <v>1168</v>
      </c>
      <c r="AM5" s="259" t="s">
        <v>545</v>
      </c>
      <c r="AN5" s="260"/>
      <c r="AO5" s="260"/>
      <c r="AP5" s="261"/>
      <c r="AQ5" s="29" t="s">
        <v>1167</v>
      </c>
      <c r="AR5" s="29" t="s">
        <v>1168</v>
      </c>
      <c r="AS5" s="245" t="s">
        <v>546</v>
      </c>
      <c r="AT5" s="246"/>
      <c r="AU5" s="246"/>
      <c r="AV5" s="247"/>
      <c r="AW5" s="30" t="s">
        <v>1167</v>
      </c>
      <c r="AX5" s="30" t="s">
        <v>1168</v>
      </c>
      <c r="AY5" s="254"/>
      <c r="AZ5" s="255"/>
      <c r="BA5" s="255"/>
      <c r="BB5" s="255"/>
      <c r="BC5" s="256"/>
      <c r="BD5" s="79" t="s">
        <v>547</v>
      </c>
      <c r="BE5" s="80" t="s">
        <v>548</v>
      </c>
      <c r="BF5" s="81"/>
    </row>
    <row r="6" spans="1:58" s="32" customFormat="1" ht="59.25" customHeight="1" x14ac:dyDescent="0.35">
      <c r="C6" s="82" t="s">
        <v>1143</v>
      </c>
      <c r="D6" s="82" t="s">
        <v>236</v>
      </c>
      <c r="E6" s="14" t="s">
        <v>497</v>
      </c>
      <c r="F6" s="14" t="s">
        <v>498</v>
      </c>
      <c r="G6" s="15" t="s">
        <v>501</v>
      </c>
      <c r="H6" s="16" t="s">
        <v>502</v>
      </c>
      <c r="I6" s="16" t="s">
        <v>503</v>
      </c>
      <c r="J6" s="16" t="s">
        <v>504</v>
      </c>
      <c r="K6" s="16" t="s">
        <v>505</v>
      </c>
      <c r="L6" s="83" t="s">
        <v>549</v>
      </c>
      <c r="M6" s="83" t="s">
        <v>550</v>
      </c>
      <c r="N6" s="83" t="s">
        <v>551</v>
      </c>
      <c r="O6" s="83" t="s">
        <v>552</v>
      </c>
      <c r="P6" s="83" t="s">
        <v>553</v>
      </c>
      <c r="Q6" s="83" t="s">
        <v>554</v>
      </c>
      <c r="R6" s="16" t="s">
        <v>555</v>
      </c>
      <c r="S6" s="16" t="s">
        <v>556</v>
      </c>
      <c r="T6" s="16" t="s">
        <v>557</v>
      </c>
      <c r="U6" s="16" t="s">
        <v>558</v>
      </c>
      <c r="V6" s="83" t="s">
        <v>559</v>
      </c>
      <c r="W6" s="83" t="s">
        <v>560</v>
      </c>
      <c r="X6" s="83" t="s">
        <v>561</v>
      </c>
      <c r="Y6" s="83" t="s">
        <v>562</v>
      </c>
      <c r="Z6" s="83" t="s">
        <v>563</v>
      </c>
      <c r="AA6" s="84" t="s">
        <v>564</v>
      </c>
      <c r="AB6" s="84" t="s">
        <v>550</v>
      </c>
      <c r="AC6" s="84" t="s">
        <v>1169</v>
      </c>
      <c r="AD6" s="84" t="s">
        <v>565</v>
      </c>
      <c r="AE6" s="84" t="s">
        <v>566</v>
      </c>
      <c r="AF6" s="84" t="s">
        <v>567</v>
      </c>
      <c r="AG6" s="85" t="s">
        <v>568</v>
      </c>
      <c r="AH6" s="85" t="s">
        <v>550</v>
      </c>
      <c r="AI6" s="85" t="s">
        <v>569</v>
      </c>
      <c r="AJ6" s="85" t="s">
        <v>565</v>
      </c>
      <c r="AK6" s="85" t="s">
        <v>570</v>
      </c>
      <c r="AL6" s="85" t="s">
        <v>571</v>
      </c>
      <c r="AM6" s="86" t="s">
        <v>572</v>
      </c>
      <c r="AN6" s="86" t="s">
        <v>550</v>
      </c>
      <c r="AO6" s="86" t="s">
        <v>573</v>
      </c>
      <c r="AP6" s="86" t="s">
        <v>565</v>
      </c>
      <c r="AQ6" s="86" t="s">
        <v>574</v>
      </c>
      <c r="AR6" s="86" t="s">
        <v>575</v>
      </c>
      <c r="AS6" s="87" t="s">
        <v>576</v>
      </c>
      <c r="AT6" s="87" t="s">
        <v>550</v>
      </c>
      <c r="AU6" s="87" t="s">
        <v>577</v>
      </c>
      <c r="AV6" s="87" t="s">
        <v>565</v>
      </c>
      <c r="AW6" s="87" t="s">
        <v>578</v>
      </c>
      <c r="AX6" s="87" t="s">
        <v>579</v>
      </c>
      <c r="AY6" s="179" t="s">
        <v>580</v>
      </c>
      <c r="AZ6" s="88" t="s">
        <v>581</v>
      </c>
      <c r="BA6" s="180" t="s">
        <v>582</v>
      </c>
      <c r="BB6" s="181" t="s">
        <v>583</v>
      </c>
      <c r="BC6" s="89" t="s">
        <v>584</v>
      </c>
      <c r="BD6" s="90" t="s">
        <v>585</v>
      </c>
      <c r="BE6" s="91" t="s">
        <v>586</v>
      </c>
      <c r="BF6" s="81"/>
    </row>
    <row r="7" spans="1:58" s="105" customFormat="1" ht="32.25" customHeight="1" x14ac:dyDescent="0.35">
      <c r="A7" s="105" t="s">
        <v>1133</v>
      </c>
      <c r="B7" s="105" t="s">
        <v>1134</v>
      </c>
      <c r="C7" s="92" t="s">
        <v>514</v>
      </c>
      <c r="D7" s="92" t="s">
        <v>515</v>
      </c>
      <c r="E7" s="92" t="s">
        <v>516</v>
      </c>
      <c r="F7" s="92" t="s">
        <v>587</v>
      </c>
      <c r="G7" s="93" t="s">
        <v>518</v>
      </c>
      <c r="H7" s="93" t="s">
        <v>519</v>
      </c>
      <c r="I7" s="93" t="s">
        <v>520</v>
      </c>
      <c r="J7" s="93" t="s">
        <v>588</v>
      </c>
      <c r="K7" s="93" t="s">
        <v>522</v>
      </c>
      <c r="L7" s="94" t="s">
        <v>523</v>
      </c>
      <c r="M7" s="94" t="s">
        <v>524</v>
      </c>
      <c r="N7" s="94" t="s">
        <v>589</v>
      </c>
      <c r="O7" s="94" t="s">
        <v>526</v>
      </c>
      <c r="P7" s="94" t="s">
        <v>527</v>
      </c>
      <c r="Q7" s="94" t="s">
        <v>528</v>
      </c>
      <c r="R7" s="93" t="s">
        <v>590</v>
      </c>
      <c r="S7" s="93" t="s">
        <v>530</v>
      </c>
      <c r="T7" s="93" t="s">
        <v>591</v>
      </c>
      <c r="U7" s="93" t="s">
        <v>592</v>
      </c>
      <c r="V7" s="94" t="s">
        <v>593</v>
      </c>
      <c r="W7" s="94" t="s">
        <v>594</v>
      </c>
      <c r="X7" s="94" t="s">
        <v>595</v>
      </c>
      <c r="Y7" s="94" t="s">
        <v>596</v>
      </c>
      <c r="Z7" s="94" t="s">
        <v>597</v>
      </c>
      <c r="AA7" s="95" t="s">
        <v>598</v>
      </c>
      <c r="AB7" s="95" t="s">
        <v>599</v>
      </c>
      <c r="AC7" s="95" t="s">
        <v>600</v>
      </c>
      <c r="AD7" s="95" t="s">
        <v>601</v>
      </c>
      <c r="AE7" s="95" t="s">
        <v>602</v>
      </c>
      <c r="AF7" s="95" t="s">
        <v>603</v>
      </c>
      <c r="AG7" s="96" t="s">
        <v>604</v>
      </c>
      <c r="AH7" s="96" t="s">
        <v>605</v>
      </c>
      <c r="AI7" s="96" t="s">
        <v>606</v>
      </c>
      <c r="AJ7" s="96" t="s">
        <v>607</v>
      </c>
      <c r="AK7" s="96" t="s">
        <v>608</v>
      </c>
      <c r="AL7" s="96" t="s">
        <v>609</v>
      </c>
      <c r="AM7" s="97" t="s">
        <v>610</v>
      </c>
      <c r="AN7" s="97" t="s">
        <v>611</v>
      </c>
      <c r="AO7" s="97" t="s">
        <v>612</v>
      </c>
      <c r="AP7" s="97" t="s">
        <v>613</v>
      </c>
      <c r="AQ7" s="97" t="s">
        <v>614</v>
      </c>
      <c r="AR7" s="98" t="s">
        <v>615</v>
      </c>
      <c r="AS7" s="99" t="s">
        <v>616</v>
      </c>
      <c r="AT7" s="99" t="s">
        <v>617</v>
      </c>
      <c r="AU7" s="99" t="s">
        <v>618</v>
      </c>
      <c r="AV7" s="99" t="s">
        <v>619</v>
      </c>
      <c r="AW7" s="99" t="s">
        <v>620</v>
      </c>
      <c r="AX7" s="100" t="s">
        <v>621</v>
      </c>
      <c r="AY7" s="95" t="s">
        <v>622</v>
      </c>
      <c r="AZ7" s="96" t="s">
        <v>623</v>
      </c>
      <c r="BA7" s="97" t="s">
        <v>624</v>
      </c>
      <c r="BB7" s="99" t="s">
        <v>625</v>
      </c>
      <c r="BC7" s="101" t="s">
        <v>626</v>
      </c>
      <c r="BD7" s="102" t="s">
        <v>627</v>
      </c>
      <c r="BE7" s="103" t="s">
        <v>628</v>
      </c>
      <c r="BF7" s="104"/>
    </row>
    <row r="8" spans="1:58" s="21" customFormat="1" ht="17.5" x14ac:dyDescent="0.35">
      <c r="C8" s="106"/>
      <c r="D8" s="106"/>
      <c r="E8" s="107"/>
      <c r="F8" s="106"/>
      <c r="G8" s="106"/>
      <c r="H8" s="108"/>
      <c r="I8" s="108"/>
      <c r="J8" s="108"/>
      <c r="K8" s="108"/>
      <c r="L8" s="106"/>
      <c r="M8" s="106"/>
      <c r="N8" s="109"/>
      <c r="O8" s="109"/>
      <c r="P8" s="109"/>
      <c r="Q8" s="109"/>
      <c r="R8" s="107"/>
      <c r="S8" s="107"/>
      <c r="T8" s="107"/>
      <c r="U8" s="107"/>
      <c r="V8" s="110"/>
      <c r="W8" s="110"/>
      <c r="X8" s="110"/>
      <c r="Y8" s="110"/>
      <c r="Z8" s="107"/>
      <c r="AA8" s="106"/>
      <c r="AB8" s="106"/>
      <c r="AC8" s="111"/>
      <c r="AD8" s="112"/>
      <c r="AE8" s="110"/>
      <c r="AF8" s="106"/>
      <c r="AG8" s="106"/>
      <c r="AH8" s="106"/>
      <c r="AI8" s="109"/>
      <c r="AJ8" s="112"/>
      <c r="AK8" s="110"/>
      <c r="AL8" s="106"/>
      <c r="AM8" s="106"/>
      <c r="AN8" s="106"/>
      <c r="AO8" s="109"/>
      <c r="AP8" s="112"/>
      <c r="AQ8" s="110"/>
      <c r="AR8" s="106"/>
      <c r="AS8" s="106"/>
      <c r="AT8" s="106"/>
      <c r="AU8" s="109"/>
      <c r="AV8" s="112"/>
      <c r="AW8" s="110"/>
      <c r="AX8" s="106"/>
      <c r="AY8" s="113"/>
      <c r="AZ8" s="114"/>
      <c r="BA8" s="114"/>
      <c r="BB8" s="114"/>
      <c r="BC8" s="115"/>
      <c r="BD8" s="106"/>
      <c r="BE8" s="116"/>
      <c r="BF8" s="117"/>
    </row>
    <row r="9" spans="1:58" s="21" customFormat="1" ht="18" customHeight="1" x14ac:dyDescent="0.35">
      <c r="A9" s="175">
        <v>522</v>
      </c>
      <c r="B9" s="175" t="s">
        <v>20</v>
      </c>
      <c r="C9" s="174" t="s">
        <v>20</v>
      </c>
      <c r="D9" s="174" t="s">
        <v>50</v>
      </c>
      <c r="E9" s="107">
        <v>1</v>
      </c>
      <c r="F9" s="107" t="s">
        <v>233</v>
      </c>
      <c r="G9" s="107">
        <v>0</v>
      </c>
      <c r="H9" s="178">
        <v>2412</v>
      </c>
      <c r="I9" s="178">
        <v>2412</v>
      </c>
      <c r="J9" s="178">
        <v>2412</v>
      </c>
      <c r="K9" s="178">
        <v>2412</v>
      </c>
      <c r="L9" s="107" t="s">
        <v>671</v>
      </c>
      <c r="M9" s="118"/>
      <c r="N9" s="177">
        <v>53.381999999999991</v>
      </c>
      <c r="O9" s="177">
        <v>53.381999999999991</v>
      </c>
      <c r="P9" s="177">
        <v>53.381999999999991</v>
      </c>
      <c r="Q9" s="177">
        <v>53.381999999999991</v>
      </c>
      <c r="R9" s="176">
        <v>0.87</v>
      </c>
      <c r="S9" s="176">
        <v>0.87</v>
      </c>
      <c r="T9" s="176">
        <v>0.87</v>
      </c>
      <c r="U9" s="176">
        <v>0.87</v>
      </c>
      <c r="V9" s="114">
        <v>112018.92407999998</v>
      </c>
      <c r="W9" s="114">
        <v>112018.92407999998</v>
      </c>
      <c r="X9" s="114">
        <v>112018.92407999998</v>
      </c>
      <c r="Y9" s="114">
        <v>112018.92407999998</v>
      </c>
      <c r="Z9" s="114">
        <v>448075.69631999993</v>
      </c>
      <c r="AA9" s="106"/>
      <c r="AB9" s="118"/>
      <c r="AC9" s="111">
        <v>53.381999999999991</v>
      </c>
      <c r="AD9" s="112"/>
      <c r="AE9" s="110">
        <v>112018.92407999998</v>
      </c>
      <c r="AF9" s="108">
        <v>0</v>
      </c>
      <c r="AG9" s="106"/>
      <c r="AH9" s="118"/>
      <c r="AI9" s="109">
        <v>53.381999999999991</v>
      </c>
      <c r="AJ9" s="218" t="s">
        <v>1162</v>
      </c>
      <c r="AK9" s="110">
        <v>112018.92407999998</v>
      </c>
      <c r="AL9" s="108">
        <v>0</v>
      </c>
      <c r="AM9" s="106"/>
      <c r="AN9" s="118"/>
      <c r="AO9" s="109">
        <v>53.381999999999991</v>
      </c>
      <c r="AP9" s="218" t="s">
        <v>1162</v>
      </c>
      <c r="AQ9" s="110">
        <v>112018.92407999998</v>
      </c>
      <c r="AR9" s="108">
        <v>0</v>
      </c>
      <c r="AS9" s="106"/>
      <c r="AT9" s="118"/>
      <c r="AU9" s="109">
        <v>53.381999999999991</v>
      </c>
      <c r="AV9" s="218" t="s">
        <v>1162</v>
      </c>
      <c r="AW9" s="110">
        <v>112018.92407999998</v>
      </c>
      <c r="AX9" s="108">
        <v>0</v>
      </c>
      <c r="AY9" s="114">
        <v>112018.92407999998</v>
      </c>
      <c r="AZ9" s="114">
        <v>112018.92407999998</v>
      </c>
      <c r="BA9" s="114">
        <v>112018.92407999998</v>
      </c>
      <c r="BB9" s="114">
        <v>112018.92407999998</v>
      </c>
      <c r="BC9" s="115">
        <v>448075.69631999993</v>
      </c>
      <c r="BD9" s="106" t="s">
        <v>630</v>
      </c>
      <c r="BE9" s="119" t="s">
        <v>631</v>
      </c>
      <c r="BF9" s="117"/>
    </row>
    <row r="10" spans="1:58" s="21" customFormat="1" ht="18" customHeight="1" x14ac:dyDescent="0.35">
      <c r="A10" s="175">
        <v>524</v>
      </c>
      <c r="B10" s="175" t="s">
        <v>20</v>
      </c>
      <c r="C10" s="174" t="s">
        <v>20</v>
      </c>
      <c r="D10" s="174" t="s">
        <v>856</v>
      </c>
      <c r="E10" s="107">
        <v>1</v>
      </c>
      <c r="F10" s="107" t="s">
        <v>232</v>
      </c>
      <c r="G10" s="107">
        <v>0</v>
      </c>
      <c r="H10" s="178">
        <v>1450</v>
      </c>
      <c r="I10" s="178">
        <v>1450</v>
      </c>
      <c r="J10" s="178">
        <v>1450</v>
      </c>
      <c r="K10" s="178">
        <v>1450</v>
      </c>
      <c r="L10" s="107" t="s">
        <v>629</v>
      </c>
      <c r="M10" s="118"/>
      <c r="N10" s="177">
        <v>63.71</v>
      </c>
      <c r="O10" s="177">
        <v>63.71</v>
      </c>
      <c r="P10" s="177">
        <v>63.71</v>
      </c>
      <c r="Q10" s="177">
        <v>63.71</v>
      </c>
      <c r="R10" s="176">
        <v>0.87</v>
      </c>
      <c r="S10" s="176">
        <v>0.87</v>
      </c>
      <c r="T10" s="176">
        <v>0.87</v>
      </c>
      <c r="U10" s="176">
        <v>0.87</v>
      </c>
      <c r="V10" s="114">
        <v>80370.164999999994</v>
      </c>
      <c r="W10" s="114">
        <v>80370.164999999994</v>
      </c>
      <c r="X10" s="114">
        <v>80370.164999999994</v>
      </c>
      <c r="Y10" s="114">
        <v>80370.164999999994</v>
      </c>
      <c r="Z10" s="114">
        <v>321480.65999999997</v>
      </c>
      <c r="AA10" s="106"/>
      <c r="AB10" s="118"/>
      <c r="AC10" s="111">
        <v>63.71</v>
      </c>
      <c r="AD10" s="112"/>
      <c r="AE10" s="110">
        <v>80370.164999999994</v>
      </c>
      <c r="AF10" s="108">
        <v>0</v>
      </c>
      <c r="AG10" s="106"/>
      <c r="AH10" s="118"/>
      <c r="AI10" s="109">
        <v>63.71</v>
      </c>
      <c r="AJ10" s="218" t="s">
        <v>1155</v>
      </c>
      <c r="AK10" s="110">
        <v>80370.164999999994</v>
      </c>
      <c r="AL10" s="108">
        <v>0</v>
      </c>
      <c r="AM10" s="106"/>
      <c r="AN10" s="118"/>
      <c r="AO10" s="109">
        <v>63.71</v>
      </c>
      <c r="AP10" s="218" t="s">
        <v>1155</v>
      </c>
      <c r="AQ10" s="110">
        <v>80370.164999999994</v>
      </c>
      <c r="AR10" s="108">
        <v>0</v>
      </c>
      <c r="AS10" s="106"/>
      <c r="AT10" s="118"/>
      <c r="AU10" s="109">
        <v>63.71</v>
      </c>
      <c r="AV10" s="218" t="s">
        <v>1155</v>
      </c>
      <c r="AW10" s="110">
        <v>80370.164999999994</v>
      </c>
      <c r="AX10" s="108">
        <v>0</v>
      </c>
      <c r="AY10" s="114">
        <v>80370.164999999994</v>
      </c>
      <c r="AZ10" s="114">
        <v>80370.164999999994</v>
      </c>
      <c r="BA10" s="114">
        <v>80370.164999999994</v>
      </c>
      <c r="BB10" s="114">
        <v>80370.164999999994</v>
      </c>
      <c r="BC10" s="115">
        <v>321480.65999999997</v>
      </c>
      <c r="BD10" s="106" t="s">
        <v>630</v>
      </c>
      <c r="BE10" s="119" t="s">
        <v>631</v>
      </c>
      <c r="BF10" s="117"/>
    </row>
    <row r="11" spans="1:58" s="21" customFormat="1" ht="18" customHeight="1" x14ac:dyDescent="0.35">
      <c r="A11" s="175">
        <v>843</v>
      </c>
      <c r="B11" s="175" t="s">
        <v>8</v>
      </c>
      <c r="C11" s="174" t="s">
        <v>8</v>
      </c>
      <c r="D11" s="174" t="s">
        <v>18</v>
      </c>
      <c r="E11" s="107">
        <v>1</v>
      </c>
      <c r="F11" s="107" t="s">
        <v>237</v>
      </c>
      <c r="G11" s="107">
        <v>0</v>
      </c>
      <c r="H11" s="178">
        <v>2287</v>
      </c>
      <c r="I11" s="178">
        <v>2287</v>
      </c>
      <c r="J11" s="178">
        <v>2634</v>
      </c>
      <c r="K11" s="178">
        <v>2634</v>
      </c>
      <c r="L11" s="107" t="s">
        <v>675</v>
      </c>
      <c r="M11" s="118"/>
      <c r="N11" s="177">
        <v>14.07</v>
      </c>
      <c r="O11" s="177">
        <v>14.07</v>
      </c>
      <c r="P11" s="177">
        <v>14.07</v>
      </c>
      <c r="Q11" s="177">
        <v>14.07</v>
      </c>
      <c r="R11" s="176">
        <v>1</v>
      </c>
      <c r="S11" s="176">
        <v>1</v>
      </c>
      <c r="T11" s="176">
        <v>1</v>
      </c>
      <c r="U11" s="176">
        <v>1</v>
      </c>
      <c r="V11" s="114">
        <v>32178.09</v>
      </c>
      <c r="W11" s="114">
        <v>32178.09</v>
      </c>
      <c r="X11" s="114">
        <v>37060.379999999997</v>
      </c>
      <c r="Y11" s="114">
        <v>37060.379999999997</v>
      </c>
      <c r="Z11" s="114">
        <v>138476.94</v>
      </c>
      <c r="AA11" s="106"/>
      <c r="AB11" s="118"/>
      <c r="AC11" s="111">
        <v>7.49</v>
      </c>
      <c r="AD11" s="112"/>
      <c r="AE11" s="110">
        <v>17129.63</v>
      </c>
      <c r="AF11" s="108">
        <v>-15048.46</v>
      </c>
      <c r="AG11" s="106"/>
      <c r="AH11" s="118"/>
      <c r="AI11" s="109">
        <v>7.49</v>
      </c>
      <c r="AJ11" s="218" t="s">
        <v>1158</v>
      </c>
      <c r="AK11" s="110">
        <v>17129.63</v>
      </c>
      <c r="AL11" s="108">
        <v>-15048.46</v>
      </c>
      <c r="AM11" s="106"/>
      <c r="AN11" s="118"/>
      <c r="AO11" s="109">
        <v>7.49</v>
      </c>
      <c r="AP11" s="218" t="s">
        <v>1158</v>
      </c>
      <c r="AQ11" s="110">
        <v>19728.66</v>
      </c>
      <c r="AR11" s="108">
        <v>-17331.719999999998</v>
      </c>
      <c r="AS11" s="106"/>
      <c r="AT11" s="118"/>
      <c r="AU11" s="109">
        <v>7.49</v>
      </c>
      <c r="AV11" s="218" t="s">
        <v>1158</v>
      </c>
      <c r="AW11" s="110">
        <v>19728.66</v>
      </c>
      <c r="AX11" s="108">
        <v>-17331.719999999998</v>
      </c>
      <c r="AY11" s="114">
        <v>17129.63</v>
      </c>
      <c r="AZ11" s="114">
        <v>17129.63</v>
      </c>
      <c r="BA11" s="114">
        <v>19728.66</v>
      </c>
      <c r="BB11" s="114">
        <v>19728.66</v>
      </c>
      <c r="BC11" s="115">
        <v>73716.58</v>
      </c>
      <c r="BD11" s="106" t="s">
        <v>630</v>
      </c>
      <c r="BE11" s="119" t="s">
        <v>631</v>
      </c>
      <c r="BF11" s="117"/>
    </row>
    <row r="12" spans="1:58" s="21" customFormat="1" ht="18" customHeight="1" x14ac:dyDescent="0.35">
      <c r="A12" s="175">
        <v>841</v>
      </c>
      <c r="B12" s="175" t="s">
        <v>8</v>
      </c>
      <c r="C12" s="174" t="s">
        <v>8</v>
      </c>
      <c r="D12" s="174" t="s">
        <v>19</v>
      </c>
      <c r="E12" s="107">
        <v>1</v>
      </c>
      <c r="F12" s="107" t="s">
        <v>238</v>
      </c>
      <c r="G12" s="107">
        <v>0</v>
      </c>
      <c r="H12" s="178">
        <v>4574</v>
      </c>
      <c r="I12" s="178">
        <v>4574</v>
      </c>
      <c r="J12" s="178">
        <v>5268</v>
      </c>
      <c r="K12" s="178">
        <v>5268</v>
      </c>
      <c r="L12" s="107" t="s">
        <v>851</v>
      </c>
      <c r="M12" s="118"/>
      <c r="N12" s="177">
        <v>3.22</v>
      </c>
      <c r="O12" s="177">
        <v>3.22</v>
      </c>
      <c r="P12" s="177">
        <v>3.22</v>
      </c>
      <c r="Q12" s="177">
        <v>3.22</v>
      </c>
      <c r="R12" s="176">
        <v>1</v>
      </c>
      <c r="S12" s="176">
        <v>1</v>
      </c>
      <c r="T12" s="176">
        <v>1</v>
      </c>
      <c r="U12" s="176">
        <v>1</v>
      </c>
      <c r="V12" s="114">
        <v>14728.28</v>
      </c>
      <c r="W12" s="114">
        <v>14728.28</v>
      </c>
      <c r="X12" s="114">
        <v>16962.960000000003</v>
      </c>
      <c r="Y12" s="114">
        <v>16962.960000000003</v>
      </c>
      <c r="Z12" s="114">
        <v>63382.48000000001</v>
      </c>
      <c r="AA12" s="106"/>
      <c r="AB12" s="118"/>
      <c r="AC12" s="111">
        <v>4.58</v>
      </c>
      <c r="AD12" s="112"/>
      <c r="AE12" s="110">
        <v>20948.920000000002</v>
      </c>
      <c r="AF12" s="108">
        <v>6220.6400000000012</v>
      </c>
      <c r="AG12" s="106"/>
      <c r="AH12" s="118"/>
      <c r="AI12" s="109">
        <v>4.58</v>
      </c>
      <c r="AJ12" s="218" t="s">
        <v>1157</v>
      </c>
      <c r="AK12" s="110">
        <v>20948.920000000002</v>
      </c>
      <c r="AL12" s="108">
        <v>6220.6400000000012</v>
      </c>
      <c r="AM12" s="106"/>
      <c r="AN12" s="118"/>
      <c r="AO12" s="109">
        <v>4.58</v>
      </c>
      <c r="AP12" s="218" t="s">
        <v>1157</v>
      </c>
      <c r="AQ12" s="110">
        <v>24127.439999999999</v>
      </c>
      <c r="AR12" s="108">
        <v>7164.4799999999959</v>
      </c>
      <c r="AS12" s="106"/>
      <c r="AT12" s="118"/>
      <c r="AU12" s="109">
        <v>4.58</v>
      </c>
      <c r="AV12" s="218" t="s">
        <v>1157</v>
      </c>
      <c r="AW12" s="110">
        <v>24127.439999999999</v>
      </c>
      <c r="AX12" s="108">
        <v>7164.4799999999959</v>
      </c>
      <c r="AY12" s="114">
        <v>20948.920000000002</v>
      </c>
      <c r="AZ12" s="114">
        <v>20948.920000000002</v>
      </c>
      <c r="BA12" s="114">
        <v>24127.439999999999</v>
      </c>
      <c r="BB12" s="114">
        <v>24127.439999999999</v>
      </c>
      <c r="BC12" s="115">
        <v>90152.72</v>
      </c>
      <c r="BD12" s="106" t="s">
        <v>630</v>
      </c>
      <c r="BE12" s="119" t="s">
        <v>631</v>
      </c>
      <c r="BF12" s="117"/>
    </row>
    <row r="13" spans="1:58" s="21" customFormat="1" ht="18" customHeight="1" x14ac:dyDescent="0.35">
      <c r="A13" s="175">
        <v>820</v>
      </c>
      <c r="B13" s="175" t="s">
        <v>8</v>
      </c>
      <c r="C13" s="174" t="s">
        <v>8</v>
      </c>
      <c r="D13" s="174" t="s">
        <v>22</v>
      </c>
      <c r="E13" s="107">
        <v>1</v>
      </c>
      <c r="F13" s="107" t="s">
        <v>233</v>
      </c>
      <c r="G13" s="107">
        <v>0</v>
      </c>
      <c r="H13" s="178">
        <v>794</v>
      </c>
      <c r="I13" s="178">
        <v>794</v>
      </c>
      <c r="J13" s="178">
        <v>915</v>
      </c>
      <c r="K13" s="178">
        <v>915</v>
      </c>
      <c r="L13" s="107" t="s">
        <v>671</v>
      </c>
      <c r="M13" s="118"/>
      <c r="N13" s="177">
        <v>34.698300000000003</v>
      </c>
      <c r="O13" s="177">
        <v>34.698300000000003</v>
      </c>
      <c r="P13" s="177">
        <v>34.698300000000003</v>
      </c>
      <c r="Q13" s="177">
        <v>34.698300000000003</v>
      </c>
      <c r="R13" s="176">
        <v>1</v>
      </c>
      <c r="S13" s="176">
        <v>1</v>
      </c>
      <c r="T13" s="176">
        <v>1</v>
      </c>
      <c r="U13" s="176">
        <v>1</v>
      </c>
      <c r="V13" s="114">
        <v>27550.450200000003</v>
      </c>
      <c r="W13" s="114">
        <v>27550.450200000003</v>
      </c>
      <c r="X13" s="114">
        <v>31748.944500000001</v>
      </c>
      <c r="Y13" s="114">
        <v>31748.944500000001</v>
      </c>
      <c r="Z13" s="114">
        <v>118598.78940000001</v>
      </c>
      <c r="AA13" s="106"/>
      <c r="AB13" s="118"/>
      <c r="AC13" s="111">
        <v>34.698300000000003</v>
      </c>
      <c r="AD13" s="112"/>
      <c r="AE13" s="110">
        <v>27550.450200000003</v>
      </c>
      <c r="AF13" s="108">
        <v>0</v>
      </c>
      <c r="AG13" s="106"/>
      <c r="AH13" s="118"/>
      <c r="AI13" s="109">
        <v>34.698300000000003</v>
      </c>
      <c r="AJ13" s="218" t="s">
        <v>1162</v>
      </c>
      <c r="AK13" s="110">
        <v>27550.450200000003</v>
      </c>
      <c r="AL13" s="108">
        <v>0</v>
      </c>
      <c r="AM13" s="106"/>
      <c r="AN13" s="118"/>
      <c r="AO13" s="109">
        <v>34.698300000000003</v>
      </c>
      <c r="AP13" s="218" t="s">
        <v>1162</v>
      </c>
      <c r="AQ13" s="110">
        <v>31748.944500000001</v>
      </c>
      <c r="AR13" s="108">
        <v>0</v>
      </c>
      <c r="AS13" s="106"/>
      <c r="AT13" s="118"/>
      <c r="AU13" s="109">
        <v>34.698300000000003</v>
      </c>
      <c r="AV13" s="218" t="s">
        <v>1162</v>
      </c>
      <c r="AW13" s="110">
        <v>31748.944500000001</v>
      </c>
      <c r="AX13" s="108">
        <v>0</v>
      </c>
      <c r="AY13" s="114">
        <v>27550.450200000003</v>
      </c>
      <c r="AZ13" s="114">
        <v>27550.450200000003</v>
      </c>
      <c r="BA13" s="114">
        <v>31748.944500000001</v>
      </c>
      <c r="BB13" s="114">
        <v>31748.944500000001</v>
      </c>
      <c r="BC13" s="115">
        <v>118598.78940000001</v>
      </c>
      <c r="BD13" s="106" t="s">
        <v>630</v>
      </c>
      <c r="BE13" s="119" t="s">
        <v>631</v>
      </c>
      <c r="BF13" s="117"/>
    </row>
    <row r="14" spans="1:58" s="21" customFormat="1" ht="18" customHeight="1" x14ac:dyDescent="0.35">
      <c r="A14" s="175">
        <v>838</v>
      </c>
      <c r="B14" s="175" t="s">
        <v>8</v>
      </c>
      <c r="C14" s="174" t="s">
        <v>8</v>
      </c>
      <c r="D14" s="174" t="s">
        <v>46</v>
      </c>
      <c r="E14" s="107">
        <v>1</v>
      </c>
      <c r="F14" s="107" t="s">
        <v>231</v>
      </c>
      <c r="G14" s="107">
        <v>0</v>
      </c>
      <c r="H14" s="178">
        <v>1060</v>
      </c>
      <c r="I14" s="178">
        <v>1060</v>
      </c>
      <c r="J14" s="178">
        <v>1643</v>
      </c>
      <c r="K14" s="178">
        <v>1643</v>
      </c>
      <c r="L14" s="107" t="s">
        <v>673</v>
      </c>
      <c r="M14" s="118"/>
      <c r="N14" s="177">
        <v>5.2865723076923077</v>
      </c>
      <c r="O14" s="177">
        <v>5.2865723076923077</v>
      </c>
      <c r="P14" s="177">
        <v>5.2865723076923077</v>
      </c>
      <c r="Q14" s="177">
        <v>5.2865723076923077</v>
      </c>
      <c r="R14" s="176">
        <v>0.70700000000000007</v>
      </c>
      <c r="S14" s="176">
        <v>0.70700000000000007</v>
      </c>
      <c r="T14" s="176">
        <v>0.70700000000000007</v>
      </c>
      <c r="U14" s="176">
        <v>0.70700000000000007</v>
      </c>
      <c r="V14" s="114">
        <v>3961.8630188307698</v>
      </c>
      <c r="W14" s="114">
        <v>3961.8630188307698</v>
      </c>
      <c r="X14" s="114">
        <v>6140.8876791876919</v>
      </c>
      <c r="Y14" s="114">
        <v>6140.8876791876919</v>
      </c>
      <c r="Z14" s="114">
        <v>20205.501396036925</v>
      </c>
      <c r="AA14" s="106"/>
      <c r="AB14" s="118"/>
      <c r="AC14" s="111">
        <v>4.4032292307692309</v>
      </c>
      <c r="AD14" s="112"/>
      <c r="AE14" s="110">
        <v>3299.8680501230774</v>
      </c>
      <c r="AF14" s="108">
        <v>-661.99496870769235</v>
      </c>
      <c r="AG14" s="106"/>
      <c r="AH14" s="118"/>
      <c r="AI14" s="109">
        <v>4.4032292307692309</v>
      </c>
      <c r="AJ14" s="218" t="s">
        <v>1156</v>
      </c>
      <c r="AK14" s="110">
        <v>3299.8680501230774</v>
      </c>
      <c r="AL14" s="108">
        <v>-661.99496870769235</v>
      </c>
      <c r="AM14" s="106"/>
      <c r="AN14" s="118"/>
      <c r="AO14" s="109">
        <v>4.4032292307692309</v>
      </c>
      <c r="AP14" s="218" t="s">
        <v>1156</v>
      </c>
      <c r="AQ14" s="110">
        <v>5114.79547769077</v>
      </c>
      <c r="AR14" s="108">
        <v>-1026.0922014969219</v>
      </c>
      <c r="AS14" s="106"/>
      <c r="AT14" s="118"/>
      <c r="AU14" s="109">
        <v>4.4032292307692309</v>
      </c>
      <c r="AV14" s="218" t="s">
        <v>1156</v>
      </c>
      <c r="AW14" s="110">
        <v>5114.79547769077</v>
      </c>
      <c r="AX14" s="108">
        <v>-1026.0922014969219</v>
      </c>
      <c r="AY14" s="114">
        <v>3299.8680501230774</v>
      </c>
      <c r="AZ14" s="114">
        <v>3299.8680501230774</v>
      </c>
      <c r="BA14" s="114">
        <v>5114.79547769077</v>
      </c>
      <c r="BB14" s="114">
        <v>5114.79547769077</v>
      </c>
      <c r="BC14" s="115">
        <v>16829.327055627695</v>
      </c>
      <c r="BD14" s="106" t="s">
        <v>630</v>
      </c>
      <c r="BE14" s="119" t="s">
        <v>631</v>
      </c>
      <c r="BF14" s="117"/>
    </row>
    <row r="15" spans="1:58" s="21" customFormat="1" ht="18" customHeight="1" x14ac:dyDescent="0.35">
      <c r="A15" s="175">
        <v>499</v>
      </c>
      <c r="B15" s="175" t="s">
        <v>1117</v>
      </c>
      <c r="C15" s="174" t="s">
        <v>33</v>
      </c>
      <c r="D15" s="174" t="s">
        <v>39</v>
      </c>
      <c r="E15" s="107">
        <v>1</v>
      </c>
      <c r="F15" s="107" t="s">
        <v>237</v>
      </c>
      <c r="G15" s="107">
        <v>0</v>
      </c>
      <c r="H15" s="178">
        <v>6300</v>
      </c>
      <c r="I15" s="178">
        <v>6300</v>
      </c>
      <c r="J15" s="178">
        <v>6300</v>
      </c>
      <c r="K15" s="178">
        <v>6300</v>
      </c>
      <c r="L15" s="107" t="s">
        <v>675</v>
      </c>
      <c r="M15" s="118"/>
      <c r="N15" s="177">
        <v>3.38</v>
      </c>
      <c r="O15" s="177">
        <v>3.38</v>
      </c>
      <c r="P15" s="177">
        <v>3.38</v>
      </c>
      <c r="Q15" s="177">
        <v>3.38</v>
      </c>
      <c r="R15" s="176">
        <v>1.05</v>
      </c>
      <c r="S15" s="176">
        <v>1.05</v>
      </c>
      <c r="T15" s="176">
        <v>1.05</v>
      </c>
      <c r="U15" s="176">
        <v>1.05</v>
      </c>
      <c r="V15" s="114">
        <v>22358.7</v>
      </c>
      <c r="W15" s="114">
        <v>22358.7</v>
      </c>
      <c r="X15" s="114">
        <v>22358.7</v>
      </c>
      <c r="Y15" s="114">
        <v>22358.7</v>
      </c>
      <c r="Z15" s="114">
        <v>89434.8</v>
      </c>
      <c r="AA15" s="106"/>
      <c r="AB15" s="118"/>
      <c r="AC15" s="111">
        <v>3.38</v>
      </c>
      <c r="AD15" s="112"/>
      <c r="AE15" s="110">
        <v>22358.7</v>
      </c>
      <c r="AF15" s="108">
        <v>0</v>
      </c>
      <c r="AG15" s="106"/>
      <c r="AH15" s="118"/>
      <c r="AI15" s="109">
        <v>3.38</v>
      </c>
      <c r="AJ15" s="218" t="s">
        <v>1158</v>
      </c>
      <c r="AK15" s="110">
        <v>22358.7</v>
      </c>
      <c r="AL15" s="108">
        <v>0</v>
      </c>
      <c r="AM15" s="106"/>
      <c r="AN15" s="118"/>
      <c r="AO15" s="109">
        <v>3.38</v>
      </c>
      <c r="AP15" s="218" t="s">
        <v>1158</v>
      </c>
      <c r="AQ15" s="110">
        <v>22358.7</v>
      </c>
      <c r="AR15" s="108">
        <v>0</v>
      </c>
      <c r="AS15" s="106"/>
      <c r="AT15" s="118"/>
      <c r="AU15" s="109">
        <v>3.38</v>
      </c>
      <c r="AV15" s="218" t="s">
        <v>1158</v>
      </c>
      <c r="AW15" s="110">
        <v>22358.7</v>
      </c>
      <c r="AX15" s="108">
        <v>0</v>
      </c>
      <c r="AY15" s="114">
        <v>22358.7</v>
      </c>
      <c r="AZ15" s="114">
        <v>22358.7</v>
      </c>
      <c r="BA15" s="114">
        <v>22358.7</v>
      </c>
      <c r="BB15" s="114">
        <v>22358.7</v>
      </c>
      <c r="BC15" s="115">
        <v>89434.8</v>
      </c>
      <c r="BD15" s="106" t="s">
        <v>630</v>
      </c>
      <c r="BE15" s="119" t="s">
        <v>631</v>
      </c>
      <c r="BF15" s="117"/>
    </row>
    <row r="16" spans="1:58" s="21" customFormat="1" ht="18" customHeight="1" x14ac:dyDescent="0.35">
      <c r="A16" s="175">
        <v>495</v>
      </c>
      <c r="B16" s="175" t="s">
        <v>1117</v>
      </c>
      <c r="C16" s="174" t="s">
        <v>33</v>
      </c>
      <c r="D16" s="174" t="s">
        <v>40</v>
      </c>
      <c r="E16" s="107">
        <v>1</v>
      </c>
      <c r="F16" s="107" t="s">
        <v>238</v>
      </c>
      <c r="G16" s="107">
        <v>0</v>
      </c>
      <c r="H16" s="178">
        <v>6300</v>
      </c>
      <c r="I16" s="178">
        <v>6300</v>
      </c>
      <c r="J16" s="178">
        <v>6300</v>
      </c>
      <c r="K16" s="178">
        <v>6300</v>
      </c>
      <c r="L16" s="107" t="s">
        <v>851</v>
      </c>
      <c r="M16" s="118"/>
      <c r="N16" s="177">
        <v>0.35</v>
      </c>
      <c r="O16" s="177">
        <v>0.35</v>
      </c>
      <c r="P16" s="177">
        <v>0.35</v>
      </c>
      <c r="Q16" s="177">
        <v>0.35</v>
      </c>
      <c r="R16" s="176">
        <v>1.04</v>
      </c>
      <c r="S16" s="176">
        <v>1.04</v>
      </c>
      <c r="T16" s="176">
        <v>1.04</v>
      </c>
      <c r="U16" s="176">
        <v>1.04</v>
      </c>
      <c r="V16" s="114">
        <v>2293.2000000000003</v>
      </c>
      <c r="W16" s="114">
        <v>2293.2000000000003</v>
      </c>
      <c r="X16" s="114">
        <v>2293.2000000000003</v>
      </c>
      <c r="Y16" s="114">
        <v>2293.2000000000003</v>
      </c>
      <c r="Z16" s="114">
        <v>9172.8000000000011</v>
      </c>
      <c r="AA16" s="106"/>
      <c r="AB16" s="118"/>
      <c r="AC16" s="111">
        <v>0.45</v>
      </c>
      <c r="AD16" s="112"/>
      <c r="AE16" s="110">
        <v>2948.4</v>
      </c>
      <c r="AF16" s="108">
        <v>655.19999999999982</v>
      </c>
      <c r="AG16" s="106"/>
      <c r="AH16" s="118"/>
      <c r="AI16" s="109">
        <v>0.45</v>
      </c>
      <c r="AJ16" s="218" t="s">
        <v>1157</v>
      </c>
      <c r="AK16" s="110">
        <v>2948.4</v>
      </c>
      <c r="AL16" s="108">
        <v>655.19999999999982</v>
      </c>
      <c r="AM16" s="106"/>
      <c r="AN16" s="118"/>
      <c r="AO16" s="109">
        <v>0.45</v>
      </c>
      <c r="AP16" s="218" t="s">
        <v>1157</v>
      </c>
      <c r="AQ16" s="110">
        <v>2948.4</v>
      </c>
      <c r="AR16" s="108">
        <v>655.19999999999982</v>
      </c>
      <c r="AS16" s="106"/>
      <c r="AT16" s="118"/>
      <c r="AU16" s="109">
        <v>0.45</v>
      </c>
      <c r="AV16" s="218" t="s">
        <v>1157</v>
      </c>
      <c r="AW16" s="110">
        <v>2948.4</v>
      </c>
      <c r="AX16" s="108">
        <v>655.19999999999982</v>
      </c>
      <c r="AY16" s="114">
        <v>2948.4</v>
      </c>
      <c r="AZ16" s="114">
        <v>2948.4</v>
      </c>
      <c r="BA16" s="114">
        <v>2948.4</v>
      </c>
      <c r="BB16" s="114">
        <v>2948.4</v>
      </c>
      <c r="BC16" s="115">
        <v>11793.6</v>
      </c>
      <c r="BD16" s="106" t="s">
        <v>630</v>
      </c>
      <c r="BE16" s="119" t="s">
        <v>631</v>
      </c>
      <c r="BF16" s="117"/>
    </row>
    <row r="17" spans="1:58" s="21" customFormat="1" ht="18" customHeight="1" x14ac:dyDescent="0.35">
      <c r="A17" s="175">
        <v>497</v>
      </c>
      <c r="B17" s="175" t="s">
        <v>1117</v>
      </c>
      <c r="C17" s="174" t="s">
        <v>33</v>
      </c>
      <c r="D17" s="174" t="s">
        <v>41</v>
      </c>
      <c r="E17" s="107">
        <v>1</v>
      </c>
      <c r="F17" s="107" t="s">
        <v>238</v>
      </c>
      <c r="G17" s="107">
        <v>0</v>
      </c>
      <c r="H17" s="178">
        <v>6300</v>
      </c>
      <c r="I17" s="178">
        <v>6300</v>
      </c>
      <c r="J17" s="178">
        <v>6300</v>
      </c>
      <c r="K17" s="178">
        <v>6300</v>
      </c>
      <c r="L17" s="107" t="s">
        <v>851</v>
      </c>
      <c r="M17" s="118"/>
      <c r="N17" s="177">
        <v>2.41</v>
      </c>
      <c r="O17" s="177">
        <v>2.41</v>
      </c>
      <c r="P17" s="177">
        <v>2.41</v>
      </c>
      <c r="Q17" s="177">
        <v>2.41</v>
      </c>
      <c r="R17" s="176">
        <v>1</v>
      </c>
      <c r="S17" s="176">
        <v>1</v>
      </c>
      <c r="T17" s="176">
        <v>1</v>
      </c>
      <c r="U17" s="176">
        <v>1</v>
      </c>
      <c r="V17" s="114">
        <v>15183</v>
      </c>
      <c r="W17" s="114">
        <v>15183</v>
      </c>
      <c r="X17" s="114">
        <v>15183</v>
      </c>
      <c r="Y17" s="114">
        <v>15183</v>
      </c>
      <c r="Z17" s="114">
        <v>60732</v>
      </c>
      <c r="AA17" s="106"/>
      <c r="AB17" s="118"/>
      <c r="AC17" s="111">
        <v>3.69</v>
      </c>
      <c r="AD17" s="112"/>
      <c r="AE17" s="110">
        <v>23247</v>
      </c>
      <c r="AF17" s="108">
        <v>8064</v>
      </c>
      <c r="AG17" s="106"/>
      <c r="AH17" s="118"/>
      <c r="AI17" s="109">
        <v>3.69</v>
      </c>
      <c r="AJ17" s="218" t="s">
        <v>1157</v>
      </c>
      <c r="AK17" s="110">
        <v>23247</v>
      </c>
      <c r="AL17" s="108">
        <v>8064</v>
      </c>
      <c r="AM17" s="106"/>
      <c r="AN17" s="118"/>
      <c r="AO17" s="109">
        <v>3.69</v>
      </c>
      <c r="AP17" s="218" t="s">
        <v>1157</v>
      </c>
      <c r="AQ17" s="110">
        <v>23247</v>
      </c>
      <c r="AR17" s="108">
        <v>8064</v>
      </c>
      <c r="AS17" s="106"/>
      <c r="AT17" s="118"/>
      <c r="AU17" s="109">
        <v>3.69</v>
      </c>
      <c r="AV17" s="218" t="s">
        <v>1157</v>
      </c>
      <c r="AW17" s="110">
        <v>23247</v>
      </c>
      <c r="AX17" s="108">
        <v>8064</v>
      </c>
      <c r="AY17" s="114">
        <v>23247</v>
      </c>
      <c r="AZ17" s="114">
        <v>23247</v>
      </c>
      <c r="BA17" s="114">
        <v>23247</v>
      </c>
      <c r="BB17" s="114">
        <v>23247</v>
      </c>
      <c r="BC17" s="115">
        <v>92988</v>
      </c>
      <c r="BD17" s="106" t="s">
        <v>630</v>
      </c>
      <c r="BE17" s="119" t="s">
        <v>631</v>
      </c>
      <c r="BF17" s="117"/>
    </row>
    <row r="18" spans="1:58" s="21" customFormat="1" ht="18" customHeight="1" x14ac:dyDescent="0.35">
      <c r="A18" s="175">
        <v>502</v>
      </c>
      <c r="B18" s="175" t="s">
        <v>1117</v>
      </c>
      <c r="C18" s="174" t="s">
        <v>33</v>
      </c>
      <c r="D18" s="174" t="s">
        <v>42</v>
      </c>
      <c r="E18" s="107">
        <v>1</v>
      </c>
      <c r="F18" s="107" t="s">
        <v>239</v>
      </c>
      <c r="G18" s="107">
        <v>0</v>
      </c>
      <c r="H18" s="178">
        <v>6300</v>
      </c>
      <c r="I18" s="178">
        <v>6300</v>
      </c>
      <c r="J18" s="178">
        <v>6300</v>
      </c>
      <c r="K18" s="178">
        <v>6300</v>
      </c>
      <c r="L18" s="107" t="s">
        <v>676</v>
      </c>
      <c r="M18" s="118"/>
      <c r="N18" s="177">
        <v>1.6151727892153844</v>
      </c>
      <c r="O18" s="177">
        <v>1.6151727892153844</v>
      </c>
      <c r="P18" s="177">
        <v>1.6151727892153844</v>
      </c>
      <c r="Q18" s="177">
        <v>1.6151727892153844</v>
      </c>
      <c r="R18" s="176">
        <v>1</v>
      </c>
      <c r="S18" s="176">
        <v>1</v>
      </c>
      <c r="T18" s="176">
        <v>1</v>
      </c>
      <c r="U18" s="176">
        <v>1</v>
      </c>
      <c r="V18" s="114">
        <v>10175.588572056922</v>
      </c>
      <c r="W18" s="114">
        <v>10175.588572056922</v>
      </c>
      <c r="X18" s="114">
        <v>10175.588572056922</v>
      </c>
      <c r="Y18" s="114">
        <v>10175.588572056922</v>
      </c>
      <c r="Z18" s="114">
        <v>40702.354288227689</v>
      </c>
      <c r="AA18" s="106"/>
      <c r="AB18" s="118"/>
      <c r="AC18" s="111">
        <v>1.6151727892153844</v>
      </c>
      <c r="AD18" s="112"/>
      <c r="AE18" s="110">
        <v>10175.588572056922</v>
      </c>
      <c r="AF18" s="108">
        <v>0</v>
      </c>
      <c r="AG18" s="106"/>
      <c r="AH18" s="118"/>
      <c r="AI18" s="109">
        <v>1.6151727892153844</v>
      </c>
      <c r="AJ18" s="218" t="s">
        <v>267</v>
      </c>
      <c r="AK18" s="110">
        <v>10175.588572056922</v>
      </c>
      <c r="AL18" s="108">
        <v>0</v>
      </c>
      <c r="AM18" s="106"/>
      <c r="AN18" s="118"/>
      <c r="AO18" s="109">
        <v>1.6151727892153844</v>
      </c>
      <c r="AP18" s="218" t="s">
        <v>267</v>
      </c>
      <c r="AQ18" s="110">
        <v>10175.588572056922</v>
      </c>
      <c r="AR18" s="108">
        <v>0</v>
      </c>
      <c r="AS18" s="106"/>
      <c r="AT18" s="118"/>
      <c r="AU18" s="109">
        <v>1.6151727892153844</v>
      </c>
      <c r="AV18" s="218" t="s">
        <v>267</v>
      </c>
      <c r="AW18" s="110">
        <v>10175.588572056922</v>
      </c>
      <c r="AX18" s="108">
        <v>0</v>
      </c>
      <c r="AY18" s="114">
        <v>10175.588572056922</v>
      </c>
      <c r="AZ18" s="114">
        <v>10175.588572056922</v>
      </c>
      <c r="BA18" s="114">
        <v>10175.588572056922</v>
      </c>
      <c r="BB18" s="114">
        <v>10175.588572056922</v>
      </c>
      <c r="BC18" s="115">
        <v>40702.354288227689</v>
      </c>
      <c r="BD18" s="106" t="s">
        <v>630</v>
      </c>
      <c r="BE18" s="119" t="s">
        <v>631</v>
      </c>
      <c r="BF18" s="117"/>
    </row>
    <row r="19" spans="1:58" s="21" customFormat="1" ht="18" customHeight="1" x14ac:dyDescent="0.35">
      <c r="A19" s="175">
        <v>1049</v>
      </c>
      <c r="B19" s="175" t="s">
        <v>804</v>
      </c>
      <c r="C19" s="174" t="s">
        <v>804</v>
      </c>
      <c r="D19" s="174" t="s">
        <v>3</v>
      </c>
      <c r="E19" s="107">
        <v>1</v>
      </c>
      <c r="F19" s="107" t="s">
        <v>232</v>
      </c>
      <c r="G19" s="107">
        <v>0</v>
      </c>
      <c r="H19" s="178">
        <v>6000</v>
      </c>
      <c r="I19" s="178">
        <v>6000</v>
      </c>
      <c r="J19" s="178">
        <v>7500</v>
      </c>
      <c r="K19" s="178">
        <v>7500</v>
      </c>
      <c r="L19" s="107" t="s">
        <v>629</v>
      </c>
      <c r="M19" s="118"/>
      <c r="N19" s="177">
        <v>63.71</v>
      </c>
      <c r="O19" s="177">
        <v>63.71</v>
      </c>
      <c r="P19" s="177">
        <v>63.71</v>
      </c>
      <c r="Q19" s="177">
        <v>63.71</v>
      </c>
      <c r="R19" s="176">
        <v>0.8</v>
      </c>
      <c r="S19" s="176">
        <v>0.8</v>
      </c>
      <c r="T19" s="176">
        <v>0.8</v>
      </c>
      <c r="U19" s="176">
        <v>0.8</v>
      </c>
      <c r="V19" s="114">
        <v>305808</v>
      </c>
      <c r="W19" s="114">
        <v>305808</v>
      </c>
      <c r="X19" s="114">
        <v>382260</v>
      </c>
      <c r="Y19" s="114">
        <v>382260</v>
      </c>
      <c r="Z19" s="114">
        <v>1376136</v>
      </c>
      <c r="AA19" s="106"/>
      <c r="AB19" s="118"/>
      <c r="AC19" s="111">
        <v>63.71</v>
      </c>
      <c r="AD19" s="112"/>
      <c r="AE19" s="110">
        <v>305808</v>
      </c>
      <c r="AF19" s="108">
        <v>0</v>
      </c>
      <c r="AG19" s="106"/>
      <c r="AH19" s="118"/>
      <c r="AI19" s="109">
        <v>63.71</v>
      </c>
      <c r="AJ19" s="218" t="s">
        <v>1155</v>
      </c>
      <c r="AK19" s="110">
        <v>305808</v>
      </c>
      <c r="AL19" s="108">
        <v>0</v>
      </c>
      <c r="AM19" s="106"/>
      <c r="AN19" s="118"/>
      <c r="AO19" s="109">
        <v>63.71</v>
      </c>
      <c r="AP19" s="218" t="s">
        <v>1155</v>
      </c>
      <c r="AQ19" s="110">
        <v>382260</v>
      </c>
      <c r="AR19" s="108">
        <v>0</v>
      </c>
      <c r="AS19" s="106"/>
      <c r="AT19" s="118"/>
      <c r="AU19" s="109">
        <v>63.71</v>
      </c>
      <c r="AV19" s="218" t="s">
        <v>1155</v>
      </c>
      <c r="AW19" s="110">
        <v>382260</v>
      </c>
      <c r="AX19" s="108">
        <v>0</v>
      </c>
      <c r="AY19" s="114">
        <v>305808</v>
      </c>
      <c r="AZ19" s="114">
        <v>305808</v>
      </c>
      <c r="BA19" s="114">
        <v>382260</v>
      </c>
      <c r="BB19" s="114">
        <v>382260</v>
      </c>
      <c r="BC19" s="115">
        <v>1376136</v>
      </c>
      <c r="BD19" s="106" t="s">
        <v>630</v>
      </c>
      <c r="BE19" s="119" t="s">
        <v>631</v>
      </c>
      <c r="BF19" s="117"/>
    </row>
    <row r="20" spans="1:58" s="21" customFormat="1" ht="18" customHeight="1" x14ac:dyDescent="0.35">
      <c r="A20" s="175">
        <v>911</v>
      </c>
      <c r="B20" s="175" t="s">
        <v>444</v>
      </c>
      <c r="C20" s="174" t="s">
        <v>444</v>
      </c>
      <c r="D20" s="174" t="s">
        <v>693</v>
      </c>
      <c r="E20" s="107">
        <v>1</v>
      </c>
      <c r="F20" s="107" t="s">
        <v>237</v>
      </c>
      <c r="G20" s="107">
        <v>0</v>
      </c>
      <c r="H20" s="178">
        <v>226</v>
      </c>
      <c r="I20" s="178">
        <v>226</v>
      </c>
      <c r="J20" s="178">
        <v>226</v>
      </c>
      <c r="K20" s="178">
        <v>226</v>
      </c>
      <c r="L20" s="107" t="s">
        <v>675</v>
      </c>
      <c r="M20" s="118"/>
      <c r="N20" s="177">
        <v>11.04</v>
      </c>
      <c r="O20" s="177">
        <v>11.04</v>
      </c>
      <c r="P20" s="177">
        <v>11.04</v>
      </c>
      <c r="Q20" s="177">
        <v>11.04</v>
      </c>
      <c r="R20" s="176">
        <v>1</v>
      </c>
      <c r="S20" s="176">
        <v>1</v>
      </c>
      <c r="T20" s="176">
        <v>1</v>
      </c>
      <c r="U20" s="176">
        <v>1</v>
      </c>
      <c r="V20" s="114">
        <v>2495.04</v>
      </c>
      <c r="W20" s="114">
        <v>2495.04</v>
      </c>
      <c r="X20" s="114">
        <v>2495.04</v>
      </c>
      <c r="Y20" s="114">
        <v>2495.04</v>
      </c>
      <c r="Z20" s="114">
        <v>9980.16</v>
      </c>
      <c r="AA20" s="106"/>
      <c r="AB20" s="118"/>
      <c r="AC20" s="111">
        <v>5.88</v>
      </c>
      <c r="AD20" s="112"/>
      <c r="AE20" s="110">
        <v>1328.8799999999999</v>
      </c>
      <c r="AF20" s="108">
        <v>-1166.1600000000001</v>
      </c>
      <c r="AG20" s="106"/>
      <c r="AH20" s="118"/>
      <c r="AI20" s="109">
        <v>5.88</v>
      </c>
      <c r="AJ20" s="218" t="s">
        <v>1158</v>
      </c>
      <c r="AK20" s="110">
        <v>1328.8799999999999</v>
      </c>
      <c r="AL20" s="108">
        <v>-1166.1600000000001</v>
      </c>
      <c r="AM20" s="106"/>
      <c r="AN20" s="118"/>
      <c r="AO20" s="109">
        <v>5.88</v>
      </c>
      <c r="AP20" s="218" t="s">
        <v>1158</v>
      </c>
      <c r="AQ20" s="110">
        <v>1328.8799999999999</v>
      </c>
      <c r="AR20" s="108">
        <v>-1166.1600000000001</v>
      </c>
      <c r="AS20" s="106"/>
      <c r="AT20" s="118"/>
      <c r="AU20" s="109">
        <v>5.88</v>
      </c>
      <c r="AV20" s="218" t="s">
        <v>1158</v>
      </c>
      <c r="AW20" s="110">
        <v>1328.8799999999999</v>
      </c>
      <c r="AX20" s="108">
        <v>-1166.1600000000001</v>
      </c>
      <c r="AY20" s="114">
        <v>1328.8799999999999</v>
      </c>
      <c r="AZ20" s="114">
        <v>1328.8799999999999</v>
      </c>
      <c r="BA20" s="114">
        <v>1328.8799999999999</v>
      </c>
      <c r="BB20" s="114">
        <v>1328.8799999999999</v>
      </c>
      <c r="BC20" s="115">
        <v>5315.5199999999995</v>
      </c>
      <c r="BD20" s="106" t="s">
        <v>630</v>
      </c>
      <c r="BE20" s="119" t="s">
        <v>631</v>
      </c>
      <c r="BF20" s="117"/>
    </row>
    <row r="21" spans="1:58" s="21" customFormat="1" ht="18" customHeight="1" x14ac:dyDescent="0.35">
      <c r="A21" s="175">
        <v>896</v>
      </c>
      <c r="B21" s="175" t="s">
        <v>444</v>
      </c>
      <c r="C21" s="174" t="s">
        <v>444</v>
      </c>
      <c r="D21" s="174" t="s">
        <v>694</v>
      </c>
      <c r="E21" s="107">
        <v>1</v>
      </c>
      <c r="F21" s="107" t="s">
        <v>238</v>
      </c>
      <c r="G21" s="107">
        <v>0</v>
      </c>
      <c r="H21" s="178">
        <v>452</v>
      </c>
      <c r="I21" s="178">
        <v>452</v>
      </c>
      <c r="J21" s="178">
        <v>452</v>
      </c>
      <c r="K21" s="178">
        <v>452</v>
      </c>
      <c r="L21" s="107" t="s">
        <v>851</v>
      </c>
      <c r="M21" s="118"/>
      <c r="N21" s="177">
        <v>2.94</v>
      </c>
      <c r="O21" s="177">
        <v>2.94</v>
      </c>
      <c r="P21" s="177">
        <v>2.94</v>
      </c>
      <c r="Q21" s="177">
        <v>2.94</v>
      </c>
      <c r="R21" s="176">
        <v>1</v>
      </c>
      <c r="S21" s="176">
        <v>1</v>
      </c>
      <c r="T21" s="176">
        <v>1</v>
      </c>
      <c r="U21" s="176">
        <v>1</v>
      </c>
      <c r="V21" s="114">
        <v>1328.8799999999999</v>
      </c>
      <c r="W21" s="114">
        <v>1328.8799999999999</v>
      </c>
      <c r="X21" s="114">
        <v>1328.8799999999999</v>
      </c>
      <c r="Y21" s="114">
        <v>1328.8799999999999</v>
      </c>
      <c r="Z21" s="114">
        <v>5315.5199999999995</v>
      </c>
      <c r="AA21" s="106"/>
      <c r="AB21" s="118"/>
      <c r="AC21" s="111">
        <v>4.18</v>
      </c>
      <c r="AD21" s="112"/>
      <c r="AE21" s="110">
        <v>1889.36</v>
      </c>
      <c r="AF21" s="108">
        <v>560.48</v>
      </c>
      <c r="AG21" s="106"/>
      <c r="AH21" s="118"/>
      <c r="AI21" s="109">
        <v>4.18</v>
      </c>
      <c r="AJ21" s="218" t="s">
        <v>1157</v>
      </c>
      <c r="AK21" s="110">
        <v>1889.36</v>
      </c>
      <c r="AL21" s="108">
        <v>560.48</v>
      </c>
      <c r="AM21" s="106"/>
      <c r="AN21" s="118"/>
      <c r="AO21" s="109">
        <v>4.18</v>
      </c>
      <c r="AP21" s="218" t="s">
        <v>1157</v>
      </c>
      <c r="AQ21" s="110">
        <v>1889.36</v>
      </c>
      <c r="AR21" s="108">
        <v>560.48</v>
      </c>
      <c r="AS21" s="106"/>
      <c r="AT21" s="118"/>
      <c r="AU21" s="109">
        <v>4.18</v>
      </c>
      <c r="AV21" s="218" t="s">
        <v>1157</v>
      </c>
      <c r="AW21" s="110">
        <v>1889.36</v>
      </c>
      <c r="AX21" s="108">
        <v>560.48</v>
      </c>
      <c r="AY21" s="114">
        <v>1889.36</v>
      </c>
      <c r="AZ21" s="114">
        <v>1889.36</v>
      </c>
      <c r="BA21" s="114">
        <v>1889.36</v>
      </c>
      <c r="BB21" s="114">
        <v>1889.36</v>
      </c>
      <c r="BC21" s="115">
        <v>7557.44</v>
      </c>
      <c r="BD21" s="106" t="s">
        <v>630</v>
      </c>
      <c r="BE21" s="119" t="s">
        <v>631</v>
      </c>
      <c r="BF21" s="117"/>
    </row>
    <row r="22" spans="1:58" s="21" customFormat="1" ht="18" customHeight="1" x14ac:dyDescent="0.35">
      <c r="A22" s="175">
        <v>856</v>
      </c>
      <c r="B22" s="175" t="s">
        <v>444</v>
      </c>
      <c r="C22" s="174" t="s">
        <v>444</v>
      </c>
      <c r="D22" s="174" t="s">
        <v>699</v>
      </c>
      <c r="E22" s="107">
        <v>1</v>
      </c>
      <c r="F22" s="107" t="s">
        <v>240</v>
      </c>
      <c r="G22" s="107">
        <v>0</v>
      </c>
      <c r="H22" s="178">
        <v>76</v>
      </c>
      <c r="I22" s="178">
        <v>76</v>
      </c>
      <c r="J22" s="178">
        <v>76</v>
      </c>
      <c r="K22" s="178">
        <v>76</v>
      </c>
      <c r="L22" s="107" t="s">
        <v>680</v>
      </c>
      <c r="M22" s="118"/>
      <c r="N22" s="177">
        <v>115.48339534883723</v>
      </c>
      <c r="O22" s="177">
        <v>115.48339534883723</v>
      </c>
      <c r="P22" s="177">
        <v>115.48339534883723</v>
      </c>
      <c r="Q22" s="177">
        <v>115.48339534883723</v>
      </c>
      <c r="R22" s="176">
        <v>1</v>
      </c>
      <c r="S22" s="176">
        <v>1</v>
      </c>
      <c r="T22" s="176">
        <v>1</v>
      </c>
      <c r="U22" s="176">
        <v>1</v>
      </c>
      <c r="V22" s="114">
        <v>8776.7380465116294</v>
      </c>
      <c r="W22" s="114">
        <v>8776.7380465116294</v>
      </c>
      <c r="X22" s="114">
        <v>8776.7380465116294</v>
      </c>
      <c r="Y22" s="114">
        <v>8776.7380465116294</v>
      </c>
      <c r="Z22" s="114">
        <v>35106.952186046517</v>
      </c>
      <c r="AA22" s="106"/>
      <c r="AB22" s="118"/>
      <c r="AC22" s="111">
        <v>107.9192329534884</v>
      </c>
      <c r="AD22" s="112"/>
      <c r="AE22" s="110">
        <v>8201.8617044651182</v>
      </c>
      <c r="AF22" s="108">
        <v>-574.87634204651113</v>
      </c>
      <c r="AG22" s="106"/>
      <c r="AH22" s="118"/>
      <c r="AI22" s="109">
        <v>107.9192329534884</v>
      </c>
      <c r="AJ22" s="218" t="s">
        <v>1159</v>
      </c>
      <c r="AK22" s="110">
        <v>8201.8617044651182</v>
      </c>
      <c r="AL22" s="108">
        <v>-574.87634204651113</v>
      </c>
      <c r="AM22" s="106"/>
      <c r="AN22" s="118"/>
      <c r="AO22" s="109">
        <v>107.9192329534884</v>
      </c>
      <c r="AP22" s="218" t="s">
        <v>1159</v>
      </c>
      <c r="AQ22" s="110">
        <v>8201.8617044651182</v>
      </c>
      <c r="AR22" s="108">
        <v>-574.87634204651113</v>
      </c>
      <c r="AS22" s="106"/>
      <c r="AT22" s="118"/>
      <c r="AU22" s="109">
        <v>107.9192329534884</v>
      </c>
      <c r="AV22" s="218" t="s">
        <v>1159</v>
      </c>
      <c r="AW22" s="110">
        <v>8201.8617044651182</v>
      </c>
      <c r="AX22" s="108">
        <v>-574.87634204651113</v>
      </c>
      <c r="AY22" s="114">
        <v>8201.8617044651182</v>
      </c>
      <c r="AZ22" s="114">
        <v>8201.8617044651182</v>
      </c>
      <c r="BA22" s="114">
        <v>8201.8617044651182</v>
      </c>
      <c r="BB22" s="114">
        <v>8201.8617044651182</v>
      </c>
      <c r="BC22" s="115">
        <v>32807.446817860473</v>
      </c>
      <c r="BD22" s="106" t="s">
        <v>630</v>
      </c>
      <c r="BE22" s="119" t="s">
        <v>631</v>
      </c>
      <c r="BF22" s="117"/>
    </row>
    <row r="23" spans="1:58" s="21" customFormat="1" ht="18" customHeight="1" x14ac:dyDescent="0.35">
      <c r="A23" s="175">
        <v>907</v>
      </c>
      <c r="B23" s="175" t="s">
        <v>444</v>
      </c>
      <c r="C23" s="174" t="s">
        <v>444</v>
      </c>
      <c r="D23" s="174" t="s">
        <v>700</v>
      </c>
      <c r="E23" s="107">
        <v>1</v>
      </c>
      <c r="F23" s="107" t="s">
        <v>234</v>
      </c>
      <c r="G23" s="107">
        <v>0</v>
      </c>
      <c r="H23" s="178">
        <v>37</v>
      </c>
      <c r="I23" s="178">
        <v>37</v>
      </c>
      <c r="J23" s="178">
        <v>37</v>
      </c>
      <c r="K23" s="178">
        <v>37</v>
      </c>
      <c r="L23" s="107" t="s">
        <v>682</v>
      </c>
      <c r="M23" s="118"/>
      <c r="N23" s="177">
        <v>52.704917843226852</v>
      </c>
      <c r="O23" s="177">
        <v>52.704917843226852</v>
      </c>
      <c r="P23" s="177">
        <v>52.704917843226852</v>
      </c>
      <c r="Q23" s="177">
        <v>52.704917843226852</v>
      </c>
      <c r="R23" s="176">
        <v>1</v>
      </c>
      <c r="S23" s="176">
        <v>1</v>
      </c>
      <c r="T23" s="176">
        <v>1</v>
      </c>
      <c r="U23" s="176">
        <v>1</v>
      </c>
      <c r="V23" s="114">
        <v>1950.0819601993935</v>
      </c>
      <c r="W23" s="114">
        <v>1950.0819601993935</v>
      </c>
      <c r="X23" s="114">
        <v>1950.0819601993935</v>
      </c>
      <c r="Y23" s="114">
        <v>1950.0819601993935</v>
      </c>
      <c r="Z23" s="114">
        <v>7800.327840797574</v>
      </c>
      <c r="AA23" s="106"/>
      <c r="AB23" s="118"/>
      <c r="AC23" s="111">
        <v>52.704917843226852</v>
      </c>
      <c r="AD23" s="112"/>
      <c r="AE23" s="110">
        <v>1950.0819601993935</v>
      </c>
      <c r="AF23" s="108">
        <v>0</v>
      </c>
      <c r="AG23" s="106"/>
      <c r="AH23" s="118"/>
      <c r="AI23" s="109">
        <v>52.704917843226852</v>
      </c>
      <c r="AJ23" s="218" t="s">
        <v>1160</v>
      </c>
      <c r="AK23" s="110">
        <v>1950.0819601993935</v>
      </c>
      <c r="AL23" s="108">
        <v>0</v>
      </c>
      <c r="AM23" s="106"/>
      <c r="AN23" s="118"/>
      <c r="AO23" s="109">
        <v>52.704917843226852</v>
      </c>
      <c r="AP23" s="218" t="s">
        <v>1160</v>
      </c>
      <c r="AQ23" s="110">
        <v>1950.0819601993935</v>
      </c>
      <c r="AR23" s="108">
        <v>0</v>
      </c>
      <c r="AS23" s="106"/>
      <c r="AT23" s="118"/>
      <c r="AU23" s="109">
        <v>52.704917843226852</v>
      </c>
      <c r="AV23" s="218" t="s">
        <v>1160</v>
      </c>
      <c r="AW23" s="110">
        <v>1950.0819601993935</v>
      </c>
      <c r="AX23" s="108">
        <v>0</v>
      </c>
      <c r="AY23" s="114">
        <v>1950.0819601993935</v>
      </c>
      <c r="AZ23" s="114">
        <v>1950.0819601993935</v>
      </c>
      <c r="BA23" s="114">
        <v>1950.0819601993935</v>
      </c>
      <c r="BB23" s="114">
        <v>1950.0819601993935</v>
      </c>
      <c r="BC23" s="115">
        <v>7800.327840797574</v>
      </c>
      <c r="BD23" s="106" t="s">
        <v>630</v>
      </c>
      <c r="BE23" s="119" t="s">
        <v>631</v>
      </c>
      <c r="BF23" s="117"/>
    </row>
    <row r="24" spans="1:58" s="21" customFormat="1" ht="18" customHeight="1" x14ac:dyDescent="0.35">
      <c r="A24" s="175">
        <v>909</v>
      </c>
      <c r="B24" s="175" t="s">
        <v>444</v>
      </c>
      <c r="C24" s="174" t="s">
        <v>444</v>
      </c>
      <c r="D24" s="174" t="s">
        <v>701</v>
      </c>
      <c r="E24" s="107">
        <v>1</v>
      </c>
      <c r="F24" s="107" t="s">
        <v>1148</v>
      </c>
      <c r="G24" s="107">
        <v>0</v>
      </c>
      <c r="H24" s="178">
        <v>59</v>
      </c>
      <c r="I24" s="178">
        <v>59</v>
      </c>
      <c r="J24" s="178">
        <v>59</v>
      </c>
      <c r="K24" s="178">
        <v>59</v>
      </c>
      <c r="L24" s="107" t="s">
        <v>682</v>
      </c>
      <c r="M24" s="118"/>
      <c r="N24" s="177">
        <v>2.7096845113773766</v>
      </c>
      <c r="O24" s="177">
        <v>2.7096845113773766</v>
      </c>
      <c r="P24" s="177">
        <v>2.7096845113773766</v>
      </c>
      <c r="Q24" s="177">
        <v>2.7096845113773766</v>
      </c>
      <c r="R24" s="176">
        <v>1</v>
      </c>
      <c r="S24" s="176">
        <v>1</v>
      </c>
      <c r="T24" s="176">
        <v>1</v>
      </c>
      <c r="U24" s="176">
        <v>1</v>
      </c>
      <c r="V24" s="114">
        <v>159.87138617126521</v>
      </c>
      <c r="W24" s="114">
        <v>159.87138617126521</v>
      </c>
      <c r="X24" s="114">
        <v>159.87138617126521</v>
      </c>
      <c r="Y24" s="114">
        <v>159.87138617126521</v>
      </c>
      <c r="Z24" s="114">
        <v>639.48554468506086</v>
      </c>
      <c r="AA24" s="106"/>
      <c r="AB24" s="118"/>
      <c r="AC24" s="111">
        <v>2.7096845113773766</v>
      </c>
      <c r="AD24" s="112"/>
      <c r="AE24" s="110">
        <v>159.87138617126521</v>
      </c>
      <c r="AF24" s="108">
        <v>0</v>
      </c>
      <c r="AG24" s="106"/>
      <c r="AH24" s="118"/>
      <c r="AI24" s="109">
        <v>2.7096845113773766</v>
      </c>
      <c r="AJ24" s="218" t="s">
        <v>1163</v>
      </c>
      <c r="AK24" s="110">
        <v>159.87138617126521</v>
      </c>
      <c r="AL24" s="108">
        <v>0</v>
      </c>
      <c r="AM24" s="106"/>
      <c r="AN24" s="118"/>
      <c r="AO24" s="109">
        <v>2.7096845113773766</v>
      </c>
      <c r="AP24" s="218" t="s">
        <v>1163</v>
      </c>
      <c r="AQ24" s="110">
        <v>159.87138617126521</v>
      </c>
      <c r="AR24" s="108">
        <v>0</v>
      </c>
      <c r="AS24" s="106"/>
      <c r="AT24" s="118"/>
      <c r="AU24" s="109">
        <v>2.7096845113773766</v>
      </c>
      <c r="AV24" s="218" t="s">
        <v>1163</v>
      </c>
      <c r="AW24" s="110">
        <v>159.87138617126521</v>
      </c>
      <c r="AX24" s="108">
        <v>0</v>
      </c>
      <c r="AY24" s="114">
        <v>159.87138617126521</v>
      </c>
      <c r="AZ24" s="114">
        <v>159.87138617126521</v>
      </c>
      <c r="BA24" s="114">
        <v>159.87138617126521</v>
      </c>
      <c r="BB24" s="114">
        <v>159.87138617126521</v>
      </c>
      <c r="BC24" s="115">
        <v>639.48554468506086</v>
      </c>
      <c r="BD24" s="106" t="s">
        <v>630</v>
      </c>
      <c r="BE24" s="119" t="s">
        <v>631</v>
      </c>
      <c r="BF24" s="117"/>
    </row>
    <row r="25" spans="1:58" s="21" customFormat="1" ht="18" customHeight="1" x14ac:dyDescent="0.35">
      <c r="A25" s="175">
        <v>882</v>
      </c>
      <c r="B25" s="175" t="s">
        <v>444</v>
      </c>
      <c r="C25" s="174" t="s">
        <v>444</v>
      </c>
      <c r="D25" s="174" t="s">
        <v>702</v>
      </c>
      <c r="E25" s="107">
        <v>1</v>
      </c>
      <c r="F25" s="107" t="s">
        <v>260</v>
      </c>
      <c r="G25" s="107">
        <v>0</v>
      </c>
      <c r="H25" s="178">
        <v>16</v>
      </c>
      <c r="I25" s="178">
        <v>16</v>
      </c>
      <c r="J25" s="178">
        <v>16</v>
      </c>
      <c r="K25" s="178">
        <v>16</v>
      </c>
      <c r="L25" s="107" t="s">
        <v>681</v>
      </c>
      <c r="M25" s="118"/>
      <c r="N25" s="177">
        <v>86.055308345348962</v>
      </c>
      <c r="O25" s="177">
        <v>86.055308345348962</v>
      </c>
      <c r="P25" s="177">
        <v>86.055308345348962</v>
      </c>
      <c r="Q25" s="177">
        <v>86.055308345348962</v>
      </c>
      <c r="R25" s="176">
        <v>1</v>
      </c>
      <c r="S25" s="176">
        <v>1</v>
      </c>
      <c r="T25" s="176">
        <v>1</v>
      </c>
      <c r="U25" s="176">
        <v>1</v>
      </c>
      <c r="V25" s="114">
        <v>1376.8849335255834</v>
      </c>
      <c r="W25" s="114">
        <v>1376.8849335255834</v>
      </c>
      <c r="X25" s="114">
        <v>1376.8849335255834</v>
      </c>
      <c r="Y25" s="114">
        <v>1376.8849335255834</v>
      </c>
      <c r="Z25" s="114">
        <v>5507.5397341023336</v>
      </c>
      <c r="AA25" s="106"/>
      <c r="AB25" s="118"/>
      <c r="AC25" s="111">
        <v>11.869697702806754</v>
      </c>
      <c r="AD25" s="112"/>
      <c r="AE25" s="110">
        <v>189.91516324490806</v>
      </c>
      <c r="AF25" s="108">
        <v>-1186.9697702806752</v>
      </c>
      <c r="AG25" s="106"/>
      <c r="AH25" s="118"/>
      <c r="AI25" s="109">
        <v>11.869697702806754</v>
      </c>
      <c r="AJ25" s="218" t="s">
        <v>267</v>
      </c>
      <c r="AK25" s="110">
        <v>189.91516324490806</v>
      </c>
      <c r="AL25" s="108">
        <v>-1186.9697702806752</v>
      </c>
      <c r="AM25" s="106"/>
      <c r="AN25" s="118"/>
      <c r="AO25" s="109">
        <v>11.869697702806754</v>
      </c>
      <c r="AP25" s="218" t="s">
        <v>267</v>
      </c>
      <c r="AQ25" s="110">
        <v>189.91516324490806</v>
      </c>
      <c r="AR25" s="108">
        <v>-1186.9697702806752</v>
      </c>
      <c r="AS25" s="106"/>
      <c r="AT25" s="118"/>
      <c r="AU25" s="109">
        <v>11.869697702806754</v>
      </c>
      <c r="AV25" s="218" t="s">
        <v>267</v>
      </c>
      <c r="AW25" s="110">
        <v>189.91516324490806</v>
      </c>
      <c r="AX25" s="108">
        <v>-1186.9697702806752</v>
      </c>
      <c r="AY25" s="114">
        <v>189.91516324490806</v>
      </c>
      <c r="AZ25" s="114">
        <v>189.91516324490806</v>
      </c>
      <c r="BA25" s="114">
        <v>189.91516324490806</v>
      </c>
      <c r="BB25" s="114">
        <v>189.91516324490806</v>
      </c>
      <c r="BC25" s="115">
        <v>759.66065297963223</v>
      </c>
      <c r="BD25" s="106" t="s">
        <v>630</v>
      </c>
      <c r="BE25" s="119" t="s">
        <v>631</v>
      </c>
      <c r="BF25" s="117"/>
    </row>
    <row r="26" spans="1:58" s="21" customFormat="1" ht="18" customHeight="1" x14ac:dyDescent="0.35">
      <c r="A26" s="175">
        <v>863</v>
      </c>
      <c r="B26" s="175" t="s">
        <v>444</v>
      </c>
      <c r="C26" s="174" t="s">
        <v>444</v>
      </c>
      <c r="D26" s="174" t="s">
        <v>705</v>
      </c>
      <c r="E26" s="107">
        <v>1</v>
      </c>
      <c r="F26" s="107" t="s">
        <v>638</v>
      </c>
      <c r="G26" s="107">
        <v>0</v>
      </c>
      <c r="H26" s="178">
        <v>3</v>
      </c>
      <c r="I26" s="178">
        <v>3</v>
      </c>
      <c r="J26" s="178">
        <v>3</v>
      </c>
      <c r="K26" s="178">
        <v>3</v>
      </c>
      <c r="L26" s="107" t="s">
        <v>667</v>
      </c>
      <c r="M26" s="118"/>
      <c r="N26" s="177">
        <v>144.38</v>
      </c>
      <c r="O26" s="177">
        <v>144.38</v>
      </c>
      <c r="P26" s="177">
        <v>144.38</v>
      </c>
      <c r="Q26" s="177">
        <v>144.38</v>
      </c>
      <c r="R26" s="176">
        <v>1</v>
      </c>
      <c r="S26" s="176">
        <v>1</v>
      </c>
      <c r="T26" s="176">
        <v>1</v>
      </c>
      <c r="U26" s="176">
        <v>1</v>
      </c>
      <c r="V26" s="114">
        <v>433.14</v>
      </c>
      <c r="W26" s="114">
        <v>433.14</v>
      </c>
      <c r="X26" s="114">
        <v>433.14</v>
      </c>
      <c r="Y26" s="114">
        <v>433.14</v>
      </c>
      <c r="Z26" s="114">
        <v>1732.56</v>
      </c>
      <c r="AA26" s="106"/>
      <c r="AB26" s="118"/>
      <c r="AC26" s="111">
        <v>107.05</v>
      </c>
      <c r="AD26" s="112"/>
      <c r="AE26" s="110">
        <v>321.14999999999998</v>
      </c>
      <c r="AF26" s="108">
        <v>-111.99000000000001</v>
      </c>
      <c r="AG26" s="106"/>
      <c r="AH26" s="118"/>
      <c r="AI26" s="109">
        <v>107.05</v>
      </c>
      <c r="AJ26" s="218" t="s">
        <v>1154</v>
      </c>
      <c r="AK26" s="110">
        <v>321.14999999999998</v>
      </c>
      <c r="AL26" s="108">
        <v>-111.99000000000001</v>
      </c>
      <c r="AM26" s="106"/>
      <c r="AN26" s="118"/>
      <c r="AO26" s="109">
        <v>107.05</v>
      </c>
      <c r="AP26" s="218" t="s">
        <v>1154</v>
      </c>
      <c r="AQ26" s="110">
        <v>321.14999999999998</v>
      </c>
      <c r="AR26" s="108">
        <v>-111.99000000000001</v>
      </c>
      <c r="AS26" s="106"/>
      <c r="AT26" s="118"/>
      <c r="AU26" s="109">
        <v>107.05</v>
      </c>
      <c r="AV26" s="218" t="s">
        <v>1154</v>
      </c>
      <c r="AW26" s="110">
        <v>321.14999999999998</v>
      </c>
      <c r="AX26" s="108">
        <v>-111.99000000000001</v>
      </c>
      <c r="AY26" s="114">
        <v>321.14999999999998</v>
      </c>
      <c r="AZ26" s="114">
        <v>321.14999999999998</v>
      </c>
      <c r="BA26" s="114">
        <v>321.14999999999998</v>
      </c>
      <c r="BB26" s="114">
        <v>321.14999999999998</v>
      </c>
      <c r="BC26" s="115">
        <v>1284.5999999999999</v>
      </c>
      <c r="BD26" s="106" t="s">
        <v>630</v>
      </c>
      <c r="BE26" s="119" t="s">
        <v>631</v>
      </c>
      <c r="BF26" s="117"/>
    </row>
    <row r="27" spans="1:58" s="21" customFormat="1" ht="18" customHeight="1" x14ac:dyDescent="0.35">
      <c r="A27" s="175">
        <v>905</v>
      </c>
      <c r="B27" s="175" t="s">
        <v>444</v>
      </c>
      <c r="C27" s="174" t="s">
        <v>444</v>
      </c>
      <c r="D27" s="174" t="s">
        <v>706</v>
      </c>
      <c r="E27" s="107">
        <v>1</v>
      </c>
      <c r="F27" s="107" t="s">
        <v>233</v>
      </c>
      <c r="G27" s="107">
        <v>0</v>
      </c>
      <c r="H27" s="178">
        <v>35</v>
      </c>
      <c r="I27" s="178">
        <v>35</v>
      </c>
      <c r="J27" s="178">
        <v>35</v>
      </c>
      <c r="K27" s="178">
        <v>35</v>
      </c>
      <c r="L27" s="107" t="s">
        <v>671</v>
      </c>
      <c r="M27" s="118"/>
      <c r="N27" s="177">
        <v>53.381999999999998</v>
      </c>
      <c r="O27" s="177">
        <v>53.381999999999998</v>
      </c>
      <c r="P27" s="177">
        <v>53.381999999999998</v>
      </c>
      <c r="Q27" s="177">
        <v>53.381999999999998</v>
      </c>
      <c r="R27" s="176">
        <v>1</v>
      </c>
      <c r="S27" s="176">
        <v>1</v>
      </c>
      <c r="T27" s="176">
        <v>1</v>
      </c>
      <c r="U27" s="176">
        <v>1</v>
      </c>
      <c r="V27" s="114">
        <v>1868.37</v>
      </c>
      <c r="W27" s="114">
        <v>1868.37</v>
      </c>
      <c r="X27" s="114">
        <v>1868.37</v>
      </c>
      <c r="Y27" s="114">
        <v>1868.37</v>
      </c>
      <c r="Z27" s="114">
        <v>7473.48</v>
      </c>
      <c r="AA27" s="106"/>
      <c r="AB27" s="118"/>
      <c r="AC27" s="111">
        <v>53.381999999999998</v>
      </c>
      <c r="AD27" s="112"/>
      <c r="AE27" s="110">
        <v>1868.37</v>
      </c>
      <c r="AF27" s="108">
        <v>0</v>
      </c>
      <c r="AG27" s="106"/>
      <c r="AH27" s="118"/>
      <c r="AI27" s="109">
        <v>53.381999999999998</v>
      </c>
      <c r="AJ27" s="218" t="s">
        <v>1162</v>
      </c>
      <c r="AK27" s="110">
        <v>1868.37</v>
      </c>
      <c r="AL27" s="108">
        <v>0</v>
      </c>
      <c r="AM27" s="106"/>
      <c r="AN27" s="118"/>
      <c r="AO27" s="109">
        <v>53.381999999999998</v>
      </c>
      <c r="AP27" s="218" t="s">
        <v>1162</v>
      </c>
      <c r="AQ27" s="110">
        <v>1868.37</v>
      </c>
      <c r="AR27" s="108">
        <v>0</v>
      </c>
      <c r="AS27" s="106"/>
      <c r="AT27" s="118"/>
      <c r="AU27" s="109">
        <v>53.381999999999998</v>
      </c>
      <c r="AV27" s="218" t="s">
        <v>1162</v>
      </c>
      <c r="AW27" s="110">
        <v>1868.37</v>
      </c>
      <c r="AX27" s="108">
        <v>0</v>
      </c>
      <c r="AY27" s="114">
        <v>1868.37</v>
      </c>
      <c r="AZ27" s="114">
        <v>1868.37</v>
      </c>
      <c r="BA27" s="114">
        <v>1868.37</v>
      </c>
      <c r="BB27" s="114">
        <v>1868.37</v>
      </c>
      <c r="BC27" s="115">
        <v>7473.48</v>
      </c>
      <c r="BD27" s="106" t="s">
        <v>630</v>
      </c>
      <c r="BE27" s="119" t="s">
        <v>631</v>
      </c>
      <c r="BF27" s="117"/>
    </row>
    <row r="28" spans="1:58" s="21" customFormat="1" ht="18" customHeight="1" x14ac:dyDescent="0.35">
      <c r="A28" s="175">
        <v>889</v>
      </c>
      <c r="B28" s="175" t="s">
        <v>444</v>
      </c>
      <c r="C28" s="174" t="s">
        <v>444</v>
      </c>
      <c r="D28" s="174" t="s">
        <v>710</v>
      </c>
      <c r="E28" s="107">
        <v>1</v>
      </c>
      <c r="F28" s="107" t="s">
        <v>226</v>
      </c>
      <c r="G28" s="107">
        <v>0</v>
      </c>
      <c r="H28" s="178">
        <v>9</v>
      </c>
      <c r="I28" s="178">
        <v>9</v>
      </c>
      <c r="J28" s="178">
        <v>9</v>
      </c>
      <c r="K28" s="178">
        <v>9</v>
      </c>
      <c r="L28" s="107" t="s">
        <v>665</v>
      </c>
      <c r="M28" s="118"/>
      <c r="N28" s="177">
        <v>183.45506482091847</v>
      </c>
      <c r="O28" s="177">
        <v>183.45506482091847</v>
      </c>
      <c r="P28" s="177">
        <v>183.45506482091847</v>
      </c>
      <c r="Q28" s="177">
        <v>183.45506482091847</v>
      </c>
      <c r="R28" s="176">
        <v>1</v>
      </c>
      <c r="S28" s="176">
        <v>1</v>
      </c>
      <c r="T28" s="176">
        <v>1</v>
      </c>
      <c r="U28" s="176">
        <v>1</v>
      </c>
      <c r="V28" s="114">
        <v>1651.0955833882663</v>
      </c>
      <c r="W28" s="114">
        <v>1651.0955833882663</v>
      </c>
      <c r="X28" s="114">
        <v>1651.0955833882663</v>
      </c>
      <c r="Y28" s="114">
        <v>1651.0955833882663</v>
      </c>
      <c r="Z28" s="114">
        <v>6604.3823335530651</v>
      </c>
      <c r="AA28" s="106"/>
      <c r="AB28" s="118"/>
      <c r="AC28" s="111">
        <v>183.45506482091847</v>
      </c>
      <c r="AD28" s="112"/>
      <c r="AE28" s="110">
        <v>1651.0955833882663</v>
      </c>
      <c r="AF28" s="108">
        <v>0</v>
      </c>
      <c r="AG28" s="106"/>
      <c r="AH28" s="118"/>
      <c r="AI28" s="109">
        <v>183.45506482091847</v>
      </c>
      <c r="AJ28" s="218" t="s">
        <v>267</v>
      </c>
      <c r="AK28" s="110">
        <v>1651.0955833882663</v>
      </c>
      <c r="AL28" s="108">
        <v>0</v>
      </c>
      <c r="AM28" s="106"/>
      <c r="AN28" s="118"/>
      <c r="AO28" s="109">
        <v>183.45506482091847</v>
      </c>
      <c r="AP28" s="218" t="s">
        <v>267</v>
      </c>
      <c r="AQ28" s="110">
        <v>1651.0955833882663</v>
      </c>
      <c r="AR28" s="108">
        <v>0</v>
      </c>
      <c r="AS28" s="106"/>
      <c r="AT28" s="118"/>
      <c r="AU28" s="109">
        <v>183.45506482091847</v>
      </c>
      <c r="AV28" s="218" t="s">
        <v>267</v>
      </c>
      <c r="AW28" s="110">
        <v>1651.0955833882663</v>
      </c>
      <c r="AX28" s="108">
        <v>0</v>
      </c>
      <c r="AY28" s="114">
        <v>1651.0955833882663</v>
      </c>
      <c r="AZ28" s="114">
        <v>1651.0955833882663</v>
      </c>
      <c r="BA28" s="114">
        <v>1651.0955833882663</v>
      </c>
      <c r="BB28" s="114">
        <v>1651.0955833882663</v>
      </c>
      <c r="BC28" s="115">
        <v>6604.3823335530651</v>
      </c>
      <c r="BD28" s="106" t="s">
        <v>630</v>
      </c>
      <c r="BE28" s="119" t="s">
        <v>631</v>
      </c>
      <c r="BF28" s="117"/>
    </row>
    <row r="29" spans="1:58" s="21" customFormat="1" ht="18" customHeight="1" x14ac:dyDescent="0.35">
      <c r="A29" s="175">
        <v>854</v>
      </c>
      <c r="B29" s="175" t="s">
        <v>444</v>
      </c>
      <c r="C29" s="174" t="s">
        <v>444</v>
      </c>
      <c r="D29" s="174" t="s">
        <v>718</v>
      </c>
      <c r="E29" s="107">
        <v>1</v>
      </c>
      <c r="F29" s="107" t="s">
        <v>262</v>
      </c>
      <c r="G29" s="107">
        <v>0</v>
      </c>
      <c r="H29" s="178">
        <v>5</v>
      </c>
      <c r="I29" s="178">
        <v>5</v>
      </c>
      <c r="J29" s="178">
        <v>5</v>
      </c>
      <c r="K29" s="178">
        <v>5</v>
      </c>
      <c r="L29" s="107" t="s">
        <v>668</v>
      </c>
      <c r="M29" s="118"/>
      <c r="N29" s="177">
        <v>140.92105263157899</v>
      </c>
      <c r="O29" s="177">
        <v>140.92105263157899</v>
      </c>
      <c r="P29" s="177">
        <v>140.92105263157899</v>
      </c>
      <c r="Q29" s="177">
        <v>140.92105263157899</v>
      </c>
      <c r="R29" s="176">
        <v>1</v>
      </c>
      <c r="S29" s="176">
        <v>1</v>
      </c>
      <c r="T29" s="176">
        <v>1</v>
      </c>
      <c r="U29" s="176">
        <v>1</v>
      </c>
      <c r="V29" s="114">
        <v>704.60526315789491</v>
      </c>
      <c r="W29" s="114">
        <v>704.60526315789491</v>
      </c>
      <c r="X29" s="114">
        <v>704.60526315789491</v>
      </c>
      <c r="Y29" s="114">
        <v>704.60526315789491</v>
      </c>
      <c r="Z29" s="114">
        <v>2818.4210526315796</v>
      </c>
      <c r="AA29" s="106"/>
      <c r="AB29" s="118"/>
      <c r="AC29" s="111">
        <v>133.97435897435881</v>
      </c>
      <c r="AD29" s="112"/>
      <c r="AE29" s="110">
        <v>669.87179487179401</v>
      </c>
      <c r="AF29" s="108">
        <v>-34.733468286100901</v>
      </c>
      <c r="AG29" s="106"/>
      <c r="AH29" s="118"/>
      <c r="AI29" s="109">
        <v>133.97435897435881</v>
      </c>
      <c r="AJ29" s="218" t="s">
        <v>1154</v>
      </c>
      <c r="AK29" s="110">
        <v>669.87179487179401</v>
      </c>
      <c r="AL29" s="108">
        <v>-34.733468286100901</v>
      </c>
      <c r="AM29" s="106"/>
      <c r="AN29" s="118"/>
      <c r="AO29" s="109">
        <v>133.97435897435881</v>
      </c>
      <c r="AP29" s="218" t="s">
        <v>1154</v>
      </c>
      <c r="AQ29" s="110">
        <v>669.87179487179401</v>
      </c>
      <c r="AR29" s="108">
        <v>-34.733468286100901</v>
      </c>
      <c r="AS29" s="106"/>
      <c r="AT29" s="118"/>
      <c r="AU29" s="109">
        <v>133.97435897435881</v>
      </c>
      <c r="AV29" s="218" t="s">
        <v>1154</v>
      </c>
      <c r="AW29" s="110">
        <v>669.87179487179401</v>
      </c>
      <c r="AX29" s="108">
        <v>-34.733468286100901</v>
      </c>
      <c r="AY29" s="114">
        <v>669.87179487179401</v>
      </c>
      <c r="AZ29" s="114">
        <v>669.87179487179401</v>
      </c>
      <c r="BA29" s="114">
        <v>669.87179487179401</v>
      </c>
      <c r="BB29" s="114">
        <v>669.87179487179401</v>
      </c>
      <c r="BC29" s="115">
        <v>2679.487179487176</v>
      </c>
      <c r="BD29" s="106" t="s">
        <v>630</v>
      </c>
      <c r="BE29" s="119" t="s">
        <v>631</v>
      </c>
      <c r="BF29" s="117"/>
    </row>
    <row r="30" spans="1:58" s="21" customFormat="1" ht="18" customHeight="1" x14ac:dyDescent="0.35">
      <c r="A30" s="175">
        <v>916</v>
      </c>
      <c r="B30" s="175" t="s">
        <v>444</v>
      </c>
      <c r="C30" s="174" t="s">
        <v>444</v>
      </c>
      <c r="D30" s="174" t="s">
        <v>721</v>
      </c>
      <c r="E30" s="107">
        <v>1</v>
      </c>
      <c r="F30" s="107" t="s">
        <v>232</v>
      </c>
      <c r="G30" s="107">
        <v>0</v>
      </c>
      <c r="H30" s="178">
        <v>25</v>
      </c>
      <c r="I30" s="178">
        <v>25</v>
      </c>
      <c r="J30" s="178">
        <v>25</v>
      </c>
      <c r="K30" s="178">
        <v>25</v>
      </c>
      <c r="L30" s="107" t="s">
        <v>629</v>
      </c>
      <c r="M30" s="118"/>
      <c r="N30" s="177">
        <v>63.713999999999999</v>
      </c>
      <c r="O30" s="177">
        <v>63.713999999999999</v>
      </c>
      <c r="P30" s="177">
        <v>63.713999999999999</v>
      </c>
      <c r="Q30" s="177">
        <v>63.713999999999999</v>
      </c>
      <c r="R30" s="176">
        <v>1</v>
      </c>
      <c r="S30" s="176">
        <v>1</v>
      </c>
      <c r="T30" s="176">
        <v>1</v>
      </c>
      <c r="U30" s="176">
        <v>1</v>
      </c>
      <c r="V30" s="114">
        <v>1592.85</v>
      </c>
      <c r="W30" s="114">
        <v>1592.85</v>
      </c>
      <c r="X30" s="114">
        <v>1592.85</v>
      </c>
      <c r="Y30" s="114">
        <v>1592.85</v>
      </c>
      <c r="Z30" s="114">
        <v>6371.4</v>
      </c>
      <c r="AA30" s="106"/>
      <c r="AB30" s="118"/>
      <c r="AC30" s="111">
        <v>63.713999999999999</v>
      </c>
      <c r="AD30" s="112"/>
      <c r="AE30" s="110">
        <v>1592.85</v>
      </c>
      <c r="AF30" s="108">
        <v>0</v>
      </c>
      <c r="AG30" s="106"/>
      <c r="AH30" s="118"/>
      <c r="AI30" s="109">
        <v>63.713999999999999</v>
      </c>
      <c r="AJ30" s="218" t="s">
        <v>1155</v>
      </c>
      <c r="AK30" s="110">
        <v>1592.85</v>
      </c>
      <c r="AL30" s="108">
        <v>0</v>
      </c>
      <c r="AM30" s="106"/>
      <c r="AN30" s="118"/>
      <c r="AO30" s="109">
        <v>63.713999999999999</v>
      </c>
      <c r="AP30" s="218" t="s">
        <v>1155</v>
      </c>
      <c r="AQ30" s="110">
        <v>1592.85</v>
      </c>
      <c r="AR30" s="108">
        <v>0</v>
      </c>
      <c r="AS30" s="106"/>
      <c r="AT30" s="118"/>
      <c r="AU30" s="109">
        <v>63.713999999999999</v>
      </c>
      <c r="AV30" s="218" t="s">
        <v>1155</v>
      </c>
      <c r="AW30" s="110">
        <v>1592.85</v>
      </c>
      <c r="AX30" s="108">
        <v>0</v>
      </c>
      <c r="AY30" s="114">
        <v>1592.85</v>
      </c>
      <c r="AZ30" s="114">
        <v>1592.85</v>
      </c>
      <c r="BA30" s="114">
        <v>1592.85</v>
      </c>
      <c r="BB30" s="114">
        <v>1592.85</v>
      </c>
      <c r="BC30" s="115">
        <v>6371.4</v>
      </c>
      <c r="BD30" s="106" t="s">
        <v>630</v>
      </c>
      <c r="BE30" s="119" t="s">
        <v>631</v>
      </c>
      <c r="BF30" s="117"/>
    </row>
    <row r="31" spans="1:58" s="21" customFormat="1" ht="18" customHeight="1" x14ac:dyDescent="0.35">
      <c r="A31" s="175">
        <v>915</v>
      </c>
      <c r="B31" s="175" t="s">
        <v>444</v>
      </c>
      <c r="C31" s="174" t="s">
        <v>444</v>
      </c>
      <c r="D31" s="174" t="s">
        <v>722</v>
      </c>
      <c r="E31" s="107">
        <v>1</v>
      </c>
      <c r="F31" s="107" t="s">
        <v>232</v>
      </c>
      <c r="G31" s="107">
        <v>0</v>
      </c>
      <c r="H31" s="178">
        <v>3</v>
      </c>
      <c r="I31" s="178">
        <v>3</v>
      </c>
      <c r="J31" s="178">
        <v>3</v>
      </c>
      <c r="K31" s="178">
        <v>3</v>
      </c>
      <c r="L31" s="107" t="s">
        <v>629</v>
      </c>
      <c r="M31" s="118"/>
      <c r="N31" s="177">
        <v>63.713999999999999</v>
      </c>
      <c r="O31" s="177">
        <v>63.713999999999999</v>
      </c>
      <c r="P31" s="177">
        <v>63.713999999999999</v>
      </c>
      <c r="Q31" s="177">
        <v>63.713999999999999</v>
      </c>
      <c r="R31" s="176">
        <v>1</v>
      </c>
      <c r="S31" s="176">
        <v>1</v>
      </c>
      <c r="T31" s="176">
        <v>1</v>
      </c>
      <c r="U31" s="176">
        <v>1</v>
      </c>
      <c r="V31" s="114">
        <v>191.142</v>
      </c>
      <c r="W31" s="114">
        <v>191.142</v>
      </c>
      <c r="X31" s="114">
        <v>191.142</v>
      </c>
      <c r="Y31" s="114">
        <v>191.142</v>
      </c>
      <c r="Z31" s="114">
        <v>764.56799999999998</v>
      </c>
      <c r="AA31" s="106"/>
      <c r="AB31" s="118"/>
      <c r="AC31" s="111">
        <v>63.713999999999999</v>
      </c>
      <c r="AD31" s="112"/>
      <c r="AE31" s="110">
        <v>191.142</v>
      </c>
      <c r="AF31" s="108">
        <v>0</v>
      </c>
      <c r="AG31" s="106"/>
      <c r="AH31" s="118"/>
      <c r="AI31" s="109">
        <v>63.713999999999999</v>
      </c>
      <c r="AJ31" s="218" t="s">
        <v>1155</v>
      </c>
      <c r="AK31" s="110">
        <v>191.142</v>
      </c>
      <c r="AL31" s="108">
        <v>0</v>
      </c>
      <c r="AM31" s="106"/>
      <c r="AN31" s="118"/>
      <c r="AO31" s="109">
        <v>63.713999999999999</v>
      </c>
      <c r="AP31" s="218" t="s">
        <v>1155</v>
      </c>
      <c r="AQ31" s="110">
        <v>191.142</v>
      </c>
      <c r="AR31" s="108">
        <v>0</v>
      </c>
      <c r="AS31" s="106"/>
      <c r="AT31" s="118"/>
      <c r="AU31" s="109">
        <v>63.713999999999999</v>
      </c>
      <c r="AV31" s="218" t="s">
        <v>1155</v>
      </c>
      <c r="AW31" s="110">
        <v>191.142</v>
      </c>
      <c r="AX31" s="108">
        <v>0</v>
      </c>
      <c r="AY31" s="114">
        <v>191.142</v>
      </c>
      <c r="AZ31" s="114">
        <v>191.142</v>
      </c>
      <c r="BA31" s="114">
        <v>191.142</v>
      </c>
      <c r="BB31" s="114">
        <v>191.142</v>
      </c>
      <c r="BC31" s="115">
        <v>764.56799999999998</v>
      </c>
      <c r="BD31" s="106" t="s">
        <v>630</v>
      </c>
      <c r="BE31" s="119" t="s">
        <v>631</v>
      </c>
      <c r="BF31" s="117"/>
    </row>
    <row r="32" spans="1:58" s="21" customFormat="1" ht="18" customHeight="1" x14ac:dyDescent="0.35">
      <c r="A32" s="175">
        <v>888</v>
      </c>
      <c r="B32" s="175" t="s">
        <v>444</v>
      </c>
      <c r="C32" s="174" t="s">
        <v>444</v>
      </c>
      <c r="D32" s="174" t="s">
        <v>725</v>
      </c>
      <c r="E32" s="107">
        <v>1</v>
      </c>
      <c r="F32" s="107" t="s">
        <v>226</v>
      </c>
      <c r="G32" s="107">
        <v>0</v>
      </c>
      <c r="H32" s="178">
        <v>9</v>
      </c>
      <c r="I32" s="178">
        <v>9</v>
      </c>
      <c r="J32" s="178">
        <v>9</v>
      </c>
      <c r="K32" s="178">
        <v>9</v>
      </c>
      <c r="L32" s="107" t="s">
        <v>665</v>
      </c>
      <c r="M32" s="118"/>
      <c r="N32" s="177">
        <v>183.45506482091847</v>
      </c>
      <c r="O32" s="177">
        <v>183.45506482091847</v>
      </c>
      <c r="P32" s="177">
        <v>183.45506482091847</v>
      </c>
      <c r="Q32" s="177">
        <v>183.45506482091847</v>
      </c>
      <c r="R32" s="176">
        <v>1</v>
      </c>
      <c r="S32" s="176">
        <v>1</v>
      </c>
      <c r="T32" s="176">
        <v>1</v>
      </c>
      <c r="U32" s="176">
        <v>1</v>
      </c>
      <c r="V32" s="114">
        <v>1651.0955833882663</v>
      </c>
      <c r="W32" s="114">
        <v>1651.0955833882663</v>
      </c>
      <c r="X32" s="114">
        <v>1651.0955833882663</v>
      </c>
      <c r="Y32" s="114">
        <v>1651.0955833882663</v>
      </c>
      <c r="Z32" s="114">
        <v>6604.3823335530651</v>
      </c>
      <c r="AA32" s="106"/>
      <c r="AB32" s="118"/>
      <c r="AC32" s="111">
        <v>183.45506482091847</v>
      </c>
      <c r="AD32" s="112"/>
      <c r="AE32" s="110">
        <v>1651.0955833882663</v>
      </c>
      <c r="AF32" s="108">
        <v>0</v>
      </c>
      <c r="AG32" s="106"/>
      <c r="AH32" s="118"/>
      <c r="AI32" s="109">
        <v>183.45506482091847</v>
      </c>
      <c r="AJ32" s="218" t="s">
        <v>267</v>
      </c>
      <c r="AK32" s="110">
        <v>1651.0955833882663</v>
      </c>
      <c r="AL32" s="108">
        <v>0</v>
      </c>
      <c r="AM32" s="106"/>
      <c r="AN32" s="118"/>
      <c r="AO32" s="109">
        <v>183.45506482091847</v>
      </c>
      <c r="AP32" s="218" t="s">
        <v>267</v>
      </c>
      <c r="AQ32" s="110">
        <v>1651.0955833882663</v>
      </c>
      <c r="AR32" s="108">
        <v>0</v>
      </c>
      <c r="AS32" s="106"/>
      <c r="AT32" s="118"/>
      <c r="AU32" s="109">
        <v>183.45506482091847</v>
      </c>
      <c r="AV32" s="218" t="s">
        <v>267</v>
      </c>
      <c r="AW32" s="110">
        <v>1651.0955833882663</v>
      </c>
      <c r="AX32" s="108">
        <v>0</v>
      </c>
      <c r="AY32" s="114">
        <v>1651.0955833882663</v>
      </c>
      <c r="AZ32" s="114">
        <v>1651.0955833882663</v>
      </c>
      <c r="BA32" s="114">
        <v>1651.0955833882663</v>
      </c>
      <c r="BB32" s="114">
        <v>1651.0955833882663</v>
      </c>
      <c r="BC32" s="115">
        <v>6604.3823335530651</v>
      </c>
      <c r="BD32" s="106" t="s">
        <v>630</v>
      </c>
      <c r="BE32" s="119" t="s">
        <v>631</v>
      </c>
      <c r="BF32" s="117"/>
    </row>
    <row r="33" spans="1:58" s="21" customFormat="1" ht="18" customHeight="1" x14ac:dyDescent="0.35">
      <c r="A33" s="175">
        <v>890</v>
      </c>
      <c r="B33" s="175" t="s">
        <v>444</v>
      </c>
      <c r="C33" s="174" t="s">
        <v>444</v>
      </c>
      <c r="D33" s="174" t="s">
        <v>726</v>
      </c>
      <c r="E33" s="107">
        <v>1</v>
      </c>
      <c r="F33" s="107" t="s">
        <v>226</v>
      </c>
      <c r="G33" s="107">
        <v>0</v>
      </c>
      <c r="H33" s="178">
        <v>94</v>
      </c>
      <c r="I33" s="178">
        <v>94</v>
      </c>
      <c r="J33" s="178">
        <v>94</v>
      </c>
      <c r="K33" s="178">
        <v>94</v>
      </c>
      <c r="L33" s="107" t="s">
        <v>665</v>
      </c>
      <c r="M33" s="118"/>
      <c r="N33" s="177">
        <v>183.45506482091847</v>
      </c>
      <c r="O33" s="177">
        <v>183.45506482091847</v>
      </c>
      <c r="P33" s="177">
        <v>183.45506482091847</v>
      </c>
      <c r="Q33" s="177">
        <v>183.45506482091847</v>
      </c>
      <c r="R33" s="176">
        <v>1</v>
      </c>
      <c r="S33" s="176">
        <v>1</v>
      </c>
      <c r="T33" s="176">
        <v>1</v>
      </c>
      <c r="U33" s="176">
        <v>1</v>
      </c>
      <c r="V33" s="114">
        <v>17244.776093166336</v>
      </c>
      <c r="W33" s="114">
        <v>17244.776093166336</v>
      </c>
      <c r="X33" s="114">
        <v>17244.776093166336</v>
      </c>
      <c r="Y33" s="114">
        <v>17244.776093166336</v>
      </c>
      <c r="Z33" s="114">
        <v>68979.104372665344</v>
      </c>
      <c r="AA33" s="106"/>
      <c r="AB33" s="118"/>
      <c r="AC33" s="111">
        <v>183.45506482091847</v>
      </c>
      <c r="AD33" s="112"/>
      <c r="AE33" s="110">
        <v>17244.776093166336</v>
      </c>
      <c r="AF33" s="108">
        <v>0</v>
      </c>
      <c r="AG33" s="106"/>
      <c r="AH33" s="118"/>
      <c r="AI33" s="109">
        <v>183.45506482091847</v>
      </c>
      <c r="AJ33" s="218" t="s">
        <v>267</v>
      </c>
      <c r="AK33" s="110">
        <v>17244.776093166336</v>
      </c>
      <c r="AL33" s="108">
        <v>0</v>
      </c>
      <c r="AM33" s="106"/>
      <c r="AN33" s="118"/>
      <c r="AO33" s="109">
        <v>183.45506482091847</v>
      </c>
      <c r="AP33" s="218" t="s">
        <v>267</v>
      </c>
      <c r="AQ33" s="110">
        <v>17244.776093166336</v>
      </c>
      <c r="AR33" s="108">
        <v>0</v>
      </c>
      <c r="AS33" s="106"/>
      <c r="AT33" s="118"/>
      <c r="AU33" s="109">
        <v>183.45506482091847</v>
      </c>
      <c r="AV33" s="218" t="s">
        <v>267</v>
      </c>
      <c r="AW33" s="110">
        <v>17244.776093166336</v>
      </c>
      <c r="AX33" s="108">
        <v>0</v>
      </c>
      <c r="AY33" s="114">
        <v>17244.776093166336</v>
      </c>
      <c r="AZ33" s="114">
        <v>17244.776093166336</v>
      </c>
      <c r="BA33" s="114">
        <v>17244.776093166336</v>
      </c>
      <c r="BB33" s="114">
        <v>17244.776093166336</v>
      </c>
      <c r="BC33" s="115">
        <v>68979.104372665344</v>
      </c>
      <c r="BD33" s="106" t="s">
        <v>630</v>
      </c>
      <c r="BE33" s="119" t="s">
        <v>631</v>
      </c>
      <c r="BF33" s="117"/>
    </row>
    <row r="34" spans="1:58" s="21" customFormat="1" ht="18" customHeight="1" x14ac:dyDescent="0.35">
      <c r="A34" s="175">
        <v>857</v>
      </c>
      <c r="B34" s="175" t="s">
        <v>444</v>
      </c>
      <c r="C34" s="174" t="s">
        <v>444</v>
      </c>
      <c r="D34" s="174" t="s">
        <v>727</v>
      </c>
      <c r="E34" s="107">
        <v>1</v>
      </c>
      <c r="F34" s="107" t="s">
        <v>240</v>
      </c>
      <c r="G34" s="107">
        <v>0</v>
      </c>
      <c r="H34" s="178">
        <v>12</v>
      </c>
      <c r="I34" s="178">
        <v>12</v>
      </c>
      <c r="J34" s="178">
        <v>12</v>
      </c>
      <c r="K34" s="178">
        <v>12</v>
      </c>
      <c r="L34" s="107" t="s">
        <v>680</v>
      </c>
      <c r="M34" s="118"/>
      <c r="N34" s="177">
        <v>115.48339534883723</v>
      </c>
      <c r="O34" s="177">
        <v>115.48339534883723</v>
      </c>
      <c r="P34" s="177">
        <v>115.48339534883723</v>
      </c>
      <c r="Q34" s="177">
        <v>115.48339534883723</v>
      </c>
      <c r="R34" s="176">
        <v>1</v>
      </c>
      <c r="S34" s="176">
        <v>1</v>
      </c>
      <c r="T34" s="176">
        <v>1</v>
      </c>
      <c r="U34" s="176">
        <v>1</v>
      </c>
      <c r="V34" s="114">
        <v>1385.8007441860468</v>
      </c>
      <c r="W34" s="114">
        <v>1385.8007441860468</v>
      </c>
      <c r="X34" s="114">
        <v>1385.8007441860468</v>
      </c>
      <c r="Y34" s="114">
        <v>1385.8007441860468</v>
      </c>
      <c r="Z34" s="114">
        <v>5543.2029767441873</v>
      </c>
      <c r="AA34" s="106"/>
      <c r="AB34" s="118"/>
      <c r="AC34" s="111">
        <v>107.9192329534884</v>
      </c>
      <c r="AD34" s="112"/>
      <c r="AE34" s="110">
        <v>1295.0307954418608</v>
      </c>
      <c r="AF34" s="108">
        <v>-90.769948744185967</v>
      </c>
      <c r="AG34" s="106"/>
      <c r="AH34" s="118"/>
      <c r="AI34" s="109">
        <v>107.9192329534884</v>
      </c>
      <c r="AJ34" s="218" t="s">
        <v>1159</v>
      </c>
      <c r="AK34" s="110">
        <v>1295.0307954418608</v>
      </c>
      <c r="AL34" s="108">
        <v>-90.769948744185967</v>
      </c>
      <c r="AM34" s="106"/>
      <c r="AN34" s="118"/>
      <c r="AO34" s="109">
        <v>107.9192329534884</v>
      </c>
      <c r="AP34" s="218" t="s">
        <v>1159</v>
      </c>
      <c r="AQ34" s="110">
        <v>1295.0307954418608</v>
      </c>
      <c r="AR34" s="108">
        <v>-90.769948744185967</v>
      </c>
      <c r="AS34" s="106"/>
      <c r="AT34" s="118"/>
      <c r="AU34" s="109">
        <v>107.9192329534884</v>
      </c>
      <c r="AV34" s="218" t="s">
        <v>1159</v>
      </c>
      <c r="AW34" s="110">
        <v>1295.0307954418608</v>
      </c>
      <c r="AX34" s="108">
        <v>-90.769948744185967</v>
      </c>
      <c r="AY34" s="114">
        <v>1295.0307954418608</v>
      </c>
      <c r="AZ34" s="114">
        <v>1295.0307954418608</v>
      </c>
      <c r="BA34" s="114">
        <v>1295.0307954418608</v>
      </c>
      <c r="BB34" s="114">
        <v>1295.0307954418608</v>
      </c>
      <c r="BC34" s="115">
        <v>5180.1231817674434</v>
      </c>
      <c r="BD34" s="106" t="s">
        <v>630</v>
      </c>
      <c r="BE34" s="119" t="s">
        <v>631</v>
      </c>
      <c r="BF34" s="117"/>
    </row>
    <row r="35" spans="1:58" s="21" customFormat="1" ht="18" customHeight="1" x14ac:dyDescent="0.35">
      <c r="A35" s="175">
        <v>866</v>
      </c>
      <c r="B35" s="175" t="s">
        <v>444</v>
      </c>
      <c r="C35" s="174" t="s">
        <v>444</v>
      </c>
      <c r="D35" s="174" t="s">
        <v>728</v>
      </c>
      <c r="E35" s="107">
        <v>1</v>
      </c>
      <c r="F35" s="107" t="s">
        <v>1147</v>
      </c>
      <c r="G35" s="107">
        <v>0</v>
      </c>
      <c r="H35" s="178">
        <v>11</v>
      </c>
      <c r="I35" s="178">
        <v>11</v>
      </c>
      <c r="J35" s="178">
        <v>11</v>
      </c>
      <c r="K35" s="178">
        <v>11</v>
      </c>
      <c r="L35" s="107" t="s">
        <v>682</v>
      </c>
      <c r="M35" s="118"/>
      <c r="N35" s="177">
        <v>71.502857869916156</v>
      </c>
      <c r="O35" s="177">
        <v>71.502857869916156</v>
      </c>
      <c r="P35" s="177">
        <v>71.502857869916156</v>
      </c>
      <c r="Q35" s="177">
        <v>71.502857869916156</v>
      </c>
      <c r="R35" s="176">
        <v>1</v>
      </c>
      <c r="S35" s="176">
        <v>1</v>
      </c>
      <c r="T35" s="176">
        <v>1</v>
      </c>
      <c r="U35" s="176">
        <v>1</v>
      </c>
      <c r="V35" s="114">
        <v>786.53143656907775</v>
      </c>
      <c r="W35" s="114">
        <v>786.53143656907775</v>
      </c>
      <c r="X35" s="114">
        <v>786.53143656907775</v>
      </c>
      <c r="Y35" s="114">
        <v>786.53143656907775</v>
      </c>
      <c r="Z35" s="114">
        <v>3146.125746276311</v>
      </c>
      <c r="AA35" s="106"/>
      <c r="AB35" s="118"/>
      <c r="AC35" s="111">
        <v>85.803429443899404</v>
      </c>
      <c r="AD35" s="112"/>
      <c r="AE35" s="110">
        <v>943.83772388289344</v>
      </c>
      <c r="AF35" s="108">
        <v>157.30628731381569</v>
      </c>
      <c r="AG35" s="106"/>
      <c r="AH35" s="118"/>
      <c r="AI35" s="109">
        <v>85.803429443899404</v>
      </c>
      <c r="AJ35" s="218" t="s">
        <v>1161</v>
      </c>
      <c r="AK35" s="110">
        <v>943.83772388289344</v>
      </c>
      <c r="AL35" s="108">
        <v>157.30628731381569</v>
      </c>
      <c r="AM35" s="106"/>
      <c r="AN35" s="118"/>
      <c r="AO35" s="109">
        <v>85.803429443899404</v>
      </c>
      <c r="AP35" s="218" t="s">
        <v>1161</v>
      </c>
      <c r="AQ35" s="110">
        <v>943.83772388289344</v>
      </c>
      <c r="AR35" s="108">
        <v>157.30628731381569</v>
      </c>
      <c r="AS35" s="106"/>
      <c r="AT35" s="118"/>
      <c r="AU35" s="109">
        <v>85.803429443899404</v>
      </c>
      <c r="AV35" s="218" t="s">
        <v>1161</v>
      </c>
      <c r="AW35" s="110">
        <v>943.83772388289344</v>
      </c>
      <c r="AX35" s="108">
        <v>157.30628731381569</v>
      </c>
      <c r="AY35" s="114">
        <v>943.83772388289344</v>
      </c>
      <c r="AZ35" s="114">
        <v>943.83772388289344</v>
      </c>
      <c r="BA35" s="114">
        <v>943.83772388289344</v>
      </c>
      <c r="BB35" s="114">
        <v>943.83772388289344</v>
      </c>
      <c r="BC35" s="115">
        <v>3775.3508955315738</v>
      </c>
      <c r="BD35" s="106" t="s">
        <v>630</v>
      </c>
      <c r="BE35" s="119" t="s">
        <v>631</v>
      </c>
      <c r="BF35" s="117"/>
    </row>
    <row r="36" spans="1:58" s="21" customFormat="1" ht="18" customHeight="1" x14ac:dyDescent="0.35">
      <c r="A36" s="175">
        <v>874</v>
      </c>
      <c r="B36" s="175" t="s">
        <v>444</v>
      </c>
      <c r="C36" s="174" t="s">
        <v>444</v>
      </c>
      <c r="D36" s="174" t="s">
        <v>729</v>
      </c>
      <c r="E36" s="107">
        <v>1</v>
      </c>
      <c r="F36" s="107" t="s">
        <v>1147</v>
      </c>
      <c r="G36" s="107">
        <v>0</v>
      </c>
      <c r="H36" s="178">
        <v>3</v>
      </c>
      <c r="I36" s="178">
        <v>3</v>
      </c>
      <c r="J36" s="178">
        <v>3</v>
      </c>
      <c r="K36" s="178">
        <v>3</v>
      </c>
      <c r="L36" s="107" t="s">
        <v>682</v>
      </c>
      <c r="M36" s="118"/>
      <c r="N36" s="177">
        <v>192.26324005021897</v>
      </c>
      <c r="O36" s="177">
        <v>192.26324005021897</v>
      </c>
      <c r="P36" s="177">
        <v>192.26324005021897</v>
      </c>
      <c r="Q36" s="177">
        <v>192.26324005021897</v>
      </c>
      <c r="R36" s="176">
        <v>1</v>
      </c>
      <c r="S36" s="176">
        <v>1</v>
      </c>
      <c r="T36" s="176">
        <v>1</v>
      </c>
      <c r="U36" s="176">
        <v>1</v>
      </c>
      <c r="V36" s="114">
        <v>576.78972015065688</v>
      </c>
      <c r="W36" s="114">
        <v>576.78972015065688</v>
      </c>
      <c r="X36" s="114">
        <v>576.78972015065688</v>
      </c>
      <c r="Y36" s="114">
        <v>576.78972015065688</v>
      </c>
      <c r="Z36" s="114">
        <v>2307.1588806026275</v>
      </c>
      <c r="AA36" s="106"/>
      <c r="AB36" s="118"/>
      <c r="AC36" s="111">
        <v>230.71588806026276</v>
      </c>
      <c r="AD36" s="112"/>
      <c r="AE36" s="110">
        <v>692.1476641807883</v>
      </c>
      <c r="AF36" s="108">
        <v>115.35794403013142</v>
      </c>
      <c r="AG36" s="106"/>
      <c r="AH36" s="118"/>
      <c r="AI36" s="109">
        <v>230.71588806026276</v>
      </c>
      <c r="AJ36" s="218" t="s">
        <v>1161</v>
      </c>
      <c r="AK36" s="110">
        <v>692.1476641807883</v>
      </c>
      <c r="AL36" s="108">
        <v>115.35794403013142</v>
      </c>
      <c r="AM36" s="106"/>
      <c r="AN36" s="118"/>
      <c r="AO36" s="109">
        <v>230.71588806026276</v>
      </c>
      <c r="AP36" s="218" t="s">
        <v>1161</v>
      </c>
      <c r="AQ36" s="110">
        <v>692.1476641807883</v>
      </c>
      <c r="AR36" s="108">
        <v>115.35794403013142</v>
      </c>
      <c r="AS36" s="106"/>
      <c r="AT36" s="118"/>
      <c r="AU36" s="109">
        <v>230.71588806026276</v>
      </c>
      <c r="AV36" s="218" t="s">
        <v>1161</v>
      </c>
      <c r="AW36" s="110">
        <v>692.1476641807883</v>
      </c>
      <c r="AX36" s="108">
        <v>115.35794403013142</v>
      </c>
      <c r="AY36" s="114">
        <v>692.1476641807883</v>
      </c>
      <c r="AZ36" s="114">
        <v>692.1476641807883</v>
      </c>
      <c r="BA36" s="114">
        <v>692.1476641807883</v>
      </c>
      <c r="BB36" s="114">
        <v>692.1476641807883</v>
      </c>
      <c r="BC36" s="115">
        <v>2768.5906567231532</v>
      </c>
      <c r="BD36" s="106" t="s">
        <v>630</v>
      </c>
      <c r="BE36" s="119" t="s">
        <v>631</v>
      </c>
      <c r="BF36" s="117"/>
    </row>
    <row r="37" spans="1:58" s="21" customFormat="1" ht="18" customHeight="1" x14ac:dyDescent="0.35">
      <c r="A37" s="175">
        <v>865</v>
      </c>
      <c r="B37" s="175" t="s">
        <v>444</v>
      </c>
      <c r="C37" s="174" t="s">
        <v>444</v>
      </c>
      <c r="D37" s="174" t="s">
        <v>730</v>
      </c>
      <c r="E37" s="107">
        <v>1</v>
      </c>
      <c r="F37" s="107" t="s">
        <v>1147</v>
      </c>
      <c r="G37" s="107">
        <v>0</v>
      </c>
      <c r="H37" s="178">
        <v>58</v>
      </c>
      <c r="I37" s="178">
        <v>58</v>
      </c>
      <c r="J37" s="178">
        <v>58</v>
      </c>
      <c r="K37" s="178">
        <v>58</v>
      </c>
      <c r="L37" s="107" t="s">
        <v>682</v>
      </c>
      <c r="M37" s="118"/>
      <c r="N37" s="177">
        <v>71.502857869916156</v>
      </c>
      <c r="O37" s="177">
        <v>71.502857869916156</v>
      </c>
      <c r="P37" s="177">
        <v>71.502857869916156</v>
      </c>
      <c r="Q37" s="177">
        <v>71.502857869916156</v>
      </c>
      <c r="R37" s="176">
        <v>1</v>
      </c>
      <c r="S37" s="176">
        <v>1</v>
      </c>
      <c r="T37" s="176">
        <v>1</v>
      </c>
      <c r="U37" s="176">
        <v>1</v>
      </c>
      <c r="V37" s="114">
        <v>4147.1657564551369</v>
      </c>
      <c r="W37" s="114">
        <v>4147.1657564551369</v>
      </c>
      <c r="X37" s="114">
        <v>4147.1657564551369</v>
      </c>
      <c r="Y37" s="114">
        <v>4147.1657564551369</v>
      </c>
      <c r="Z37" s="114">
        <v>16588.663025820548</v>
      </c>
      <c r="AA37" s="106"/>
      <c r="AB37" s="118"/>
      <c r="AC37" s="111">
        <v>85.803429443899404</v>
      </c>
      <c r="AD37" s="112"/>
      <c r="AE37" s="110">
        <v>4976.5989077461654</v>
      </c>
      <c r="AF37" s="108">
        <v>829.43315129102848</v>
      </c>
      <c r="AG37" s="106"/>
      <c r="AH37" s="118"/>
      <c r="AI37" s="109">
        <v>85.803429443899404</v>
      </c>
      <c r="AJ37" s="218" t="s">
        <v>1161</v>
      </c>
      <c r="AK37" s="110">
        <v>4976.5989077461654</v>
      </c>
      <c r="AL37" s="108">
        <v>829.43315129102848</v>
      </c>
      <c r="AM37" s="106"/>
      <c r="AN37" s="118"/>
      <c r="AO37" s="109">
        <v>85.803429443899404</v>
      </c>
      <c r="AP37" s="218" t="s">
        <v>1161</v>
      </c>
      <c r="AQ37" s="110">
        <v>4976.5989077461654</v>
      </c>
      <c r="AR37" s="108">
        <v>829.43315129102848</v>
      </c>
      <c r="AS37" s="106"/>
      <c r="AT37" s="118"/>
      <c r="AU37" s="109">
        <v>85.803429443899404</v>
      </c>
      <c r="AV37" s="218" t="s">
        <v>1161</v>
      </c>
      <c r="AW37" s="110">
        <v>4976.5989077461654</v>
      </c>
      <c r="AX37" s="108">
        <v>829.43315129102848</v>
      </c>
      <c r="AY37" s="114">
        <v>4976.5989077461654</v>
      </c>
      <c r="AZ37" s="114">
        <v>4976.5989077461654</v>
      </c>
      <c r="BA37" s="114">
        <v>4976.5989077461654</v>
      </c>
      <c r="BB37" s="114">
        <v>4976.5989077461654</v>
      </c>
      <c r="BC37" s="115">
        <v>19906.395630984662</v>
      </c>
      <c r="BD37" s="106" t="s">
        <v>630</v>
      </c>
      <c r="BE37" s="119" t="s">
        <v>631</v>
      </c>
      <c r="BF37" s="117"/>
    </row>
    <row r="38" spans="1:58" s="21" customFormat="1" ht="18" customHeight="1" x14ac:dyDescent="0.35">
      <c r="A38" s="175">
        <v>873</v>
      </c>
      <c r="B38" s="175" t="s">
        <v>444</v>
      </c>
      <c r="C38" s="174" t="s">
        <v>444</v>
      </c>
      <c r="D38" s="174" t="s">
        <v>731</v>
      </c>
      <c r="E38" s="107">
        <v>1</v>
      </c>
      <c r="F38" s="107" t="s">
        <v>1147</v>
      </c>
      <c r="G38" s="107">
        <v>0</v>
      </c>
      <c r="H38" s="178">
        <v>15</v>
      </c>
      <c r="I38" s="178">
        <v>15</v>
      </c>
      <c r="J38" s="178">
        <v>15</v>
      </c>
      <c r="K38" s="178">
        <v>15</v>
      </c>
      <c r="L38" s="107" t="s">
        <v>682</v>
      </c>
      <c r="M38" s="118"/>
      <c r="N38" s="177">
        <v>192.26324005021897</v>
      </c>
      <c r="O38" s="177">
        <v>192.26324005021897</v>
      </c>
      <c r="P38" s="177">
        <v>192.26324005021897</v>
      </c>
      <c r="Q38" s="177">
        <v>192.26324005021897</v>
      </c>
      <c r="R38" s="176">
        <v>1</v>
      </c>
      <c r="S38" s="176">
        <v>1</v>
      </c>
      <c r="T38" s="176">
        <v>1</v>
      </c>
      <c r="U38" s="176">
        <v>1</v>
      </c>
      <c r="V38" s="114">
        <v>2883.9486007532846</v>
      </c>
      <c r="W38" s="114">
        <v>2883.9486007532846</v>
      </c>
      <c r="X38" s="114">
        <v>2883.9486007532846</v>
      </c>
      <c r="Y38" s="114">
        <v>2883.9486007532846</v>
      </c>
      <c r="Z38" s="114">
        <v>11535.794403013138</v>
      </c>
      <c r="AA38" s="106"/>
      <c r="AB38" s="118"/>
      <c r="AC38" s="111">
        <v>230.71588806026276</v>
      </c>
      <c r="AD38" s="112"/>
      <c r="AE38" s="110">
        <v>3460.7383209039413</v>
      </c>
      <c r="AF38" s="108">
        <v>576.78972015065665</v>
      </c>
      <c r="AG38" s="106"/>
      <c r="AH38" s="118"/>
      <c r="AI38" s="109">
        <v>230.71588806026276</v>
      </c>
      <c r="AJ38" s="218" t="s">
        <v>1161</v>
      </c>
      <c r="AK38" s="110">
        <v>3460.7383209039413</v>
      </c>
      <c r="AL38" s="108">
        <v>576.78972015065665</v>
      </c>
      <c r="AM38" s="106"/>
      <c r="AN38" s="118"/>
      <c r="AO38" s="109">
        <v>230.71588806026276</v>
      </c>
      <c r="AP38" s="218" t="s">
        <v>1161</v>
      </c>
      <c r="AQ38" s="110">
        <v>3460.7383209039413</v>
      </c>
      <c r="AR38" s="108">
        <v>576.78972015065665</v>
      </c>
      <c r="AS38" s="106"/>
      <c r="AT38" s="118"/>
      <c r="AU38" s="109">
        <v>230.71588806026276</v>
      </c>
      <c r="AV38" s="218" t="s">
        <v>1161</v>
      </c>
      <c r="AW38" s="110">
        <v>3460.7383209039413</v>
      </c>
      <c r="AX38" s="108">
        <v>576.78972015065665</v>
      </c>
      <c r="AY38" s="114">
        <v>3460.7383209039413</v>
      </c>
      <c r="AZ38" s="114">
        <v>3460.7383209039413</v>
      </c>
      <c r="BA38" s="114">
        <v>3460.7383209039413</v>
      </c>
      <c r="BB38" s="114">
        <v>3460.7383209039413</v>
      </c>
      <c r="BC38" s="115">
        <v>13842.953283615765</v>
      </c>
      <c r="BD38" s="106" t="s">
        <v>630</v>
      </c>
      <c r="BE38" s="119" t="s">
        <v>631</v>
      </c>
      <c r="BF38" s="117"/>
    </row>
    <row r="39" spans="1:58" s="21" customFormat="1" ht="18" customHeight="1" x14ac:dyDescent="0.35">
      <c r="A39" s="175">
        <v>903</v>
      </c>
      <c r="B39" s="175" t="s">
        <v>444</v>
      </c>
      <c r="C39" s="174" t="s">
        <v>444</v>
      </c>
      <c r="D39" s="174" t="s">
        <v>733</v>
      </c>
      <c r="E39" s="107">
        <v>1</v>
      </c>
      <c r="F39" s="107" t="s">
        <v>231</v>
      </c>
      <c r="G39" s="107">
        <v>0</v>
      </c>
      <c r="H39" s="178">
        <v>158</v>
      </c>
      <c r="I39" s="178">
        <v>158</v>
      </c>
      <c r="J39" s="178">
        <v>158</v>
      </c>
      <c r="K39" s="178">
        <v>158</v>
      </c>
      <c r="L39" s="107" t="s">
        <v>673</v>
      </c>
      <c r="M39" s="118"/>
      <c r="N39" s="177">
        <v>5.2865723076923077</v>
      </c>
      <c r="O39" s="177">
        <v>5.2865723076923077</v>
      </c>
      <c r="P39" s="177">
        <v>5.2865723076923077</v>
      </c>
      <c r="Q39" s="177">
        <v>5.2865723076923077</v>
      </c>
      <c r="R39" s="176">
        <v>1</v>
      </c>
      <c r="S39" s="176">
        <v>1</v>
      </c>
      <c r="T39" s="176">
        <v>1</v>
      </c>
      <c r="U39" s="176">
        <v>1</v>
      </c>
      <c r="V39" s="114">
        <v>835.27842461538467</v>
      </c>
      <c r="W39" s="114">
        <v>835.27842461538467</v>
      </c>
      <c r="X39" s="114">
        <v>835.27842461538467</v>
      </c>
      <c r="Y39" s="114">
        <v>835.27842461538467</v>
      </c>
      <c r="Z39" s="114">
        <v>3341.1136984615387</v>
      </c>
      <c r="AA39" s="106"/>
      <c r="AB39" s="118"/>
      <c r="AC39" s="111">
        <v>4.4032292307692309</v>
      </c>
      <c r="AD39" s="112"/>
      <c r="AE39" s="110">
        <v>695.71021846153849</v>
      </c>
      <c r="AF39" s="108">
        <v>-139.56820615384618</v>
      </c>
      <c r="AG39" s="106"/>
      <c r="AH39" s="118"/>
      <c r="AI39" s="109">
        <v>4.4032292307692309</v>
      </c>
      <c r="AJ39" s="218" t="s">
        <v>1156</v>
      </c>
      <c r="AK39" s="110">
        <v>695.71021846153849</v>
      </c>
      <c r="AL39" s="108">
        <v>-139.56820615384618</v>
      </c>
      <c r="AM39" s="106"/>
      <c r="AN39" s="118"/>
      <c r="AO39" s="109">
        <v>4.4032292307692309</v>
      </c>
      <c r="AP39" s="218" t="s">
        <v>1156</v>
      </c>
      <c r="AQ39" s="110">
        <v>695.71021846153849</v>
      </c>
      <c r="AR39" s="108">
        <v>-139.56820615384618</v>
      </c>
      <c r="AS39" s="106"/>
      <c r="AT39" s="118"/>
      <c r="AU39" s="109">
        <v>4.4032292307692309</v>
      </c>
      <c r="AV39" s="218" t="s">
        <v>1156</v>
      </c>
      <c r="AW39" s="110">
        <v>695.71021846153849</v>
      </c>
      <c r="AX39" s="108">
        <v>-139.56820615384618</v>
      </c>
      <c r="AY39" s="114">
        <v>695.71021846153849</v>
      </c>
      <c r="AZ39" s="114">
        <v>695.71021846153849</v>
      </c>
      <c r="BA39" s="114">
        <v>695.71021846153849</v>
      </c>
      <c r="BB39" s="114">
        <v>695.71021846153849</v>
      </c>
      <c r="BC39" s="115">
        <v>2782.840873846154</v>
      </c>
      <c r="BD39" s="106" t="s">
        <v>630</v>
      </c>
      <c r="BE39" s="119" t="s">
        <v>631</v>
      </c>
      <c r="BF39" s="117"/>
    </row>
    <row r="40" spans="1:58" s="21" customFormat="1" ht="18" customHeight="1" x14ac:dyDescent="0.35">
      <c r="A40" s="175">
        <v>470</v>
      </c>
      <c r="B40" s="175" t="s">
        <v>268</v>
      </c>
      <c r="C40" s="174" t="s">
        <v>268</v>
      </c>
      <c r="D40" s="174" t="s">
        <v>380</v>
      </c>
      <c r="E40" s="107">
        <v>1</v>
      </c>
      <c r="F40" s="107" t="s">
        <v>180</v>
      </c>
      <c r="G40" s="107">
        <v>0</v>
      </c>
      <c r="H40" s="178">
        <v>50000</v>
      </c>
      <c r="I40" s="178">
        <v>0</v>
      </c>
      <c r="J40" s="178">
        <v>0</v>
      </c>
      <c r="K40" s="178">
        <v>0</v>
      </c>
      <c r="L40" s="107">
        <v>0</v>
      </c>
      <c r="M40" s="118"/>
      <c r="N40" s="177">
        <v>4.5999999999999996</v>
      </c>
      <c r="O40" s="177">
        <v>4.5999999999999996</v>
      </c>
      <c r="P40" s="177">
        <v>4.5999999999999996</v>
      </c>
      <c r="Q40" s="177">
        <v>4.5999999999999996</v>
      </c>
      <c r="R40" s="176">
        <v>1</v>
      </c>
      <c r="S40" s="176">
        <v>1</v>
      </c>
      <c r="T40" s="176">
        <v>1</v>
      </c>
      <c r="U40" s="176">
        <v>1</v>
      </c>
      <c r="V40" s="114">
        <v>229999.99999999997</v>
      </c>
      <c r="W40" s="114">
        <v>0</v>
      </c>
      <c r="X40" s="114">
        <v>0</v>
      </c>
      <c r="Y40" s="114">
        <v>0</v>
      </c>
      <c r="Z40" s="114">
        <v>229999.99999999997</v>
      </c>
      <c r="AA40" s="106"/>
      <c r="AB40" s="118"/>
      <c r="AC40" s="111">
        <v>4.5999999999999996</v>
      </c>
      <c r="AD40" s="112"/>
      <c r="AE40" s="110">
        <v>229999.99999999997</v>
      </c>
      <c r="AF40" s="108">
        <v>0</v>
      </c>
      <c r="AG40" s="106"/>
      <c r="AH40" s="118"/>
      <c r="AI40" s="109">
        <v>4.5999999999999996</v>
      </c>
      <c r="AJ40" s="218" t="s">
        <v>267</v>
      </c>
      <c r="AK40" s="110">
        <v>0</v>
      </c>
      <c r="AL40" s="108">
        <v>0</v>
      </c>
      <c r="AM40" s="106"/>
      <c r="AN40" s="118"/>
      <c r="AO40" s="109">
        <v>4.5999999999999996</v>
      </c>
      <c r="AP40" s="218" t="s">
        <v>267</v>
      </c>
      <c r="AQ40" s="110">
        <v>0</v>
      </c>
      <c r="AR40" s="108">
        <v>0</v>
      </c>
      <c r="AS40" s="106"/>
      <c r="AT40" s="118"/>
      <c r="AU40" s="109">
        <v>4.5999999999999996</v>
      </c>
      <c r="AV40" s="218" t="s">
        <v>267</v>
      </c>
      <c r="AW40" s="110">
        <v>0</v>
      </c>
      <c r="AX40" s="108">
        <v>0</v>
      </c>
      <c r="AY40" s="114">
        <v>229999.99999999997</v>
      </c>
      <c r="AZ40" s="114">
        <v>0</v>
      </c>
      <c r="BA40" s="114">
        <v>0</v>
      </c>
      <c r="BB40" s="114">
        <v>0</v>
      </c>
      <c r="BC40" s="115">
        <v>229999.99999999997</v>
      </c>
      <c r="BD40" s="106" t="s">
        <v>630</v>
      </c>
      <c r="BE40" s="119" t="s">
        <v>631</v>
      </c>
      <c r="BF40" s="117"/>
    </row>
    <row r="41" spans="1:58" s="21" customFormat="1" ht="18" customHeight="1" x14ac:dyDescent="0.35">
      <c r="A41" s="175">
        <v>475</v>
      </c>
      <c r="B41" s="175" t="s">
        <v>268</v>
      </c>
      <c r="C41" s="174" t="s">
        <v>268</v>
      </c>
      <c r="D41" s="174" t="s">
        <v>381</v>
      </c>
      <c r="E41" s="107">
        <v>1</v>
      </c>
      <c r="F41" s="107" t="s">
        <v>180</v>
      </c>
      <c r="G41" s="107">
        <v>0</v>
      </c>
      <c r="H41" s="178">
        <v>0</v>
      </c>
      <c r="I41" s="178">
        <v>50000</v>
      </c>
      <c r="J41" s="178">
        <v>0</v>
      </c>
      <c r="K41" s="178">
        <v>0</v>
      </c>
      <c r="L41" s="107">
        <v>0</v>
      </c>
      <c r="M41" s="118"/>
      <c r="N41" s="177">
        <v>4.5999999999999996</v>
      </c>
      <c r="O41" s="177">
        <v>4.5999999999999996</v>
      </c>
      <c r="P41" s="177">
        <v>4.5999999999999996</v>
      </c>
      <c r="Q41" s="177">
        <v>4.5999999999999996</v>
      </c>
      <c r="R41" s="176">
        <v>1</v>
      </c>
      <c r="S41" s="176">
        <v>1</v>
      </c>
      <c r="T41" s="176">
        <v>1</v>
      </c>
      <c r="U41" s="176">
        <v>1</v>
      </c>
      <c r="V41" s="114">
        <v>0</v>
      </c>
      <c r="W41" s="114">
        <v>229999.99999999997</v>
      </c>
      <c r="X41" s="114">
        <v>0</v>
      </c>
      <c r="Y41" s="114">
        <v>0</v>
      </c>
      <c r="Z41" s="114">
        <v>229999.99999999997</v>
      </c>
      <c r="AA41" s="106"/>
      <c r="AB41" s="118"/>
      <c r="AC41" s="111">
        <v>4.5999999999999996</v>
      </c>
      <c r="AD41" s="112"/>
      <c r="AE41" s="110">
        <v>0</v>
      </c>
      <c r="AF41" s="108">
        <v>0</v>
      </c>
      <c r="AG41" s="106"/>
      <c r="AH41" s="118"/>
      <c r="AI41" s="109">
        <v>4.5999999999999996</v>
      </c>
      <c r="AJ41" s="218" t="s">
        <v>267</v>
      </c>
      <c r="AK41" s="110">
        <v>229999.99999999997</v>
      </c>
      <c r="AL41" s="108">
        <v>0</v>
      </c>
      <c r="AM41" s="106"/>
      <c r="AN41" s="118"/>
      <c r="AO41" s="109">
        <v>4.5999999999999996</v>
      </c>
      <c r="AP41" s="218" t="s">
        <v>267</v>
      </c>
      <c r="AQ41" s="110">
        <v>0</v>
      </c>
      <c r="AR41" s="108">
        <v>0</v>
      </c>
      <c r="AS41" s="106"/>
      <c r="AT41" s="118"/>
      <c r="AU41" s="109">
        <v>4.5999999999999996</v>
      </c>
      <c r="AV41" s="218" t="s">
        <v>267</v>
      </c>
      <c r="AW41" s="110">
        <v>0</v>
      </c>
      <c r="AX41" s="108">
        <v>0</v>
      </c>
      <c r="AY41" s="114">
        <v>0</v>
      </c>
      <c r="AZ41" s="114">
        <v>229999.99999999997</v>
      </c>
      <c r="BA41" s="114">
        <v>0</v>
      </c>
      <c r="BB41" s="114">
        <v>0</v>
      </c>
      <c r="BC41" s="115">
        <v>229999.99999999997</v>
      </c>
      <c r="BD41" s="106" t="s">
        <v>630</v>
      </c>
      <c r="BE41" s="119" t="s">
        <v>631</v>
      </c>
      <c r="BF41" s="117"/>
    </row>
    <row r="42" spans="1:58" s="21" customFormat="1" ht="18" customHeight="1" x14ac:dyDescent="0.35">
      <c r="A42" s="175">
        <v>480</v>
      </c>
      <c r="B42" s="175" t="s">
        <v>268</v>
      </c>
      <c r="C42" s="174" t="s">
        <v>268</v>
      </c>
      <c r="D42" s="174" t="s">
        <v>382</v>
      </c>
      <c r="E42" s="107">
        <v>1</v>
      </c>
      <c r="F42" s="107" t="s">
        <v>180</v>
      </c>
      <c r="G42" s="107">
        <v>0</v>
      </c>
      <c r="H42" s="178">
        <v>0</v>
      </c>
      <c r="I42" s="178">
        <v>0</v>
      </c>
      <c r="J42" s="178">
        <v>50000</v>
      </c>
      <c r="K42" s="178">
        <v>0</v>
      </c>
      <c r="L42" s="107">
        <v>0</v>
      </c>
      <c r="M42" s="118"/>
      <c r="N42" s="177">
        <v>4.5999999999999996</v>
      </c>
      <c r="O42" s="177">
        <v>4.5999999999999996</v>
      </c>
      <c r="P42" s="177">
        <v>4.5999999999999996</v>
      </c>
      <c r="Q42" s="177">
        <v>4.5999999999999996</v>
      </c>
      <c r="R42" s="176">
        <v>1</v>
      </c>
      <c r="S42" s="176">
        <v>1</v>
      </c>
      <c r="T42" s="176">
        <v>1</v>
      </c>
      <c r="U42" s="176">
        <v>1</v>
      </c>
      <c r="V42" s="114">
        <v>0</v>
      </c>
      <c r="W42" s="114">
        <v>0</v>
      </c>
      <c r="X42" s="114">
        <v>229999.99999999997</v>
      </c>
      <c r="Y42" s="114">
        <v>0</v>
      </c>
      <c r="Z42" s="114">
        <v>229999.99999999997</v>
      </c>
      <c r="AA42" s="106"/>
      <c r="AB42" s="118"/>
      <c r="AC42" s="111">
        <v>4.5999999999999996</v>
      </c>
      <c r="AD42" s="112"/>
      <c r="AE42" s="110">
        <v>0</v>
      </c>
      <c r="AF42" s="108">
        <v>0</v>
      </c>
      <c r="AG42" s="106"/>
      <c r="AH42" s="118"/>
      <c r="AI42" s="109">
        <v>4.5999999999999996</v>
      </c>
      <c r="AJ42" s="218" t="s">
        <v>267</v>
      </c>
      <c r="AK42" s="110">
        <v>0</v>
      </c>
      <c r="AL42" s="108">
        <v>0</v>
      </c>
      <c r="AM42" s="106"/>
      <c r="AN42" s="118"/>
      <c r="AO42" s="109">
        <v>4.5999999999999996</v>
      </c>
      <c r="AP42" s="218" t="s">
        <v>267</v>
      </c>
      <c r="AQ42" s="110">
        <v>229999.99999999997</v>
      </c>
      <c r="AR42" s="108">
        <v>0</v>
      </c>
      <c r="AS42" s="106"/>
      <c r="AT42" s="118"/>
      <c r="AU42" s="109">
        <v>4.5999999999999996</v>
      </c>
      <c r="AV42" s="218" t="s">
        <v>267</v>
      </c>
      <c r="AW42" s="110">
        <v>0</v>
      </c>
      <c r="AX42" s="108">
        <v>0</v>
      </c>
      <c r="AY42" s="114">
        <v>0</v>
      </c>
      <c r="AZ42" s="114">
        <v>0</v>
      </c>
      <c r="BA42" s="114">
        <v>229999.99999999997</v>
      </c>
      <c r="BB42" s="114">
        <v>0</v>
      </c>
      <c r="BC42" s="115">
        <v>229999.99999999997</v>
      </c>
      <c r="BD42" s="106" t="s">
        <v>630</v>
      </c>
      <c r="BE42" s="119" t="s">
        <v>631</v>
      </c>
      <c r="BF42" s="117"/>
    </row>
    <row r="43" spans="1:58" s="21" customFormat="1" ht="18" customHeight="1" x14ac:dyDescent="0.35">
      <c r="A43" s="175">
        <v>485</v>
      </c>
      <c r="B43" s="175" t="s">
        <v>268</v>
      </c>
      <c r="C43" s="174" t="s">
        <v>268</v>
      </c>
      <c r="D43" s="174" t="s">
        <v>383</v>
      </c>
      <c r="E43" s="107">
        <v>1</v>
      </c>
      <c r="F43" s="107" t="s">
        <v>180</v>
      </c>
      <c r="G43" s="107">
        <v>0</v>
      </c>
      <c r="H43" s="178">
        <v>0</v>
      </c>
      <c r="I43" s="178">
        <v>0</v>
      </c>
      <c r="J43" s="178">
        <v>0</v>
      </c>
      <c r="K43" s="178">
        <v>50000</v>
      </c>
      <c r="L43" s="107">
        <v>0</v>
      </c>
      <c r="M43" s="118"/>
      <c r="N43" s="177">
        <v>4.5999999999999996</v>
      </c>
      <c r="O43" s="177">
        <v>4.5999999999999996</v>
      </c>
      <c r="P43" s="177">
        <v>4.5999999999999996</v>
      </c>
      <c r="Q43" s="177">
        <v>4.5999999999999996</v>
      </c>
      <c r="R43" s="176">
        <v>1</v>
      </c>
      <c r="S43" s="176">
        <v>1</v>
      </c>
      <c r="T43" s="176">
        <v>1</v>
      </c>
      <c r="U43" s="176">
        <v>1</v>
      </c>
      <c r="V43" s="114">
        <v>0</v>
      </c>
      <c r="W43" s="114">
        <v>0</v>
      </c>
      <c r="X43" s="114">
        <v>0</v>
      </c>
      <c r="Y43" s="114">
        <v>229999.99999999997</v>
      </c>
      <c r="Z43" s="114">
        <v>229999.99999999997</v>
      </c>
      <c r="AA43" s="106"/>
      <c r="AB43" s="118"/>
      <c r="AC43" s="111">
        <v>4.5999999999999996</v>
      </c>
      <c r="AD43" s="112"/>
      <c r="AE43" s="110">
        <v>0</v>
      </c>
      <c r="AF43" s="108">
        <v>0</v>
      </c>
      <c r="AG43" s="106"/>
      <c r="AH43" s="118"/>
      <c r="AI43" s="109">
        <v>4.5999999999999996</v>
      </c>
      <c r="AJ43" s="218" t="s">
        <v>267</v>
      </c>
      <c r="AK43" s="110">
        <v>0</v>
      </c>
      <c r="AL43" s="108">
        <v>0</v>
      </c>
      <c r="AM43" s="106"/>
      <c r="AN43" s="118"/>
      <c r="AO43" s="109">
        <v>4.5999999999999996</v>
      </c>
      <c r="AP43" s="218" t="s">
        <v>267</v>
      </c>
      <c r="AQ43" s="110">
        <v>0</v>
      </c>
      <c r="AR43" s="108">
        <v>0</v>
      </c>
      <c r="AS43" s="106"/>
      <c r="AT43" s="118"/>
      <c r="AU43" s="109">
        <v>4.5999999999999996</v>
      </c>
      <c r="AV43" s="218" t="s">
        <v>267</v>
      </c>
      <c r="AW43" s="110">
        <v>229999.99999999997</v>
      </c>
      <c r="AX43" s="108">
        <v>0</v>
      </c>
      <c r="AY43" s="114">
        <v>0</v>
      </c>
      <c r="AZ43" s="114">
        <v>0</v>
      </c>
      <c r="BA43" s="114">
        <v>0</v>
      </c>
      <c r="BB43" s="114">
        <v>229999.99999999997</v>
      </c>
      <c r="BC43" s="115">
        <v>229999.99999999997</v>
      </c>
      <c r="BD43" s="106" t="s">
        <v>630</v>
      </c>
      <c r="BE43" s="119" t="s">
        <v>631</v>
      </c>
      <c r="BF43" s="117"/>
    </row>
    <row r="44" spans="1:58" s="21" customFormat="1" ht="18" customHeight="1" x14ac:dyDescent="0.35">
      <c r="A44" s="175">
        <v>471</v>
      </c>
      <c r="B44" s="175" t="s">
        <v>268</v>
      </c>
      <c r="C44" s="174" t="s">
        <v>268</v>
      </c>
      <c r="D44" s="174" t="s">
        <v>384</v>
      </c>
      <c r="E44" s="107">
        <v>1</v>
      </c>
      <c r="F44" s="107" t="s">
        <v>180</v>
      </c>
      <c r="G44" s="107">
        <v>0</v>
      </c>
      <c r="H44" s="178">
        <v>50000</v>
      </c>
      <c r="I44" s="178">
        <v>0</v>
      </c>
      <c r="J44" s="178">
        <v>0</v>
      </c>
      <c r="K44" s="178">
        <v>0</v>
      </c>
      <c r="L44" s="107">
        <v>0</v>
      </c>
      <c r="M44" s="118"/>
      <c r="N44" s="177">
        <v>2.0699999999999998</v>
      </c>
      <c r="O44" s="177">
        <v>2.0699999999999998</v>
      </c>
      <c r="P44" s="177">
        <v>2.0699999999999998</v>
      </c>
      <c r="Q44" s="177">
        <v>2.0699999999999998</v>
      </c>
      <c r="R44" s="176">
        <v>1</v>
      </c>
      <c r="S44" s="176">
        <v>1</v>
      </c>
      <c r="T44" s="176">
        <v>1</v>
      </c>
      <c r="U44" s="176">
        <v>1</v>
      </c>
      <c r="V44" s="114">
        <v>0</v>
      </c>
      <c r="W44" s="114">
        <v>0</v>
      </c>
      <c r="X44" s="114">
        <v>0</v>
      </c>
      <c r="Y44" s="114">
        <v>0</v>
      </c>
      <c r="Z44" s="114">
        <v>0</v>
      </c>
      <c r="AA44" s="106"/>
      <c r="AB44" s="118"/>
      <c r="AC44" s="111">
        <v>2.0699999999999998</v>
      </c>
      <c r="AD44" s="112"/>
      <c r="AE44" s="110">
        <v>0</v>
      </c>
      <c r="AF44" s="108">
        <v>0</v>
      </c>
      <c r="AG44" s="106"/>
      <c r="AH44" s="118"/>
      <c r="AI44" s="109">
        <v>2.0699999999999998</v>
      </c>
      <c r="AJ44" s="218" t="s">
        <v>267</v>
      </c>
      <c r="AK44" s="110">
        <v>0</v>
      </c>
      <c r="AL44" s="108">
        <v>0</v>
      </c>
      <c r="AM44" s="106"/>
      <c r="AN44" s="118"/>
      <c r="AO44" s="109">
        <v>2.0699999999999998</v>
      </c>
      <c r="AP44" s="218" t="s">
        <v>267</v>
      </c>
      <c r="AQ44" s="110">
        <v>0</v>
      </c>
      <c r="AR44" s="108">
        <v>0</v>
      </c>
      <c r="AS44" s="106"/>
      <c r="AT44" s="118"/>
      <c r="AU44" s="109">
        <v>2.0699999999999998</v>
      </c>
      <c r="AV44" s="218" t="s">
        <v>267</v>
      </c>
      <c r="AW44" s="110">
        <v>0</v>
      </c>
      <c r="AX44" s="108">
        <v>0</v>
      </c>
      <c r="AY44" s="114">
        <v>0</v>
      </c>
      <c r="AZ44" s="114">
        <v>0</v>
      </c>
      <c r="BA44" s="114">
        <v>0</v>
      </c>
      <c r="BB44" s="114">
        <v>0</v>
      </c>
      <c r="BC44" s="115">
        <v>0</v>
      </c>
      <c r="BD44" s="106" t="s">
        <v>630</v>
      </c>
      <c r="BE44" s="119" t="s">
        <v>631</v>
      </c>
      <c r="BF44" s="117"/>
    </row>
    <row r="45" spans="1:58" s="21" customFormat="1" ht="18" customHeight="1" x14ac:dyDescent="0.35">
      <c r="A45" s="175">
        <v>472</v>
      </c>
      <c r="B45" s="175" t="s">
        <v>268</v>
      </c>
      <c r="C45" s="174" t="s">
        <v>268</v>
      </c>
      <c r="D45" s="174" t="s">
        <v>385</v>
      </c>
      <c r="E45" s="107">
        <v>1</v>
      </c>
      <c r="F45" s="107" t="s">
        <v>180</v>
      </c>
      <c r="G45" s="107">
        <v>0</v>
      </c>
      <c r="H45" s="178">
        <v>50000</v>
      </c>
      <c r="I45" s="178">
        <v>0</v>
      </c>
      <c r="J45" s="178">
        <v>0</v>
      </c>
      <c r="K45" s="178">
        <v>0</v>
      </c>
      <c r="L45" s="107">
        <v>0</v>
      </c>
      <c r="M45" s="118"/>
      <c r="N45" s="177">
        <v>0.91999999999999993</v>
      </c>
      <c r="O45" s="177">
        <v>0.91999999999999993</v>
      </c>
      <c r="P45" s="177">
        <v>0.91999999999999993</v>
      </c>
      <c r="Q45" s="177">
        <v>0.91999999999999993</v>
      </c>
      <c r="R45" s="176">
        <v>1</v>
      </c>
      <c r="S45" s="176">
        <v>1</v>
      </c>
      <c r="T45" s="176">
        <v>1</v>
      </c>
      <c r="U45" s="176">
        <v>1</v>
      </c>
      <c r="V45" s="114">
        <v>0</v>
      </c>
      <c r="W45" s="114">
        <v>0</v>
      </c>
      <c r="X45" s="114">
        <v>0</v>
      </c>
      <c r="Y45" s="114">
        <v>0</v>
      </c>
      <c r="Z45" s="114">
        <v>0</v>
      </c>
      <c r="AA45" s="106"/>
      <c r="AB45" s="118"/>
      <c r="AC45" s="111">
        <v>0.91999999999999993</v>
      </c>
      <c r="AD45" s="112"/>
      <c r="AE45" s="110">
        <v>0</v>
      </c>
      <c r="AF45" s="108">
        <v>0</v>
      </c>
      <c r="AG45" s="106"/>
      <c r="AH45" s="118"/>
      <c r="AI45" s="109">
        <v>0.91999999999999993</v>
      </c>
      <c r="AJ45" s="218" t="s">
        <v>267</v>
      </c>
      <c r="AK45" s="110">
        <v>0</v>
      </c>
      <c r="AL45" s="108">
        <v>0</v>
      </c>
      <c r="AM45" s="106"/>
      <c r="AN45" s="118"/>
      <c r="AO45" s="109">
        <v>0.91999999999999993</v>
      </c>
      <c r="AP45" s="218" t="s">
        <v>267</v>
      </c>
      <c r="AQ45" s="110">
        <v>0</v>
      </c>
      <c r="AR45" s="108">
        <v>0</v>
      </c>
      <c r="AS45" s="106"/>
      <c r="AT45" s="118"/>
      <c r="AU45" s="109">
        <v>0.91999999999999993</v>
      </c>
      <c r="AV45" s="218" t="s">
        <v>267</v>
      </c>
      <c r="AW45" s="110">
        <v>0</v>
      </c>
      <c r="AX45" s="108">
        <v>0</v>
      </c>
      <c r="AY45" s="114">
        <v>0</v>
      </c>
      <c r="AZ45" s="114">
        <v>0</v>
      </c>
      <c r="BA45" s="114">
        <v>0</v>
      </c>
      <c r="BB45" s="114">
        <v>0</v>
      </c>
      <c r="BC45" s="115">
        <v>0</v>
      </c>
      <c r="BD45" s="106" t="s">
        <v>630</v>
      </c>
      <c r="BE45" s="119" t="s">
        <v>631</v>
      </c>
      <c r="BF45" s="117"/>
    </row>
    <row r="46" spans="1:58" s="21" customFormat="1" ht="18" customHeight="1" x14ac:dyDescent="0.35">
      <c r="A46" s="175">
        <v>473</v>
      </c>
      <c r="B46" s="175" t="s">
        <v>268</v>
      </c>
      <c r="C46" s="174" t="s">
        <v>268</v>
      </c>
      <c r="D46" s="174" t="s">
        <v>386</v>
      </c>
      <c r="E46" s="107">
        <v>1</v>
      </c>
      <c r="F46" s="107" t="s">
        <v>180</v>
      </c>
      <c r="G46" s="107">
        <v>0</v>
      </c>
      <c r="H46" s="178">
        <v>50000</v>
      </c>
      <c r="I46" s="178">
        <v>0</v>
      </c>
      <c r="J46" s="178">
        <v>0</v>
      </c>
      <c r="K46" s="178">
        <v>0</v>
      </c>
      <c r="L46" s="107">
        <v>0</v>
      </c>
      <c r="M46" s="118"/>
      <c r="N46" s="177">
        <v>0.41399999999999998</v>
      </c>
      <c r="O46" s="177">
        <v>0.41399999999999998</v>
      </c>
      <c r="P46" s="177">
        <v>0.41399999999999998</v>
      </c>
      <c r="Q46" s="177">
        <v>0.41399999999999998</v>
      </c>
      <c r="R46" s="176">
        <v>1</v>
      </c>
      <c r="S46" s="176">
        <v>1</v>
      </c>
      <c r="T46" s="176">
        <v>1</v>
      </c>
      <c r="U46" s="176">
        <v>1</v>
      </c>
      <c r="V46" s="114">
        <v>0</v>
      </c>
      <c r="W46" s="114">
        <v>0</v>
      </c>
      <c r="X46" s="114">
        <v>0</v>
      </c>
      <c r="Y46" s="114">
        <v>0</v>
      </c>
      <c r="Z46" s="114">
        <v>0</v>
      </c>
      <c r="AA46" s="106"/>
      <c r="AB46" s="118"/>
      <c r="AC46" s="111">
        <v>0.41399999999999998</v>
      </c>
      <c r="AD46" s="112"/>
      <c r="AE46" s="110">
        <v>0</v>
      </c>
      <c r="AF46" s="108">
        <v>0</v>
      </c>
      <c r="AG46" s="106"/>
      <c r="AH46" s="118"/>
      <c r="AI46" s="109">
        <v>0.41399999999999998</v>
      </c>
      <c r="AJ46" s="218" t="s">
        <v>267</v>
      </c>
      <c r="AK46" s="110">
        <v>0</v>
      </c>
      <c r="AL46" s="108">
        <v>0</v>
      </c>
      <c r="AM46" s="106"/>
      <c r="AN46" s="118"/>
      <c r="AO46" s="109">
        <v>0.41399999999999998</v>
      </c>
      <c r="AP46" s="218" t="s">
        <v>267</v>
      </c>
      <c r="AQ46" s="110">
        <v>0</v>
      </c>
      <c r="AR46" s="108">
        <v>0</v>
      </c>
      <c r="AS46" s="106"/>
      <c r="AT46" s="118"/>
      <c r="AU46" s="109">
        <v>0.41399999999999998</v>
      </c>
      <c r="AV46" s="218" t="s">
        <v>267</v>
      </c>
      <c r="AW46" s="110">
        <v>0</v>
      </c>
      <c r="AX46" s="108">
        <v>0</v>
      </c>
      <c r="AY46" s="114">
        <v>0</v>
      </c>
      <c r="AZ46" s="114">
        <v>0</v>
      </c>
      <c r="BA46" s="114">
        <v>0</v>
      </c>
      <c r="BB46" s="114">
        <v>0</v>
      </c>
      <c r="BC46" s="115">
        <v>0</v>
      </c>
      <c r="BD46" s="106" t="s">
        <v>630</v>
      </c>
      <c r="BE46" s="119" t="s">
        <v>631</v>
      </c>
      <c r="BF46" s="117"/>
    </row>
    <row r="47" spans="1:58" s="21" customFormat="1" ht="18" customHeight="1" x14ac:dyDescent="0.35">
      <c r="A47" s="175">
        <v>474</v>
      </c>
      <c r="B47" s="175" t="s">
        <v>268</v>
      </c>
      <c r="C47" s="174" t="s">
        <v>268</v>
      </c>
      <c r="D47" s="174" t="s">
        <v>387</v>
      </c>
      <c r="E47" s="107">
        <v>1</v>
      </c>
      <c r="F47" s="107" t="s">
        <v>180</v>
      </c>
      <c r="G47" s="107">
        <v>0</v>
      </c>
      <c r="H47" s="178">
        <v>50000</v>
      </c>
      <c r="I47" s="178">
        <v>0</v>
      </c>
      <c r="J47" s="178">
        <v>0</v>
      </c>
      <c r="K47" s="178">
        <v>0</v>
      </c>
      <c r="L47" s="107">
        <v>0</v>
      </c>
      <c r="M47" s="118"/>
      <c r="N47" s="177">
        <v>0.184</v>
      </c>
      <c r="O47" s="177">
        <v>0.184</v>
      </c>
      <c r="P47" s="177">
        <v>0.184</v>
      </c>
      <c r="Q47" s="177">
        <v>0.184</v>
      </c>
      <c r="R47" s="176">
        <v>1</v>
      </c>
      <c r="S47" s="176">
        <v>1</v>
      </c>
      <c r="T47" s="176">
        <v>1</v>
      </c>
      <c r="U47" s="176">
        <v>1</v>
      </c>
      <c r="V47" s="114">
        <v>0</v>
      </c>
      <c r="W47" s="114">
        <v>0</v>
      </c>
      <c r="X47" s="114">
        <v>0</v>
      </c>
      <c r="Y47" s="114">
        <v>0</v>
      </c>
      <c r="Z47" s="114">
        <v>0</v>
      </c>
      <c r="AA47" s="106"/>
      <c r="AB47" s="118"/>
      <c r="AC47" s="111">
        <v>0.184</v>
      </c>
      <c r="AD47" s="112"/>
      <c r="AE47" s="110">
        <v>0</v>
      </c>
      <c r="AF47" s="108">
        <v>0</v>
      </c>
      <c r="AG47" s="106"/>
      <c r="AH47" s="118"/>
      <c r="AI47" s="109">
        <v>0.184</v>
      </c>
      <c r="AJ47" s="218" t="s">
        <v>267</v>
      </c>
      <c r="AK47" s="110">
        <v>0</v>
      </c>
      <c r="AL47" s="108">
        <v>0</v>
      </c>
      <c r="AM47" s="106"/>
      <c r="AN47" s="118"/>
      <c r="AO47" s="109">
        <v>0.184</v>
      </c>
      <c r="AP47" s="218" t="s">
        <v>267</v>
      </c>
      <c r="AQ47" s="110">
        <v>0</v>
      </c>
      <c r="AR47" s="108">
        <v>0</v>
      </c>
      <c r="AS47" s="106"/>
      <c r="AT47" s="118"/>
      <c r="AU47" s="109">
        <v>0.184</v>
      </c>
      <c r="AV47" s="218" t="s">
        <v>267</v>
      </c>
      <c r="AW47" s="110">
        <v>0</v>
      </c>
      <c r="AX47" s="108">
        <v>0</v>
      </c>
      <c r="AY47" s="114">
        <v>0</v>
      </c>
      <c r="AZ47" s="114">
        <v>0</v>
      </c>
      <c r="BA47" s="114">
        <v>0</v>
      </c>
      <c r="BB47" s="114">
        <v>0</v>
      </c>
      <c r="BC47" s="115">
        <v>0</v>
      </c>
      <c r="BD47" s="106" t="s">
        <v>630</v>
      </c>
      <c r="BE47" s="119" t="s">
        <v>631</v>
      </c>
      <c r="BF47" s="117"/>
    </row>
    <row r="48" spans="1:58" s="21" customFormat="1" ht="18" customHeight="1" x14ac:dyDescent="0.35">
      <c r="A48" s="175">
        <v>476</v>
      </c>
      <c r="B48" s="175" t="s">
        <v>268</v>
      </c>
      <c r="C48" s="174" t="s">
        <v>268</v>
      </c>
      <c r="D48" s="174" t="s">
        <v>388</v>
      </c>
      <c r="E48" s="107">
        <v>1</v>
      </c>
      <c r="F48" s="107" t="s">
        <v>180</v>
      </c>
      <c r="G48" s="107">
        <v>0</v>
      </c>
      <c r="H48" s="178">
        <v>0</v>
      </c>
      <c r="I48" s="178">
        <v>50000</v>
      </c>
      <c r="J48" s="178">
        <v>0</v>
      </c>
      <c r="K48" s="178">
        <v>0</v>
      </c>
      <c r="L48" s="107">
        <v>0</v>
      </c>
      <c r="M48" s="118"/>
      <c r="N48" s="177">
        <v>2.3220000000000001</v>
      </c>
      <c r="O48" s="177">
        <v>2.3220000000000001</v>
      </c>
      <c r="P48" s="177">
        <v>2.3220000000000001</v>
      </c>
      <c r="Q48" s="177">
        <v>2.3220000000000001</v>
      </c>
      <c r="R48" s="176">
        <v>1</v>
      </c>
      <c r="S48" s="176">
        <v>1</v>
      </c>
      <c r="T48" s="176">
        <v>1</v>
      </c>
      <c r="U48" s="176">
        <v>1</v>
      </c>
      <c r="V48" s="114">
        <v>0</v>
      </c>
      <c r="W48" s="114">
        <v>0</v>
      </c>
      <c r="X48" s="114">
        <v>0</v>
      </c>
      <c r="Y48" s="114">
        <v>0</v>
      </c>
      <c r="Z48" s="114">
        <v>0</v>
      </c>
      <c r="AA48" s="106"/>
      <c r="AB48" s="118"/>
      <c r="AC48" s="111">
        <v>2.3220000000000001</v>
      </c>
      <c r="AD48" s="112"/>
      <c r="AE48" s="110">
        <v>0</v>
      </c>
      <c r="AF48" s="108">
        <v>0</v>
      </c>
      <c r="AG48" s="106"/>
      <c r="AH48" s="118"/>
      <c r="AI48" s="109">
        <v>2.3220000000000001</v>
      </c>
      <c r="AJ48" s="218" t="s">
        <v>267</v>
      </c>
      <c r="AK48" s="110">
        <v>0</v>
      </c>
      <c r="AL48" s="108">
        <v>0</v>
      </c>
      <c r="AM48" s="106"/>
      <c r="AN48" s="118"/>
      <c r="AO48" s="109">
        <v>2.3220000000000001</v>
      </c>
      <c r="AP48" s="218" t="s">
        <v>267</v>
      </c>
      <c r="AQ48" s="110">
        <v>0</v>
      </c>
      <c r="AR48" s="108">
        <v>0</v>
      </c>
      <c r="AS48" s="106"/>
      <c r="AT48" s="118"/>
      <c r="AU48" s="109">
        <v>2.3220000000000001</v>
      </c>
      <c r="AV48" s="218" t="s">
        <v>267</v>
      </c>
      <c r="AW48" s="110">
        <v>0</v>
      </c>
      <c r="AX48" s="108">
        <v>0</v>
      </c>
      <c r="AY48" s="114">
        <v>0</v>
      </c>
      <c r="AZ48" s="114">
        <v>0</v>
      </c>
      <c r="BA48" s="114">
        <v>0</v>
      </c>
      <c r="BB48" s="114">
        <v>0</v>
      </c>
      <c r="BC48" s="115">
        <v>0</v>
      </c>
      <c r="BD48" s="106" t="s">
        <v>630</v>
      </c>
      <c r="BE48" s="119" t="s">
        <v>631</v>
      </c>
      <c r="BF48" s="117"/>
    </row>
    <row r="49" spans="1:58" s="21" customFormat="1" ht="18" customHeight="1" x14ac:dyDescent="0.35">
      <c r="A49" s="175">
        <v>477</v>
      </c>
      <c r="B49" s="175" t="s">
        <v>268</v>
      </c>
      <c r="C49" s="174" t="s">
        <v>268</v>
      </c>
      <c r="D49" s="174" t="s">
        <v>389</v>
      </c>
      <c r="E49" s="107">
        <v>1</v>
      </c>
      <c r="F49" s="107" t="s">
        <v>180</v>
      </c>
      <c r="G49" s="107">
        <v>0</v>
      </c>
      <c r="H49" s="178">
        <v>0</v>
      </c>
      <c r="I49" s="178">
        <v>50000</v>
      </c>
      <c r="J49" s="178">
        <v>0</v>
      </c>
      <c r="K49" s="178">
        <v>0</v>
      </c>
      <c r="L49" s="107">
        <v>0</v>
      </c>
      <c r="M49" s="118"/>
      <c r="N49" s="177">
        <v>1.032</v>
      </c>
      <c r="O49" s="177">
        <v>1.032</v>
      </c>
      <c r="P49" s="177">
        <v>1.032</v>
      </c>
      <c r="Q49" s="177">
        <v>1.032</v>
      </c>
      <c r="R49" s="176">
        <v>1</v>
      </c>
      <c r="S49" s="176">
        <v>1</v>
      </c>
      <c r="T49" s="176">
        <v>1</v>
      </c>
      <c r="U49" s="176">
        <v>1</v>
      </c>
      <c r="V49" s="114">
        <v>0</v>
      </c>
      <c r="W49" s="114">
        <v>0</v>
      </c>
      <c r="X49" s="114">
        <v>0</v>
      </c>
      <c r="Y49" s="114">
        <v>0</v>
      </c>
      <c r="Z49" s="114">
        <v>0</v>
      </c>
      <c r="AA49" s="106"/>
      <c r="AB49" s="118"/>
      <c r="AC49" s="111">
        <v>1.032</v>
      </c>
      <c r="AD49" s="112"/>
      <c r="AE49" s="110">
        <v>0</v>
      </c>
      <c r="AF49" s="108">
        <v>0</v>
      </c>
      <c r="AG49" s="106"/>
      <c r="AH49" s="118"/>
      <c r="AI49" s="109">
        <v>1.032</v>
      </c>
      <c r="AJ49" s="218" t="s">
        <v>267</v>
      </c>
      <c r="AK49" s="110">
        <v>0</v>
      </c>
      <c r="AL49" s="108">
        <v>0</v>
      </c>
      <c r="AM49" s="106"/>
      <c r="AN49" s="118"/>
      <c r="AO49" s="109">
        <v>1.032</v>
      </c>
      <c r="AP49" s="218" t="s">
        <v>267</v>
      </c>
      <c r="AQ49" s="110">
        <v>0</v>
      </c>
      <c r="AR49" s="108">
        <v>0</v>
      </c>
      <c r="AS49" s="106"/>
      <c r="AT49" s="118"/>
      <c r="AU49" s="109">
        <v>1.032</v>
      </c>
      <c r="AV49" s="218" t="s">
        <v>267</v>
      </c>
      <c r="AW49" s="110">
        <v>0</v>
      </c>
      <c r="AX49" s="108">
        <v>0</v>
      </c>
      <c r="AY49" s="114">
        <v>0</v>
      </c>
      <c r="AZ49" s="114">
        <v>0</v>
      </c>
      <c r="BA49" s="114">
        <v>0</v>
      </c>
      <c r="BB49" s="114">
        <v>0</v>
      </c>
      <c r="BC49" s="115">
        <v>0</v>
      </c>
      <c r="BD49" s="106" t="s">
        <v>630</v>
      </c>
      <c r="BE49" s="119" t="s">
        <v>631</v>
      </c>
      <c r="BF49" s="117"/>
    </row>
    <row r="50" spans="1:58" s="21" customFormat="1" ht="18" customHeight="1" x14ac:dyDescent="0.35">
      <c r="A50" s="175">
        <v>478</v>
      </c>
      <c r="B50" s="175" t="s">
        <v>268</v>
      </c>
      <c r="C50" s="174" t="s">
        <v>268</v>
      </c>
      <c r="D50" s="174" t="s">
        <v>390</v>
      </c>
      <c r="E50" s="107">
        <v>1</v>
      </c>
      <c r="F50" s="107" t="s">
        <v>180</v>
      </c>
      <c r="G50" s="107">
        <v>0</v>
      </c>
      <c r="H50" s="178">
        <v>0</v>
      </c>
      <c r="I50" s="178">
        <v>50000</v>
      </c>
      <c r="J50" s="178">
        <v>0</v>
      </c>
      <c r="K50" s="178">
        <v>0</v>
      </c>
      <c r="L50" s="107">
        <v>0</v>
      </c>
      <c r="M50" s="118"/>
      <c r="N50" s="177">
        <v>0.46439999999999998</v>
      </c>
      <c r="O50" s="177">
        <v>0.46439999999999998</v>
      </c>
      <c r="P50" s="177">
        <v>0.46439999999999998</v>
      </c>
      <c r="Q50" s="177">
        <v>0.46439999999999998</v>
      </c>
      <c r="R50" s="176">
        <v>1</v>
      </c>
      <c r="S50" s="176">
        <v>1</v>
      </c>
      <c r="T50" s="176">
        <v>1</v>
      </c>
      <c r="U50" s="176">
        <v>1</v>
      </c>
      <c r="V50" s="114">
        <v>0</v>
      </c>
      <c r="W50" s="114">
        <v>0</v>
      </c>
      <c r="X50" s="114">
        <v>0</v>
      </c>
      <c r="Y50" s="114">
        <v>0</v>
      </c>
      <c r="Z50" s="114">
        <v>0</v>
      </c>
      <c r="AA50" s="106"/>
      <c r="AB50" s="118"/>
      <c r="AC50" s="111">
        <v>0.46439999999999998</v>
      </c>
      <c r="AD50" s="112"/>
      <c r="AE50" s="110">
        <v>0</v>
      </c>
      <c r="AF50" s="108">
        <v>0</v>
      </c>
      <c r="AG50" s="106"/>
      <c r="AH50" s="118"/>
      <c r="AI50" s="109">
        <v>0.46439999999999998</v>
      </c>
      <c r="AJ50" s="218" t="s">
        <v>267</v>
      </c>
      <c r="AK50" s="110">
        <v>0</v>
      </c>
      <c r="AL50" s="108">
        <v>0</v>
      </c>
      <c r="AM50" s="106"/>
      <c r="AN50" s="118"/>
      <c r="AO50" s="109">
        <v>0.46439999999999998</v>
      </c>
      <c r="AP50" s="218" t="s">
        <v>267</v>
      </c>
      <c r="AQ50" s="110">
        <v>0</v>
      </c>
      <c r="AR50" s="108">
        <v>0</v>
      </c>
      <c r="AS50" s="106"/>
      <c r="AT50" s="118"/>
      <c r="AU50" s="109">
        <v>0.46439999999999998</v>
      </c>
      <c r="AV50" s="218" t="s">
        <v>267</v>
      </c>
      <c r="AW50" s="110">
        <v>0</v>
      </c>
      <c r="AX50" s="108">
        <v>0</v>
      </c>
      <c r="AY50" s="114">
        <v>0</v>
      </c>
      <c r="AZ50" s="114">
        <v>0</v>
      </c>
      <c r="BA50" s="114">
        <v>0</v>
      </c>
      <c r="BB50" s="114">
        <v>0</v>
      </c>
      <c r="BC50" s="115">
        <v>0</v>
      </c>
      <c r="BD50" s="106" t="s">
        <v>630</v>
      </c>
      <c r="BE50" s="119" t="s">
        <v>631</v>
      </c>
      <c r="BF50" s="117"/>
    </row>
    <row r="51" spans="1:58" s="21" customFormat="1" ht="18" customHeight="1" x14ac:dyDescent="0.35">
      <c r="A51" s="175">
        <v>479</v>
      </c>
      <c r="B51" s="175" t="s">
        <v>268</v>
      </c>
      <c r="C51" s="174" t="s">
        <v>268</v>
      </c>
      <c r="D51" s="174" t="s">
        <v>391</v>
      </c>
      <c r="E51" s="107">
        <v>1</v>
      </c>
      <c r="F51" s="107" t="s">
        <v>180</v>
      </c>
      <c r="G51" s="107">
        <v>0</v>
      </c>
      <c r="H51" s="178">
        <v>0</v>
      </c>
      <c r="I51" s="178">
        <v>50000</v>
      </c>
      <c r="J51" s="178">
        <v>0</v>
      </c>
      <c r="K51" s="178">
        <v>0</v>
      </c>
      <c r="L51" s="107">
        <v>0</v>
      </c>
      <c r="M51" s="118"/>
      <c r="N51" s="177">
        <v>0.2064</v>
      </c>
      <c r="O51" s="177">
        <v>0.2064</v>
      </c>
      <c r="P51" s="177">
        <v>0.2064</v>
      </c>
      <c r="Q51" s="177">
        <v>0.2064</v>
      </c>
      <c r="R51" s="176">
        <v>1</v>
      </c>
      <c r="S51" s="176">
        <v>1</v>
      </c>
      <c r="T51" s="176">
        <v>1</v>
      </c>
      <c r="U51" s="176">
        <v>1</v>
      </c>
      <c r="V51" s="114">
        <v>0</v>
      </c>
      <c r="W51" s="114">
        <v>0</v>
      </c>
      <c r="X51" s="114">
        <v>0</v>
      </c>
      <c r="Y51" s="114">
        <v>0</v>
      </c>
      <c r="Z51" s="114">
        <v>0</v>
      </c>
      <c r="AA51" s="106"/>
      <c r="AB51" s="118"/>
      <c r="AC51" s="111">
        <v>0.2064</v>
      </c>
      <c r="AD51" s="112"/>
      <c r="AE51" s="110">
        <v>0</v>
      </c>
      <c r="AF51" s="108">
        <v>0</v>
      </c>
      <c r="AG51" s="106"/>
      <c r="AH51" s="118"/>
      <c r="AI51" s="109">
        <v>0.2064</v>
      </c>
      <c r="AJ51" s="218" t="s">
        <v>267</v>
      </c>
      <c r="AK51" s="110">
        <v>0</v>
      </c>
      <c r="AL51" s="108">
        <v>0</v>
      </c>
      <c r="AM51" s="106"/>
      <c r="AN51" s="118"/>
      <c r="AO51" s="109">
        <v>0.2064</v>
      </c>
      <c r="AP51" s="218" t="s">
        <v>267</v>
      </c>
      <c r="AQ51" s="110">
        <v>0</v>
      </c>
      <c r="AR51" s="108">
        <v>0</v>
      </c>
      <c r="AS51" s="106"/>
      <c r="AT51" s="118"/>
      <c r="AU51" s="109">
        <v>0.2064</v>
      </c>
      <c r="AV51" s="218" t="s">
        <v>267</v>
      </c>
      <c r="AW51" s="110">
        <v>0</v>
      </c>
      <c r="AX51" s="108">
        <v>0</v>
      </c>
      <c r="AY51" s="114">
        <v>0</v>
      </c>
      <c r="AZ51" s="114">
        <v>0</v>
      </c>
      <c r="BA51" s="114">
        <v>0</v>
      </c>
      <c r="BB51" s="114">
        <v>0</v>
      </c>
      <c r="BC51" s="115">
        <v>0</v>
      </c>
      <c r="BD51" s="106" t="s">
        <v>630</v>
      </c>
      <c r="BE51" s="119" t="s">
        <v>631</v>
      </c>
      <c r="BF51" s="117"/>
    </row>
    <row r="52" spans="1:58" s="21" customFormat="1" ht="18" customHeight="1" x14ac:dyDescent="0.35">
      <c r="A52" s="175">
        <v>481</v>
      </c>
      <c r="B52" s="175" t="s">
        <v>268</v>
      </c>
      <c r="C52" s="174" t="s">
        <v>268</v>
      </c>
      <c r="D52" s="174" t="s">
        <v>392</v>
      </c>
      <c r="E52" s="107">
        <v>1</v>
      </c>
      <c r="F52" s="107" t="s">
        <v>180</v>
      </c>
      <c r="G52" s="107">
        <v>0</v>
      </c>
      <c r="H52" s="178">
        <v>0</v>
      </c>
      <c r="I52" s="178">
        <v>0</v>
      </c>
      <c r="J52" s="178">
        <v>50000</v>
      </c>
      <c r="K52" s="178">
        <v>0</v>
      </c>
      <c r="L52" s="107">
        <v>0</v>
      </c>
      <c r="M52" s="118"/>
      <c r="N52" s="177">
        <v>2.3220000000000001</v>
      </c>
      <c r="O52" s="177">
        <v>2.3220000000000001</v>
      </c>
      <c r="P52" s="177">
        <v>2.3220000000000001</v>
      </c>
      <c r="Q52" s="177">
        <v>2.3220000000000001</v>
      </c>
      <c r="R52" s="176">
        <v>1</v>
      </c>
      <c r="S52" s="176">
        <v>1</v>
      </c>
      <c r="T52" s="176">
        <v>1</v>
      </c>
      <c r="U52" s="176">
        <v>1</v>
      </c>
      <c r="V52" s="114">
        <v>0</v>
      </c>
      <c r="W52" s="114">
        <v>0</v>
      </c>
      <c r="X52" s="114">
        <v>0</v>
      </c>
      <c r="Y52" s="114">
        <v>0</v>
      </c>
      <c r="Z52" s="114">
        <v>0</v>
      </c>
      <c r="AA52" s="106"/>
      <c r="AB52" s="118"/>
      <c r="AC52" s="111">
        <v>2.3220000000000001</v>
      </c>
      <c r="AD52" s="112"/>
      <c r="AE52" s="110">
        <v>0</v>
      </c>
      <c r="AF52" s="108">
        <v>0</v>
      </c>
      <c r="AG52" s="106"/>
      <c r="AH52" s="118"/>
      <c r="AI52" s="109">
        <v>2.3220000000000001</v>
      </c>
      <c r="AJ52" s="218" t="s">
        <v>267</v>
      </c>
      <c r="AK52" s="110">
        <v>0</v>
      </c>
      <c r="AL52" s="108">
        <v>0</v>
      </c>
      <c r="AM52" s="106"/>
      <c r="AN52" s="118"/>
      <c r="AO52" s="109">
        <v>2.3220000000000001</v>
      </c>
      <c r="AP52" s="218" t="s">
        <v>267</v>
      </c>
      <c r="AQ52" s="110">
        <v>0</v>
      </c>
      <c r="AR52" s="108">
        <v>0</v>
      </c>
      <c r="AS52" s="106"/>
      <c r="AT52" s="118"/>
      <c r="AU52" s="109">
        <v>2.3220000000000001</v>
      </c>
      <c r="AV52" s="218" t="s">
        <v>267</v>
      </c>
      <c r="AW52" s="110">
        <v>0</v>
      </c>
      <c r="AX52" s="108">
        <v>0</v>
      </c>
      <c r="AY52" s="114">
        <v>0</v>
      </c>
      <c r="AZ52" s="114">
        <v>0</v>
      </c>
      <c r="BA52" s="114">
        <v>0</v>
      </c>
      <c r="BB52" s="114">
        <v>0</v>
      </c>
      <c r="BC52" s="115">
        <v>0</v>
      </c>
      <c r="BD52" s="106" t="s">
        <v>630</v>
      </c>
      <c r="BE52" s="119" t="s">
        <v>631</v>
      </c>
      <c r="BF52" s="117"/>
    </row>
    <row r="53" spans="1:58" s="21" customFormat="1" ht="18" customHeight="1" x14ac:dyDescent="0.35">
      <c r="A53" s="175">
        <v>482</v>
      </c>
      <c r="B53" s="175" t="s">
        <v>268</v>
      </c>
      <c r="C53" s="174" t="s">
        <v>268</v>
      </c>
      <c r="D53" s="174" t="s">
        <v>393</v>
      </c>
      <c r="E53" s="107">
        <v>1</v>
      </c>
      <c r="F53" s="107" t="s">
        <v>180</v>
      </c>
      <c r="G53" s="107">
        <v>0</v>
      </c>
      <c r="H53" s="178">
        <v>0</v>
      </c>
      <c r="I53" s="178">
        <v>0</v>
      </c>
      <c r="J53" s="178">
        <v>50000</v>
      </c>
      <c r="K53" s="178">
        <v>0</v>
      </c>
      <c r="L53" s="107">
        <v>0</v>
      </c>
      <c r="M53" s="118"/>
      <c r="N53" s="177">
        <v>1.032</v>
      </c>
      <c r="O53" s="177">
        <v>1.032</v>
      </c>
      <c r="P53" s="177">
        <v>1.032</v>
      </c>
      <c r="Q53" s="177">
        <v>1.032</v>
      </c>
      <c r="R53" s="176">
        <v>1</v>
      </c>
      <c r="S53" s="176">
        <v>1</v>
      </c>
      <c r="T53" s="176">
        <v>1</v>
      </c>
      <c r="U53" s="176">
        <v>1</v>
      </c>
      <c r="V53" s="114">
        <v>0</v>
      </c>
      <c r="W53" s="114">
        <v>0</v>
      </c>
      <c r="X53" s="114">
        <v>0</v>
      </c>
      <c r="Y53" s="114">
        <v>0</v>
      </c>
      <c r="Z53" s="114">
        <v>0</v>
      </c>
      <c r="AA53" s="106"/>
      <c r="AB53" s="118"/>
      <c r="AC53" s="111">
        <v>1.032</v>
      </c>
      <c r="AD53" s="112"/>
      <c r="AE53" s="110">
        <v>0</v>
      </c>
      <c r="AF53" s="108">
        <v>0</v>
      </c>
      <c r="AG53" s="106"/>
      <c r="AH53" s="118"/>
      <c r="AI53" s="109">
        <v>1.032</v>
      </c>
      <c r="AJ53" s="218" t="s">
        <v>267</v>
      </c>
      <c r="AK53" s="110">
        <v>0</v>
      </c>
      <c r="AL53" s="108">
        <v>0</v>
      </c>
      <c r="AM53" s="106"/>
      <c r="AN53" s="118"/>
      <c r="AO53" s="109">
        <v>1.032</v>
      </c>
      <c r="AP53" s="218" t="s">
        <v>267</v>
      </c>
      <c r="AQ53" s="110">
        <v>0</v>
      </c>
      <c r="AR53" s="108">
        <v>0</v>
      </c>
      <c r="AS53" s="106"/>
      <c r="AT53" s="118"/>
      <c r="AU53" s="109">
        <v>1.032</v>
      </c>
      <c r="AV53" s="218" t="s">
        <v>267</v>
      </c>
      <c r="AW53" s="110">
        <v>0</v>
      </c>
      <c r="AX53" s="108">
        <v>0</v>
      </c>
      <c r="AY53" s="114">
        <v>0</v>
      </c>
      <c r="AZ53" s="114">
        <v>0</v>
      </c>
      <c r="BA53" s="114">
        <v>0</v>
      </c>
      <c r="BB53" s="114">
        <v>0</v>
      </c>
      <c r="BC53" s="115">
        <v>0</v>
      </c>
      <c r="BD53" s="106" t="s">
        <v>630</v>
      </c>
      <c r="BE53" s="119" t="s">
        <v>631</v>
      </c>
      <c r="BF53" s="117"/>
    </row>
    <row r="54" spans="1:58" s="21" customFormat="1" ht="18" customHeight="1" x14ac:dyDescent="0.35">
      <c r="A54" s="175">
        <v>483</v>
      </c>
      <c r="B54" s="175" t="s">
        <v>268</v>
      </c>
      <c r="C54" s="174" t="s">
        <v>268</v>
      </c>
      <c r="D54" s="174" t="s">
        <v>394</v>
      </c>
      <c r="E54" s="107">
        <v>1</v>
      </c>
      <c r="F54" s="107" t="s">
        <v>180</v>
      </c>
      <c r="G54" s="107">
        <v>0</v>
      </c>
      <c r="H54" s="178">
        <v>0</v>
      </c>
      <c r="I54" s="178">
        <v>0</v>
      </c>
      <c r="J54" s="178">
        <v>50000</v>
      </c>
      <c r="K54" s="178">
        <v>0</v>
      </c>
      <c r="L54" s="107">
        <v>0</v>
      </c>
      <c r="M54" s="118"/>
      <c r="N54" s="177">
        <v>0.46439999999999998</v>
      </c>
      <c r="O54" s="177">
        <v>0.46439999999999998</v>
      </c>
      <c r="P54" s="177">
        <v>0.46439999999999998</v>
      </c>
      <c r="Q54" s="177">
        <v>0.46439999999999998</v>
      </c>
      <c r="R54" s="176">
        <v>1</v>
      </c>
      <c r="S54" s="176">
        <v>1</v>
      </c>
      <c r="T54" s="176">
        <v>1</v>
      </c>
      <c r="U54" s="176">
        <v>1</v>
      </c>
      <c r="V54" s="114">
        <v>0</v>
      </c>
      <c r="W54" s="114">
        <v>0</v>
      </c>
      <c r="X54" s="114">
        <v>0</v>
      </c>
      <c r="Y54" s="114">
        <v>0</v>
      </c>
      <c r="Z54" s="114">
        <v>0</v>
      </c>
      <c r="AA54" s="106"/>
      <c r="AB54" s="118"/>
      <c r="AC54" s="111">
        <v>0.46439999999999998</v>
      </c>
      <c r="AD54" s="112"/>
      <c r="AE54" s="110">
        <v>0</v>
      </c>
      <c r="AF54" s="108">
        <v>0</v>
      </c>
      <c r="AG54" s="106"/>
      <c r="AH54" s="118"/>
      <c r="AI54" s="109">
        <v>0.46439999999999998</v>
      </c>
      <c r="AJ54" s="218" t="s">
        <v>267</v>
      </c>
      <c r="AK54" s="110">
        <v>0</v>
      </c>
      <c r="AL54" s="108">
        <v>0</v>
      </c>
      <c r="AM54" s="106"/>
      <c r="AN54" s="118"/>
      <c r="AO54" s="109">
        <v>0.46439999999999998</v>
      </c>
      <c r="AP54" s="218" t="s">
        <v>267</v>
      </c>
      <c r="AQ54" s="110">
        <v>0</v>
      </c>
      <c r="AR54" s="108">
        <v>0</v>
      </c>
      <c r="AS54" s="106"/>
      <c r="AT54" s="118"/>
      <c r="AU54" s="109">
        <v>0.46439999999999998</v>
      </c>
      <c r="AV54" s="218" t="s">
        <v>267</v>
      </c>
      <c r="AW54" s="110">
        <v>0</v>
      </c>
      <c r="AX54" s="108">
        <v>0</v>
      </c>
      <c r="AY54" s="114">
        <v>0</v>
      </c>
      <c r="AZ54" s="114">
        <v>0</v>
      </c>
      <c r="BA54" s="114">
        <v>0</v>
      </c>
      <c r="BB54" s="114">
        <v>0</v>
      </c>
      <c r="BC54" s="115">
        <v>0</v>
      </c>
      <c r="BD54" s="106" t="s">
        <v>630</v>
      </c>
      <c r="BE54" s="119" t="s">
        <v>631</v>
      </c>
      <c r="BF54" s="117"/>
    </row>
    <row r="55" spans="1:58" s="21" customFormat="1" ht="18" customHeight="1" x14ac:dyDescent="0.35">
      <c r="A55" s="175">
        <v>484</v>
      </c>
      <c r="B55" s="175" t="s">
        <v>268</v>
      </c>
      <c r="C55" s="174" t="s">
        <v>268</v>
      </c>
      <c r="D55" s="174" t="s">
        <v>395</v>
      </c>
      <c r="E55" s="107">
        <v>1</v>
      </c>
      <c r="F55" s="107" t="s">
        <v>180</v>
      </c>
      <c r="G55" s="107">
        <v>0</v>
      </c>
      <c r="H55" s="178">
        <v>0</v>
      </c>
      <c r="I55" s="178">
        <v>0</v>
      </c>
      <c r="J55" s="178">
        <v>50000</v>
      </c>
      <c r="K55" s="178">
        <v>0</v>
      </c>
      <c r="L55" s="107">
        <v>0</v>
      </c>
      <c r="M55" s="118"/>
      <c r="N55" s="177">
        <v>0.2064</v>
      </c>
      <c r="O55" s="177">
        <v>0.2064</v>
      </c>
      <c r="P55" s="177">
        <v>0.2064</v>
      </c>
      <c r="Q55" s="177">
        <v>0.2064</v>
      </c>
      <c r="R55" s="176">
        <v>1</v>
      </c>
      <c r="S55" s="176">
        <v>1</v>
      </c>
      <c r="T55" s="176">
        <v>1</v>
      </c>
      <c r="U55" s="176">
        <v>1</v>
      </c>
      <c r="V55" s="114">
        <v>0</v>
      </c>
      <c r="W55" s="114">
        <v>0</v>
      </c>
      <c r="X55" s="114">
        <v>0</v>
      </c>
      <c r="Y55" s="114">
        <v>0</v>
      </c>
      <c r="Z55" s="114">
        <v>0</v>
      </c>
      <c r="AA55" s="106"/>
      <c r="AB55" s="118"/>
      <c r="AC55" s="111">
        <v>0.2064</v>
      </c>
      <c r="AD55" s="112"/>
      <c r="AE55" s="110">
        <v>0</v>
      </c>
      <c r="AF55" s="108">
        <v>0</v>
      </c>
      <c r="AG55" s="106"/>
      <c r="AH55" s="118"/>
      <c r="AI55" s="109">
        <v>0.2064</v>
      </c>
      <c r="AJ55" s="218" t="s">
        <v>267</v>
      </c>
      <c r="AK55" s="110">
        <v>0</v>
      </c>
      <c r="AL55" s="108">
        <v>0</v>
      </c>
      <c r="AM55" s="106"/>
      <c r="AN55" s="118"/>
      <c r="AO55" s="109">
        <v>0.2064</v>
      </c>
      <c r="AP55" s="218" t="s">
        <v>267</v>
      </c>
      <c r="AQ55" s="110">
        <v>0</v>
      </c>
      <c r="AR55" s="108">
        <v>0</v>
      </c>
      <c r="AS55" s="106"/>
      <c r="AT55" s="118"/>
      <c r="AU55" s="109">
        <v>0.2064</v>
      </c>
      <c r="AV55" s="218" t="s">
        <v>267</v>
      </c>
      <c r="AW55" s="110">
        <v>0</v>
      </c>
      <c r="AX55" s="108">
        <v>0</v>
      </c>
      <c r="AY55" s="114">
        <v>0</v>
      </c>
      <c r="AZ55" s="114">
        <v>0</v>
      </c>
      <c r="BA55" s="114">
        <v>0</v>
      </c>
      <c r="BB55" s="114">
        <v>0</v>
      </c>
      <c r="BC55" s="115">
        <v>0</v>
      </c>
      <c r="BD55" s="106" t="s">
        <v>630</v>
      </c>
      <c r="BE55" s="119" t="s">
        <v>631</v>
      </c>
      <c r="BF55" s="117"/>
    </row>
    <row r="56" spans="1:58" s="21" customFormat="1" ht="18" customHeight="1" x14ac:dyDescent="0.35">
      <c r="A56" s="175">
        <v>486</v>
      </c>
      <c r="B56" s="175" t="s">
        <v>268</v>
      </c>
      <c r="C56" s="174" t="s">
        <v>268</v>
      </c>
      <c r="D56" s="174" t="s">
        <v>396</v>
      </c>
      <c r="E56" s="107">
        <v>1</v>
      </c>
      <c r="F56" s="107" t="s">
        <v>180</v>
      </c>
      <c r="G56" s="107">
        <v>0</v>
      </c>
      <c r="H56" s="178">
        <v>0</v>
      </c>
      <c r="I56" s="178">
        <v>0</v>
      </c>
      <c r="J56" s="178">
        <v>0</v>
      </c>
      <c r="K56" s="178">
        <v>50000</v>
      </c>
      <c r="L56" s="107">
        <v>0</v>
      </c>
      <c r="M56" s="118"/>
      <c r="N56" s="177">
        <v>2.3220000000000001</v>
      </c>
      <c r="O56" s="177">
        <v>2.3220000000000001</v>
      </c>
      <c r="P56" s="177">
        <v>2.3220000000000001</v>
      </c>
      <c r="Q56" s="177">
        <v>2.3220000000000001</v>
      </c>
      <c r="R56" s="176">
        <v>1</v>
      </c>
      <c r="S56" s="176">
        <v>1</v>
      </c>
      <c r="T56" s="176">
        <v>1</v>
      </c>
      <c r="U56" s="176">
        <v>1</v>
      </c>
      <c r="V56" s="114">
        <v>0</v>
      </c>
      <c r="W56" s="114">
        <v>0</v>
      </c>
      <c r="X56" s="114">
        <v>0</v>
      </c>
      <c r="Y56" s="114">
        <v>0</v>
      </c>
      <c r="Z56" s="114">
        <v>0</v>
      </c>
      <c r="AA56" s="106"/>
      <c r="AB56" s="118"/>
      <c r="AC56" s="111">
        <v>2.3220000000000001</v>
      </c>
      <c r="AD56" s="112"/>
      <c r="AE56" s="110">
        <v>0</v>
      </c>
      <c r="AF56" s="108">
        <v>0</v>
      </c>
      <c r="AG56" s="106"/>
      <c r="AH56" s="118"/>
      <c r="AI56" s="109">
        <v>2.3220000000000001</v>
      </c>
      <c r="AJ56" s="218" t="s">
        <v>267</v>
      </c>
      <c r="AK56" s="110">
        <v>0</v>
      </c>
      <c r="AL56" s="108">
        <v>0</v>
      </c>
      <c r="AM56" s="106"/>
      <c r="AN56" s="118"/>
      <c r="AO56" s="109">
        <v>2.3220000000000001</v>
      </c>
      <c r="AP56" s="218" t="s">
        <v>267</v>
      </c>
      <c r="AQ56" s="110">
        <v>0</v>
      </c>
      <c r="AR56" s="108">
        <v>0</v>
      </c>
      <c r="AS56" s="106"/>
      <c r="AT56" s="118"/>
      <c r="AU56" s="109">
        <v>2.3220000000000001</v>
      </c>
      <c r="AV56" s="218" t="s">
        <v>267</v>
      </c>
      <c r="AW56" s="110">
        <v>0</v>
      </c>
      <c r="AX56" s="108">
        <v>0</v>
      </c>
      <c r="AY56" s="114">
        <v>0</v>
      </c>
      <c r="AZ56" s="114">
        <v>0</v>
      </c>
      <c r="BA56" s="114">
        <v>0</v>
      </c>
      <c r="BB56" s="114">
        <v>0</v>
      </c>
      <c r="BC56" s="115">
        <v>0</v>
      </c>
      <c r="BD56" s="106" t="s">
        <v>630</v>
      </c>
      <c r="BE56" s="119" t="s">
        <v>631</v>
      </c>
      <c r="BF56" s="117"/>
    </row>
    <row r="57" spans="1:58" s="21" customFormat="1" ht="18" customHeight="1" x14ac:dyDescent="0.35">
      <c r="A57" s="175">
        <v>487</v>
      </c>
      <c r="B57" s="175" t="s">
        <v>268</v>
      </c>
      <c r="C57" s="174" t="s">
        <v>268</v>
      </c>
      <c r="D57" s="174" t="s">
        <v>397</v>
      </c>
      <c r="E57" s="107">
        <v>1</v>
      </c>
      <c r="F57" s="107" t="s">
        <v>180</v>
      </c>
      <c r="G57" s="107">
        <v>0</v>
      </c>
      <c r="H57" s="178">
        <v>0</v>
      </c>
      <c r="I57" s="178">
        <v>0</v>
      </c>
      <c r="J57" s="178">
        <v>0</v>
      </c>
      <c r="K57" s="178">
        <v>50000</v>
      </c>
      <c r="L57" s="107">
        <v>0</v>
      </c>
      <c r="M57" s="118"/>
      <c r="N57" s="177">
        <v>1.032</v>
      </c>
      <c r="O57" s="177">
        <v>1.032</v>
      </c>
      <c r="P57" s="177">
        <v>1.032</v>
      </c>
      <c r="Q57" s="177">
        <v>1.032</v>
      </c>
      <c r="R57" s="176">
        <v>1</v>
      </c>
      <c r="S57" s="176">
        <v>1</v>
      </c>
      <c r="T57" s="176">
        <v>1</v>
      </c>
      <c r="U57" s="176">
        <v>1</v>
      </c>
      <c r="V57" s="114">
        <v>0</v>
      </c>
      <c r="W57" s="114">
        <v>0</v>
      </c>
      <c r="X57" s="114">
        <v>0</v>
      </c>
      <c r="Y57" s="114">
        <v>0</v>
      </c>
      <c r="Z57" s="114">
        <v>0</v>
      </c>
      <c r="AA57" s="106"/>
      <c r="AB57" s="118"/>
      <c r="AC57" s="111">
        <v>1.032</v>
      </c>
      <c r="AD57" s="112"/>
      <c r="AE57" s="110">
        <v>0</v>
      </c>
      <c r="AF57" s="108">
        <v>0</v>
      </c>
      <c r="AG57" s="106"/>
      <c r="AH57" s="118"/>
      <c r="AI57" s="109">
        <v>1.032</v>
      </c>
      <c r="AJ57" s="218" t="s">
        <v>267</v>
      </c>
      <c r="AK57" s="110">
        <v>0</v>
      </c>
      <c r="AL57" s="108">
        <v>0</v>
      </c>
      <c r="AM57" s="106"/>
      <c r="AN57" s="118"/>
      <c r="AO57" s="109">
        <v>1.032</v>
      </c>
      <c r="AP57" s="218" t="s">
        <v>267</v>
      </c>
      <c r="AQ57" s="110">
        <v>0</v>
      </c>
      <c r="AR57" s="108">
        <v>0</v>
      </c>
      <c r="AS57" s="106"/>
      <c r="AT57" s="118"/>
      <c r="AU57" s="109">
        <v>1.032</v>
      </c>
      <c r="AV57" s="218" t="s">
        <v>267</v>
      </c>
      <c r="AW57" s="110">
        <v>0</v>
      </c>
      <c r="AX57" s="108">
        <v>0</v>
      </c>
      <c r="AY57" s="114">
        <v>0</v>
      </c>
      <c r="AZ57" s="114">
        <v>0</v>
      </c>
      <c r="BA57" s="114">
        <v>0</v>
      </c>
      <c r="BB57" s="114">
        <v>0</v>
      </c>
      <c r="BC57" s="115">
        <v>0</v>
      </c>
      <c r="BD57" s="106" t="s">
        <v>630</v>
      </c>
      <c r="BE57" s="119" t="s">
        <v>631</v>
      </c>
      <c r="BF57" s="117"/>
    </row>
    <row r="58" spans="1:58" s="21" customFormat="1" ht="18" customHeight="1" x14ac:dyDescent="0.35">
      <c r="A58" s="175">
        <v>488</v>
      </c>
      <c r="B58" s="175" t="s">
        <v>268</v>
      </c>
      <c r="C58" s="174" t="s">
        <v>268</v>
      </c>
      <c r="D58" s="174" t="s">
        <v>398</v>
      </c>
      <c r="E58" s="107">
        <v>1</v>
      </c>
      <c r="F58" s="107" t="s">
        <v>180</v>
      </c>
      <c r="G58" s="107">
        <v>0</v>
      </c>
      <c r="H58" s="178">
        <v>0</v>
      </c>
      <c r="I58" s="178">
        <v>0</v>
      </c>
      <c r="J58" s="178">
        <v>0</v>
      </c>
      <c r="K58" s="178">
        <v>50000</v>
      </c>
      <c r="L58" s="107">
        <v>0</v>
      </c>
      <c r="M58" s="118"/>
      <c r="N58" s="177">
        <v>0.46439999999999998</v>
      </c>
      <c r="O58" s="177">
        <v>0.46439999999999998</v>
      </c>
      <c r="P58" s="177">
        <v>0.46439999999999998</v>
      </c>
      <c r="Q58" s="177">
        <v>0.46439999999999998</v>
      </c>
      <c r="R58" s="176">
        <v>1</v>
      </c>
      <c r="S58" s="176">
        <v>1</v>
      </c>
      <c r="T58" s="176">
        <v>1</v>
      </c>
      <c r="U58" s="176">
        <v>1</v>
      </c>
      <c r="V58" s="114">
        <v>0</v>
      </c>
      <c r="W58" s="114">
        <v>0</v>
      </c>
      <c r="X58" s="114">
        <v>0</v>
      </c>
      <c r="Y58" s="114">
        <v>0</v>
      </c>
      <c r="Z58" s="114">
        <v>0</v>
      </c>
      <c r="AA58" s="106"/>
      <c r="AB58" s="118"/>
      <c r="AC58" s="111">
        <v>0.46439999999999998</v>
      </c>
      <c r="AD58" s="112"/>
      <c r="AE58" s="110">
        <v>0</v>
      </c>
      <c r="AF58" s="108">
        <v>0</v>
      </c>
      <c r="AG58" s="106"/>
      <c r="AH58" s="118"/>
      <c r="AI58" s="109">
        <v>0.46439999999999998</v>
      </c>
      <c r="AJ58" s="218" t="s">
        <v>267</v>
      </c>
      <c r="AK58" s="110">
        <v>0</v>
      </c>
      <c r="AL58" s="108">
        <v>0</v>
      </c>
      <c r="AM58" s="106"/>
      <c r="AN58" s="118"/>
      <c r="AO58" s="109">
        <v>0.46439999999999998</v>
      </c>
      <c r="AP58" s="218" t="s">
        <v>267</v>
      </c>
      <c r="AQ58" s="110">
        <v>0</v>
      </c>
      <c r="AR58" s="108">
        <v>0</v>
      </c>
      <c r="AS58" s="106"/>
      <c r="AT58" s="118"/>
      <c r="AU58" s="109">
        <v>0.46439999999999998</v>
      </c>
      <c r="AV58" s="218" t="s">
        <v>267</v>
      </c>
      <c r="AW58" s="110">
        <v>0</v>
      </c>
      <c r="AX58" s="108">
        <v>0</v>
      </c>
      <c r="AY58" s="114">
        <v>0</v>
      </c>
      <c r="AZ58" s="114">
        <v>0</v>
      </c>
      <c r="BA58" s="114">
        <v>0</v>
      </c>
      <c r="BB58" s="114">
        <v>0</v>
      </c>
      <c r="BC58" s="115">
        <v>0</v>
      </c>
      <c r="BD58" s="106" t="s">
        <v>630</v>
      </c>
      <c r="BE58" s="119" t="s">
        <v>631</v>
      </c>
      <c r="BF58" s="117"/>
    </row>
    <row r="59" spans="1:58" s="21" customFormat="1" ht="18" customHeight="1" x14ac:dyDescent="0.35">
      <c r="A59" s="175">
        <v>489</v>
      </c>
      <c r="B59" s="175" t="s">
        <v>268</v>
      </c>
      <c r="C59" s="174" t="s">
        <v>268</v>
      </c>
      <c r="D59" s="174" t="s">
        <v>399</v>
      </c>
      <c r="E59" s="107">
        <v>1</v>
      </c>
      <c r="F59" s="107" t="s">
        <v>180</v>
      </c>
      <c r="G59" s="107">
        <v>0</v>
      </c>
      <c r="H59" s="178">
        <v>0</v>
      </c>
      <c r="I59" s="178">
        <v>0</v>
      </c>
      <c r="J59" s="178">
        <v>0</v>
      </c>
      <c r="K59" s="178">
        <v>50000</v>
      </c>
      <c r="L59" s="107">
        <v>0</v>
      </c>
      <c r="M59" s="118"/>
      <c r="N59" s="177">
        <v>0.2064</v>
      </c>
      <c r="O59" s="177">
        <v>0.2064</v>
      </c>
      <c r="P59" s="177">
        <v>0.2064</v>
      </c>
      <c r="Q59" s="177">
        <v>0.2064</v>
      </c>
      <c r="R59" s="176">
        <v>1</v>
      </c>
      <c r="S59" s="176">
        <v>1</v>
      </c>
      <c r="T59" s="176">
        <v>1</v>
      </c>
      <c r="U59" s="176">
        <v>1</v>
      </c>
      <c r="V59" s="114">
        <v>0</v>
      </c>
      <c r="W59" s="114">
        <v>0</v>
      </c>
      <c r="X59" s="114">
        <v>0</v>
      </c>
      <c r="Y59" s="114">
        <v>0</v>
      </c>
      <c r="Z59" s="114">
        <v>0</v>
      </c>
      <c r="AA59" s="106"/>
      <c r="AB59" s="118"/>
      <c r="AC59" s="111">
        <v>0.2064</v>
      </c>
      <c r="AD59" s="112"/>
      <c r="AE59" s="110">
        <v>0</v>
      </c>
      <c r="AF59" s="108">
        <v>0</v>
      </c>
      <c r="AG59" s="106"/>
      <c r="AH59" s="118"/>
      <c r="AI59" s="109">
        <v>0.2064</v>
      </c>
      <c r="AJ59" s="218" t="s">
        <v>267</v>
      </c>
      <c r="AK59" s="110">
        <v>0</v>
      </c>
      <c r="AL59" s="108">
        <v>0</v>
      </c>
      <c r="AM59" s="106"/>
      <c r="AN59" s="118"/>
      <c r="AO59" s="109">
        <v>0.2064</v>
      </c>
      <c r="AP59" s="218" t="s">
        <v>267</v>
      </c>
      <c r="AQ59" s="110">
        <v>0</v>
      </c>
      <c r="AR59" s="108">
        <v>0</v>
      </c>
      <c r="AS59" s="106"/>
      <c r="AT59" s="118"/>
      <c r="AU59" s="109">
        <v>0.2064</v>
      </c>
      <c r="AV59" s="218" t="s">
        <v>267</v>
      </c>
      <c r="AW59" s="110">
        <v>0</v>
      </c>
      <c r="AX59" s="108">
        <v>0</v>
      </c>
      <c r="AY59" s="114">
        <v>0</v>
      </c>
      <c r="AZ59" s="114">
        <v>0</v>
      </c>
      <c r="BA59" s="114">
        <v>0</v>
      </c>
      <c r="BB59" s="114">
        <v>0</v>
      </c>
      <c r="BC59" s="115">
        <v>0</v>
      </c>
      <c r="BD59" s="106" t="s">
        <v>630</v>
      </c>
      <c r="BE59" s="119" t="s">
        <v>631</v>
      </c>
      <c r="BF59" s="117"/>
    </row>
    <row r="60" spans="1:58" s="21" customFormat="1" ht="18" customHeight="1" x14ac:dyDescent="0.35">
      <c r="A60" s="175">
        <v>615</v>
      </c>
      <c r="B60" s="175" t="s">
        <v>854</v>
      </c>
      <c r="C60" s="174" t="s">
        <v>854</v>
      </c>
      <c r="D60" s="174" t="s">
        <v>39</v>
      </c>
      <c r="E60" s="107">
        <v>1</v>
      </c>
      <c r="F60" s="107" t="s">
        <v>237</v>
      </c>
      <c r="G60" s="107">
        <v>0</v>
      </c>
      <c r="H60" s="178">
        <v>1625.75</v>
      </c>
      <c r="I60" s="178">
        <v>1631.4374999999998</v>
      </c>
      <c r="J60" s="178">
        <v>1504.125</v>
      </c>
      <c r="K60" s="178">
        <v>1613.4505624999999</v>
      </c>
      <c r="L60" s="107" t="s">
        <v>675</v>
      </c>
      <c r="M60" s="118"/>
      <c r="N60" s="177">
        <v>11.04</v>
      </c>
      <c r="O60" s="177">
        <v>11.04</v>
      </c>
      <c r="P60" s="177">
        <v>11.04</v>
      </c>
      <c r="Q60" s="177">
        <v>11.04</v>
      </c>
      <c r="R60" s="176">
        <v>1</v>
      </c>
      <c r="S60" s="176">
        <v>1</v>
      </c>
      <c r="T60" s="176">
        <v>1</v>
      </c>
      <c r="U60" s="176">
        <v>1</v>
      </c>
      <c r="V60" s="114">
        <v>17948.28</v>
      </c>
      <c r="W60" s="114">
        <v>18011.069999999996</v>
      </c>
      <c r="X60" s="114">
        <v>16605.539999999997</v>
      </c>
      <c r="Y60" s="114">
        <v>17812.494209999997</v>
      </c>
      <c r="Z60" s="114">
        <v>70377.384209999989</v>
      </c>
      <c r="AA60" s="106"/>
      <c r="AB60" s="118"/>
      <c r="AC60" s="111">
        <v>5.88</v>
      </c>
      <c r="AD60" s="112"/>
      <c r="AE60" s="110">
        <v>9559.41</v>
      </c>
      <c r="AF60" s="108">
        <v>-8388.869999999999</v>
      </c>
      <c r="AG60" s="106"/>
      <c r="AH60" s="118"/>
      <c r="AI60" s="109">
        <v>5.88</v>
      </c>
      <c r="AJ60" s="218" t="s">
        <v>1158</v>
      </c>
      <c r="AK60" s="110">
        <v>9592.8524999999991</v>
      </c>
      <c r="AL60" s="108">
        <v>-8418.217499999997</v>
      </c>
      <c r="AM60" s="106"/>
      <c r="AN60" s="118"/>
      <c r="AO60" s="109">
        <v>5.88</v>
      </c>
      <c r="AP60" s="218" t="s">
        <v>1158</v>
      </c>
      <c r="AQ60" s="110">
        <v>8844.2549999999992</v>
      </c>
      <c r="AR60" s="108">
        <v>-7761.284999999998</v>
      </c>
      <c r="AS60" s="106"/>
      <c r="AT60" s="118"/>
      <c r="AU60" s="109">
        <v>5.88</v>
      </c>
      <c r="AV60" s="218" t="s">
        <v>1158</v>
      </c>
      <c r="AW60" s="110">
        <v>9487.0893074999985</v>
      </c>
      <c r="AX60" s="108">
        <v>-8325.4049024999986</v>
      </c>
      <c r="AY60" s="114">
        <v>9559.41</v>
      </c>
      <c r="AZ60" s="114">
        <v>9592.8524999999991</v>
      </c>
      <c r="BA60" s="114">
        <v>8844.2549999999992</v>
      </c>
      <c r="BB60" s="114">
        <v>9487.0893074999985</v>
      </c>
      <c r="BC60" s="115">
        <v>37483.606807499993</v>
      </c>
      <c r="BD60" s="106" t="s">
        <v>630</v>
      </c>
      <c r="BE60" s="119" t="s">
        <v>631</v>
      </c>
      <c r="BF60" s="117"/>
    </row>
    <row r="61" spans="1:58" s="21" customFormat="1" ht="18" customHeight="1" x14ac:dyDescent="0.35">
      <c r="A61" s="175">
        <v>600</v>
      </c>
      <c r="B61" s="175" t="s">
        <v>854</v>
      </c>
      <c r="C61" s="174" t="s">
        <v>854</v>
      </c>
      <c r="D61" s="174" t="s">
        <v>742</v>
      </c>
      <c r="E61" s="107">
        <v>1</v>
      </c>
      <c r="F61" s="107" t="s">
        <v>238</v>
      </c>
      <c r="G61" s="107">
        <v>0</v>
      </c>
      <c r="H61" s="178">
        <v>2601</v>
      </c>
      <c r="I61" s="178">
        <v>2610</v>
      </c>
      <c r="J61" s="178">
        <v>2407</v>
      </c>
      <c r="K61" s="178">
        <v>2582</v>
      </c>
      <c r="L61" s="107" t="s">
        <v>851</v>
      </c>
      <c r="M61" s="118"/>
      <c r="N61" s="177">
        <v>2.94</v>
      </c>
      <c r="O61" s="177">
        <v>2.94</v>
      </c>
      <c r="P61" s="177">
        <v>2.94</v>
      </c>
      <c r="Q61" s="177">
        <v>2.94</v>
      </c>
      <c r="R61" s="176">
        <v>1</v>
      </c>
      <c r="S61" s="176">
        <v>1</v>
      </c>
      <c r="T61" s="176">
        <v>1</v>
      </c>
      <c r="U61" s="176">
        <v>1</v>
      </c>
      <c r="V61" s="114">
        <v>7646.94</v>
      </c>
      <c r="W61" s="114">
        <v>7673.4</v>
      </c>
      <c r="X61" s="114">
        <v>7076.58</v>
      </c>
      <c r="Y61" s="114">
        <v>7591.08</v>
      </c>
      <c r="Z61" s="114">
        <v>29988</v>
      </c>
      <c r="AA61" s="106"/>
      <c r="AB61" s="118"/>
      <c r="AC61" s="111">
        <v>4.18</v>
      </c>
      <c r="AD61" s="112"/>
      <c r="AE61" s="110">
        <v>10872.179999999998</v>
      </c>
      <c r="AF61" s="108">
        <v>3225.2399999999989</v>
      </c>
      <c r="AG61" s="106"/>
      <c r="AH61" s="118"/>
      <c r="AI61" s="109">
        <v>4.18</v>
      </c>
      <c r="AJ61" s="218" t="s">
        <v>1157</v>
      </c>
      <c r="AK61" s="110">
        <v>10909.8</v>
      </c>
      <c r="AL61" s="108">
        <v>3236.3999999999996</v>
      </c>
      <c r="AM61" s="106"/>
      <c r="AN61" s="118"/>
      <c r="AO61" s="109">
        <v>4.18</v>
      </c>
      <c r="AP61" s="218" t="s">
        <v>1157</v>
      </c>
      <c r="AQ61" s="110">
        <v>10061.26</v>
      </c>
      <c r="AR61" s="108">
        <v>2984.6800000000003</v>
      </c>
      <c r="AS61" s="106"/>
      <c r="AT61" s="118"/>
      <c r="AU61" s="109">
        <v>4.18</v>
      </c>
      <c r="AV61" s="218" t="s">
        <v>1157</v>
      </c>
      <c r="AW61" s="110">
        <v>10792.759999999998</v>
      </c>
      <c r="AX61" s="108">
        <v>3201.6799999999985</v>
      </c>
      <c r="AY61" s="114">
        <v>10872.179999999998</v>
      </c>
      <c r="AZ61" s="114">
        <v>10909.8</v>
      </c>
      <c r="BA61" s="114">
        <v>10061.26</v>
      </c>
      <c r="BB61" s="114">
        <v>10792.759999999998</v>
      </c>
      <c r="BC61" s="115">
        <v>42636</v>
      </c>
      <c r="BD61" s="106" t="s">
        <v>630</v>
      </c>
      <c r="BE61" s="119" t="s">
        <v>631</v>
      </c>
      <c r="BF61" s="117"/>
    </row>
    <row r="62" spans="1:58" s="21" customFormat="1" ht="18" customHeight="1" x14ac:dyDescent="0.35">
      <c r="A62" s="175">
        <v>560</v>
      </c>
      <c r="B62" s="175" t="s">
        <v>854</v>
      </c>
      <c r="C62" s="174" t="s">
        <v>854</v>
      </c>
      <c r="D62" s="174" t="s">
        <v>747</v>
      </c>
      <c r="E62" s="107">
        <v>1</v>
      </c>
      <c r="F62" s="107" t="s">
        <v>240</v>
      </c>
      <c r="G62" s="107">
        <v>0</v>
      </c>
      <c r="H62" s="178">
        <v>718</v>
      </c>
      <c r="I62" s="178">
        <v>720</v>
      </c>
      <c r="J62" s="178">
        <v>664</v>
      </c>
      <c r="K62" s="178">
        <v>712</v>
      </c>
      <c r="L62" s="107" t="s">
        <v>680</v>
      </c>
      <c r="M62" s="118"/>
      <c r="N62" s="177">
        <v>115.48339534883723</v>
      </c>
      <c r="O62" s="177">
        <v>115.48339534883723</v>
      </c>
      <c r="P62" s="177">
        <v>115.48339534883723</v>
      </c>
      <c r="Q62" s="177">
        <v>115.48339534883723</v>
      </c>
      <c r="R62" s="176">
        <v>1</v>
      </c>
      <c r="S62" s="176">
        <v>1</v>
      </c>
      <c r="T62" s="176">
        <v>1</v>
      </c>
      <c r="U62" s="176">
        <v>1</v>
      </c>
      <c r="V62" s="114">
        <v>82917.077860465128</v>
      </c>
      <c r="W62" s="114">
        <v>83148.044651162811</v>
      </c>
      <c r="X62" s="114">
        <v>76680.974511627923</v>
      </c>
      <c r="Y62" s="114">
        <v>82224.177488372108</v>
      </c>
      <c r="Z62" s="114">
        <v>324970.27451162797</v>
      </c>
      <c r="AA62" s="106"/>
      <c r="AB62" s="118"/>
      <c r="AC62" s="111">
        <v>107.9192329534884</v>
      </c>
      <c r="AD62" s="112"/>
      <c r="AE62" s="110">
        <v>77486.009260604667</v>
      </c>
      <c r="AF62" s="108">
        <v>-5431.0685998604604</v>
      </c>
      <c r="AG62" s="106"/>
      <c r="AH62" s="118"/>
      <c r="AI62" s="109">
        <v>107.9192329534884</v>
      </c>
      <c r="AJ62" s="218" t="s">
        <v>1159</v>
      </c>
      <c r="AK62" s="110">
        <v>77701.847726511653</v>
      </c>
      <c r="AL62" s="108">
        <v>-5446.196924651158</v>
      </c>
      <c r="AM62" s="106"/>
      <c r="AN62" s="118"/>
      <c r="AO62" s="109">
        <v>107.9192329534884</v>
      </c>
      <c r="AP62" s="218" t="s">
        <v>1159</v>
      </c>
      <c r="AQ62" s="110">
        <v>71658.370681116299</v>
      </c>
      <c r="AR62" s="108">
        <v>-5022.6038305116235</v>
      </c>
      <c r="AS62" s="106"/>
      <c r="AT62" s="118"/>
      <c r="AU62" s="109">
        <v>107.9192329534884</v>
      </c>
      <c r="AV62" s="218" t="s">
        <v>1159</v>
      </c>
      <c r="AW62" s="110">
        <v>76838.493862883741</v>
      </c>
      <c r="AX62" s="108">
        <v>-5385.6836254883674</v>
      </c>
      <c r="AY62" s="114">
        <v>77486.009260604667</v>
      </c>
      <c r="AZ62" s="114">
        <v>77701.847726511653</v>
      </c>
      <c r="BA62" s="114">
        <v>71658.370681116299</v>
      </c>
      <c r="BB62" s="114">
        <v>76838.493862883741</v>
      </c>
      <c r="BC62" s="115">
        <v>303684.7215311164</v>
      </c>
      <c r="BD62" s="106" t="s">
        <v>630</v>
      </c>
      <c r="BE62" s="119" t="s">
        <v>631</v>
      </c>
      <c r="BF62" s="117"/>
    </row>
    <row r="63" spans="1:58" s="21" customFormat="1" ht="18" customHeight="1" x14ac:dyDescent="0.35">
      <c r="A63" s="175">
        <v>611</v>
      </c>
      <c r="B63" s="175" t="s">
        <v>854</v>
      </c>
      <c r="C63" s="174" t="s">
        <v>854</v>
      </c>
      <c r="D63" s="174" t="s">
        <v>748</v>
      </c>
      <c r="E63" s="107">
        <v>1</v>
      </c>
      <c r="F63" s="107" t="s">
        <v>234</v>
      </c>
      <c r="G63" s="107">
        <v>0</v>
      </c>
      <c r="H63" s="178">
        <v>135</v>
      </c>
      <c r="I63" s="178">
        <v>135</v>
      </c>
      <c r="J63" s="178">
        <v>125</v>
      </c>
      <c r="K63" s="178">
        <v>134</v>
      </c>
      <c r="L63" s="107" t="s">
        <v>682</v>
      </c>
      <c r="M63" s="118"/>
      <c r="N63" s="177">
        <v>52.704917843226852</v>
      </c>
      <c r="O63" s="177">
        <v>52.704917843226852</v>
      </c>
      <c r="P63" s="177">
        <v>52.704917843226852</v>
      </c>
      <c r="Q63" s="177">
        <v>52.704917843226852</v>
      </c>
      <c r="R63" s="176">
        <v>1</v>
      </c>
      <c r="S63" s="176">
        <v>1</v>
      </c>
      <c r="T63" s="176">
        <v>1</v>
      </c>
      <c r="U63" s="176">
        <v>1</v>
      </c>
      <c r="V63" s="114">
        <v>7115.1639088356251</v>
      </c>
      <c r="W63" s="114">
        <v>7115.1639088356251</v>
      </c>
      <c r="X63" s="114">
        <v>6588.1147304033566</v>
      </c>
      <c r="Y63" s="114">
        <v>7062.458990992398</v>
      </c>
      <c r="Z63" s="114">
        <v>27880.901539067003</v>
      </c>
      <c r="AA63" s="106"/>
      <c r="AB63" s="118"/>
      <c r="AC63" s="111">
        <v>52.704917843226852</v>
      </c>
      <c r="AD63" s="112"/>
      <c r="AE63" s="110">
        <v>7115.1639088356251</v>
      </c>
      <c r="AF63" s="108">
        <v>0</v>
      </c>
      <c r="AG63" s="106"/>
      <c r="AH63" s="118"/>
      <c r="AI63" s="109">
        <v>52.704917843226852</v>
      </c>
      <c r="AJ63" s="218" t="s">
        <v>1160</v>
      </c>
      <c r="AK63" s="110">
        <v>7115.1639088356251</v>
      </c>
      <c r="AL63" s="108">
        <v>0</v>
      </c>
      <c r="AM63" s="106"/>
      <c r="AN63" s="118"/>
      <c r="AO63" s="109">
        <v>52.704917843226852</v>
      </c>
      <c r="AP63" s="218" t="s">
        <v>1160</v>
      </c>
      <c r="AQ63" s="110">
        <v>6588.1147304033566</v>
      </c>
      <c r="AR63" s="108">
        <v>0</v>
      </c>
      <c r="AS63" s="106"/>
      <c r="AT63" s="118"/>
      <c r="AU63" s="109">
        <v>52.704917843226852</v>
      </c>
      <c r="AV63" s="218" t="s">
        <v>1160</v>
      </c>
      <c r="AW63" s="110">
        <v>7062.458990992398</v>
      </c>
      <c r="AX63" s="108">
        <v>0</v>
      </c>
      <c r="AY63" s="114">
        <v>7115.1639088356251</v>
      </c>
      <c r="AZ63" s="114">
        <v>7115.1639088356251</v>
      </c>
      <c r="BA63" s="114">
        <v>6588.1147304033566</v>
      </c>
      <c r="BB63" s="114">
        <v>7062.458990992398</v>
      </c>
      <c r="BC63" s="115">
        <v>27880.901539067003</v>
      </c>
      <c r="BD63" s="106" t="s">
        <v>630</v>
      </c>
      <c r="BE63" s="119" t="s">
        <v>631</v>
      </c>
      <c r="BF63" s="117"/>
    </row>
    <row r="64" spans="1:58" s="21" customFormat="1" ht="18" customHeight="1" x14ac:dyDescent="0.35">
      <c r="A64" s="175">
        <v>613</v>
      </c>
      <c r="B64" s="175" t="s">
        <v>854</v>
      </c>
      <c r="C64" s="174" t="s">
        <v>854</v>
      </c>
      <c r="D64" s="174" t="s">
        <v>749</v>
      </c>
      <c r="E64" s="107">
        <v>1</v>
      </c>
      <c r="F64" s="107" t="s">
        <v>1148</v>
      </c>
      <c r="G64" s="107">
        <v>0</v>
      </c>
      <c r="H64" s="178">
        <v>314</v>
      </c>
      <c r="I64" s="178">
        <v>315</v>
      </c>
      <c r="J64" s="178">
        <v>291</v>
      </c>
      <c r="K64" s="178">
        <v>312</v>
      </c>
      <c r="L64" s="107" t="s">
        <v>682</v>
      </c>
      <c r="M64" s="118"/>
      <c r="N64" s="177">
        <v>2.7096845113773766</v>
      </c>
      <c r="O64" s="177">
        <v>2.7096845113773766</v>
      </c>
      <c r="P64" s="177">
        <v>2.7096845113773766</v>
      </c>
      <c r="Q64" s="177">
        <v>2.7096845113773766</v>
      </c>
      <c r="R64" s="176">
        <v>1</v>
      </c>
      <c r="S64" s="176">
        <v>1</v>
      </c>
      <c r="T64" s="176">
        <v>1</v>
      </c>
      <c r="U64" s="176">
        <v>1</v>
      </c>
      <c r="V64" s="114">
        <v>850.84093657249628</v>
      </c>
      <c r="W64" s="114">
        <v>853.55062108387369</v>
      </c>
      <c r="X64" s="114">
        <v>788.51819281081657</v>
      </c>
      <c r="Y64" s="114">
        <v>845.42156754974155</v>
      </c>
      <c r="Z64" s="114">
        <v>3338.331318016928</v>
      </c>
      <c r="AA64" s="106"/>
      <c r="AB64" s="118"/>
      <c r="AC64" s="111">
        <v>2.7096845113773766</v>
      </c>
      <c r="AD64" s="112"/>
      <c r="AE64" s="110">
        <v>850.84093657249628</v>
      </c>
      <c r="AF64" s="108">
        <v>0</v>
      </c>
      <c r="AG64" s="106"/>
      <c r="AH64" s="118"/>
      <c r="AI64" s="109">
        <v>2.7096845113773766</v>
      </c>
      <c r="AJ64" s="218" t="s">
        <v>1163</v>
      </c>
      <c r="AK64" s="110">
        <v>853.55062108387369</v>
      </c>
      <c r="AL64" s="108">
        <v>0</v>
      </c>
      <c r="AM64" s="106"/>
      <c r="AN64" s="118"/>
      <c r="AO64" s="109">
        <v>2.7096845113773766</v>
      </c>
      <c r="AP64" s="218" t="s">
        <v>1163</v>
      </c>
      <c r="AQ64" s="110">
        <v>788.51819281081657</v>
      </c>
      <c r="AR64" s="108">
        <v>0</v>
      </c>
      <c r="AS64" s="106"/>
      <c r="AT64" s="118"/>
      <c r="AU64" s="109">
        <v>2.7096845113773766</v>
      </c>
      <c r="AV64" s="218" t="s">
        <v>1163</v>
      </c>
      <c r="AW64" s="110">
        <v>845.42156754974155</v>
      </c>
      <c r="AX64" s="108">
        <v>0</v>
      </c>
      <c r="AY64" s="114">
        <v>850.84093657249628</v>
      </c>
      <c r="AZ64" s="114">
        <v>853.55062108387369</v>
      </c>
      <c r="BA64" s="114">
        <v>788.51819281081657</v>
      </c>
      <c r="BB64" s="114">
        <v>845.42156754974155</v>
      </c>
      <c r="BC64" s="115">
        <v>3338.331318016928</v>
      </c>
      <c r="BD64" s="106" t="s">
        <v>630</v>
      </c>
      <c r="BE64" s="119" t="s">
        <v>631</v>
      </c>
      <c r="BF64" s="117"/>
    </row>
    <row r="65" spans="1:58" s="21" customFormat="1" ht="18" customHeight="1" x14ac:dyDescent="0.35">
      <c r="A65" s="175">
        <v>586</v>
      </c>
      <c r="B65" s="175" t="s">
        <v>854</v>
      </c>
      <c r="C65" s="174" t="s">
        <v>854</v>
      </c>
      <c r="D65" s="174" t="s">
        <v>750</v>
      </c>
      <c r="E65" s="107">
        <v>1</v>
      </c>
      <c r="F65" s="107" t="s">
        <v>260</v>
      </c>
      <c r="G65" s="107">
        <v>0</v>
      </c>
      <c r="H65" s="178">
        <v>45</v>
      </c>
      <c r="I65" s="178">
        <v>45</v>
      </c>
      <c r="J65" s="178">
        <v>42</v>
      </c>
      <c r="K65" s="178">
        <v>45</v>
      </c>
      <c r="L65" s="107" t="s">
        <v>681</v>
      </c>
      <c r="M65" s="118"/>
      <c r="N65" s="177">
        <v>86.055308345348962</v>
      </c>
      <c r="O65" s="177">
        <v>86.055308345348962</v>
      </c>
      <c r="P65" s="177">
        <v>86.055308345348962</v>
      </c>
      <c r="Q65" s="177">
        <v>86.055308345348962</v>
      </c>
      <c r="R65" s="176">
        <v>1</v>
      </c>
      <c r="S65" s="176">
        <v>1</v>
      </c>
      <c r="T65" s="176">
        <v>1</v>
      </c>
      <c r="U65" s="176">
        <v>1</v>
      </c>
      <c r="V65" s="114">
        <v>3872.4888755407032</v>
      </c>
      <c r="W65" s="114">
        <v>3872.4888755407032</v>
      </c>
      <c r="X65" s="114">
        <v>3614.3229505046565</v>
      </c>
      <c r="Y65" s="114">
        <v>3872.4888755407032</v>
      </c>
      <c r="Z65" s="114">
        <v>15231.789577126767</v>
      </c>
      <c r="AA65" s="106"/>
      <c r="AB65" s="118"/>
      <c r="AC65" s="111">
        <v>11.869697702806754</v>
      </c>
      <c r="AD65" s="112"/>
      <c r="AE65" s="110">
        <v>534.13639662630396</v>
      </c>
      <c r="AF65" s="108">
        <v>-3338.3524789143994</v>
      </c>
      <c r="AG65" s="106"/>
      <c r="AH65" s="118"/>
      <c r="AI65" s="109">
        <v>11.869697702806754</v>
      </c>
      <c r="AJ65" s="218" t="s">
        <v>267</v>
      </c>
      <c r="AK65" s="110">
        <v>534.13639662630396</v>
      </c>
      <c r="AL65" s="108">
        <v>-3338.3524789143994</v>
      </c>
      <c r="AM65" s="106"/>
      <c r="AN65" s="118"/>
      <c r="AO65" s="109">
        <v>11.869697702806754</v>
      </c>
      <c r="AP65" s="218" t="s">
        <v>267</v>
      </c>
      <c r="AQ65" s="110">
        <v>498.52730351788364</v>
      </c>
      <c r="AR65" s="108">
        <v>-3115.7956469867731</v>
      </c>
      <c r="AS65" s="106"/>
      <c r="AT65" s="118"/>
      <c r="AU65" s="109">
        <v>11.869697702806754</v>
      </c>
      <c r="AV65" s="218" t="s">
        <v>267</v>
      </c>
      <c r="AW65" s="110">
        <v>534.13639662630396</v>
      </c>
      <c r="AX65" s="108">
        <v>-3338.3524789143994</v>
      </c>
      <c r="AY65" s="114">
        <v>534.13639662630396</v>
      </c>
      <c r="AZ65" s="114">
        <v>534.13639662630396</v>
      </c>
      <c r="BA65" s="114">
        <v>498.52730351788364</v>
      </c>
      <c r="BB65" s="114">
        <v>534.13639662630396</v>
      </c>
      <c r="BC65" s="115">
        <v>2100.9364933967954</v>
      </c>
      <c r="BD65" s="106" t="s">
        <v>630</v>
      </c>
      <c r="BE65" s="119" t="s">
        <v>631</v>
      </c>
      <c r="BF65" s="117"/>
    </row>
    <row r="66" spans="1:58" s="21" customFormat="1" ht="18" customHeight="1" x14ac:dyDescent="0.35">
      <c r="A66" s="175">
        <v>567</v>
      </c>
      <c r="B66" s="175" t="s">
        <v>854</v>
      </c>
      <c r="C66" s="174" t="s">
        <v>854</v>
      </c>
      <c r="D66" s="174" t="s">
        <v>442</v>
      </c>
      <c r="E66" s="107">
        <v>1</v>
      </c>
      <c r="F66" s="107" t="s">
        <v>638</v>
      </c>
      <c r="G66" s="107">
        <v>0</v>
      </c>
      <c r="H66" s="178">
        <v>3</v>
      </c>
      <c r="I66" s="178">
        <v>3</v>
      </c>
      <c r="J66" s="178">
        <v>3</v>
      </c>
      <c r="K66" s="178">
        <v>3</v>
      </c>
      <c r="L66" s="107" t="s">
        <v>667</v>
      </c>
      <c r="M66" s="118"/>
      <c r="N66" s="177">
        <v>144.38</v>
      </c>
      <c r="O66" s="177">
        <v>144.38</v>
      </c>
      <c r="P66" s="177">
        <v>144.38</v>
      </c>
      <c r="Q66" s="177">
        <v>144.38</v>
      </c>
      <c r="R66" s="176">
        <v>1</v>
      </c>
      <c r="S66" s="176">
        <v>1</v>
      </c>
      <c r="T66" s="176">
        <v>1</v>
      </c>
      <c r="U66" s="176">
        <v>1</v>
      </c>
      <c r="V66" s="114">
        <v>433.14</v>
      </c>
      <c r="W66" s="114">
        <v>433.14</v>
      </c>
      <c r="X66" s="114">
        <v>433.14</v>
      </c>
      <c r="Y66" s="114">
        <v>433.14</v>
      </c>
      <c r="Z66" s="114">
        <v>1732.56</v>
      </c>
      <c r="AA66" s="106"/>
      <c r="AB66" s="118"/>
      <c r="AC66" s="111">
        <v>107.05</v>
      </c>
      <c r="AD66" s="112"/>
      <c r="AE66" s="110">
        <v>321.14999999999998</v>
      </c>
      <c r="AF66" s="108">
        <v>-111.99000000000001</v>
      </c>
      <c r="AG66" s="106"/>
      <c r="AH66" s="118"/>
      <c r="AI66" s="109">
        <v>107.05</v>
      </c>
      <c r="AJ66" s="218" t="s">
        <v>1154</v>
      </c>
      <c r="AK66" s="110">
        <v>321.14999999999998</v>
      </c>
      <c r="AL66" s="108">
        <v>-111.99000000000001</v>
      </c>
      <c r="AM66" s="106"/>
      <c r="AN66" s="118"/>
      <c r="AO66" s="109">
        <v>107.05</v>
      </c>
      <c r="AP66" s="218" t="s">
        <v>1154</v>
      </c>
      <c r="AQ66" s="110">
        <v>321.14999999999998</v>
      </c>
      <c r="AR66" s="108">
        <v>-111.99000000000001</v>
      </c>
      <c r="AS66" s="106"/>
      <c r="AT66" s="118"/>
      <c r="AU66" s="109">
        <v>107.05</v>
      </c>
      <c r="AV66" s="218" t="s">
        <v>1154</v>
      </c>
      <c r="AW66" s="110">
        <v>321.14999999999998</v>
      </c>
      <c r="AX66" s="108">
        <v>-111.99000000000001</v>
      </c>
      <c r="AY66" s="114">
        <v>321.14999999999998</v>
      </c>
      <c r="AZ66" s="114">
        <v>321.14999999999998</v>
      </c>
      <c r="BA66" s="114">
        <v>321.14999999999998</v>
      </c>
      <c r="BB66" s="114">
        <v>321.14999999999998</v>
      </c>
      <c r="BC66" s="115">
        <v>1284.5999999999999</v>
      </c>
      <c r="BD66" s="106" t="s">
        <v>630</v>
      </c>
      <c r="BE66" s="119" t="s">
        <v>631</v>
      </c>
      <c r="BF66" s="117"/>
    </row>
    <row r="67" spans="1:58" s="21" customFormat="1" ht="18" customHeight="1" x14ac:dyDescent="0.35">
      <c r="A67" s="175">
        <v>609</v>
      </c>
      <c r="B67" s="175" t="s">
        <v>854</v>
      </c>
      <c r="C67" s="174" t="s">
        <v>854</v>
      </c>
      <c r="D67" s="174" t="s">
        <v>753</v>
      </c>
      <c r="E67" s="107">
        <v>1</v>
      </c>
      <c r="F67" s="107" t="s">
        <v>233</v>
      </c>
      <c r="G67" s="107">
        <v>0</v>
      </c>
      <c r="H67" s="178">
        <v>1171</v>
      </c>
      <c r="I67" s="178">
        <v>1175</v>
      </c>
      <c r="J67" s="178">
        <v>1083</v>
      </c>
      <c r="K67" s="178">
        <v>1161.684405</v>
      </c>
      <c r="L67" s="107" t="s">
        <v>671</v>
      </c>
      <c r="M67" s="118"/>
      <c r="N67" s="177">
        <v>53.381999999999998</v>
      </c>
      <c r="O67" s="177">
        <v>53.381999999999998</v>
      </c>
      <c r="P67" s="177">
        <v>53.381999999999998</v>
      </c>
      <c r="Q67" s="177">
        <v>53.381999999999998</v>
      </c>
      <c r="R67" s="176">
        <v>1</v>
      </c>
      <c r="S67" s="176">
        <v>1</v>
      </c>
      <c r="T67" s="176">
        <v>1</v>
      </c>
      <c r="U67" s="176">
        <v>1</v>
      </c>
      <c r="V67" s="114">
        <v>62510.322</v>
      </c>
      <c r="W67" s="114">
        <v>62723.85</v>
      </c>
      <c r="X67" s="114">
        <v>57812.705999999998</v>
      </c>
      <c r="Y67" s="114">
        <v>62013.036907709997</v>
      </c>
      <c r="Z67" s="114">
        <v>245059.91490770999</v>
      </c>
      <c r="AA67" s="106"/>
      <c r="AB67" s="118"/>
      <c r="AC67" s="111">
        <v>53.381999999999998</v>
      </c>
      <c r="AD67" s="112"/>
      <c r="AE67" s="110">
        <v>62510.322</v>
      </c>
      <c r="AF67" s="108">
        <v>0</v>
      </c>
      <c r="AG67" s="106"/>
      <c r="AH67" s="118"/>
      <c r="AI67" s="109">
        <v>53.381999999999998</v>
      </c>
      <c r="AJ67" s="218" t="s">
        <v>1162</v>
      </c>
      <c r="AK67" s="110">
        <v>62723.85</v>
      </c>
      <c r="AL67" s="108">
        <v>0</v>
      </c>
      <c r="AM67" s="106"/>
      <c r="AN67" s="118"/>
      <c r="AO67" s="109">
        <v>53.381999999999998</v>
      </c>
      <c r="AP67" s="218" t="s">
        <v>1162</v>
      </c>
      <c r="AQ67" s="110">
        <v>57812.705999999998</v>
      </c>
      <c r="AR67" s="108">
        <v>0</v>
      </c>
      <c r="AS67" s="106"/>
      <c r="AT67" s="118"/>
      <c r="AU67" s="109">
        <v>53.381999999999998</v>
      </c>
      <c r="AV67" s="218" t="s">
        <v>1162</v>
      </c>
      <c r="AW67" s="110">
        <v>62013.036907709997</v>
      </c>
      <c r="AX67" s="108">
        <v>0</v>
      </c>
      <c r="AY67" s="114">
        <v>62510.322</v>
      </c>
      <c r="AZ67" s="114">
        <v>62723.85</v>
      </c>
      <c r="BA67" s="114">
        <v>57812.705999999998</v>
      </c>
      <c r="BB67" s="114">
        <v>62013.036907709997</v>
      </c>
      <c r="BC67" s="115">
        <v>245059.91490770999</v>
      </c>
      <c r="BD67" s="106" t="s">
        <v>630</v>
      </c>
      <c r="BE67" s="119" t="s">
        <v>631</v>
      </c>
      <c r="BF67" s="117"/>
    </row>
    <row r="68" spans="1:58" s="21" customFormat="1" ht="18" customHeight="1" x14ac:dyDescent="0.35">
      <c r="A68" s="175">
        <v>592</v>
      </c>
      <c r="B68" s="175" t="s">
        <v>854</v>
      </c>
      <c r="C68" s="174" t="s">
        <v>854</v>
      </c>
      <c r="D68" s="174" t="s">
        <v>725</v>
      </c>
      <c r="E68" s="107">
        <v>1</v>
      </c>
      <c r="F68" s="107" t="s">
        <v>226</v>
      </c>
      <c r="G68" s="107">
        <v>0</v>
      </c>
      <c r="H68" s="178">
        <v>45</v>
      </c>
      <c r="I68" s="178">
        <v>180</v>
      </c>
      <c r="J68" s="178">
        <v>42</v>
      </c>
      <c r="K68" s="178">
        <v>45</v>
      </c>
      <c r="L68" s="107" t="s">
        <v>665</v>
      </c>
      <c r="M68" s="118"/>
      <c r="N68" s="177">
        <v>183.45506482091847</v>
      </c>
      <c r="O68" s="177">
        <v>183.45506482091847</v>
      </c>
      <c r="P68" s="177">
        <v>183.45506482091847</v>
      </c>
      <c r="Q68" s="177">
        <v>183.45506482091847</v>
      </c>
      <c r="R68" s="176">
        <v>1</v>
      </c>
      <c r="S68" s="176">
        <v>1</v>
      </c>
      <c r="T68" s="176">
        <v>1</v>
      </c>
      <c r="U68" s="176">
        <v>1</v>
      </c>
      <c r="V68" s="114">
        <v>8255.4779169413305</v>
      </c>
      <c r="W68" s="114">
        <v>33021.911667765322</v>
      </c>
      <c r="X68" s="114">
        <v>7705.112722478576</v>
      </c>
      <c r="Y68" s="114">
        <v>8255.4779169413305</v>
      </c>
      <c r="Z68" s="114">
        <v>57237.980224126557</v>
      </c>
      <c r="AA68" s="106"/>
      <c r="AB68" s="118"/>
      <c r="AC68" s="111">
        <v>183.45506482091847</v>
      </c>
      <c r="AD68" s="112"/>
      <c r="AE68" s="110">
        <v>8255.4779169413305</v>
      </c>
      <c r="AF68" s="108">
        <v>0</v>
      </c>
      <c r="AG68" s="106"/>
      <c r="AH68" s="118"/>
      <c r="AI68" s="109">
        <v>183.45506482091847</v>
      </c>
      <c r="AJ68" s="218" t="s">
        <v>267</v>
      </c>
      <c r="AK68" s="110">
        <v>33021.911667765322</v>
      </c>
      <c r="AL68" s="108">
        <v>0</v>
      </c>
      <c r="AM68" s="106"/>
      <c r="AN68" s="118"/>
      <c r="AO68" s="109">
        <v>183.45506482091847</v>
      </c>
      <c r="AP68" s="218" t="s">
        <v>267</v>
      </c>
      <c r="AQ68" s="110">
        <v>7705.112722478576</v>
      </c>
      <c r="AR68" s="108">
        <v>0</v>
      </c>
      <c r="AS68" s="106"/>
      <c r="AT68" s="118"/>
      <c r="AU68" s="109">
        <v>183.45506482091847</v>
      </c>
      <c r="AV68" s="218" t="s">
        <v>267</v>
      </c>
      <c r="AW68" s="110">
        <v>8255.4779169413305</v>
      </c>
      <c r="AX68" s="108">
        <v>0</v>
      </c>
      <c r="AY68" s="114">
        <v>8255.4779169413305</v>
      </c>
      <c r="AZ68" s="114">
        <v>33021.911667765322</v>
      </c>
      <c r="BA68" s="114">
        <v>7705.112722478576</v>
      </c>
      <c r="BB68" s="114">
        <v>8255.4779169413305</v>
      </c>
      <c r="BC68" s="115">
        <v>57237.980224126557</v>
      </c>
      <c r="BD68" s="106" t="s">
        <v>630</v>
      </c>
      <c r="BE68" s="119" t="s">
        <v>631</v>
      </c>
      <c r="BF68" s="117"/>
    </row>
    <row r="69" spans="1:58" s="21" customFormat="1" ht="18" customHeight="1" x14ac:dyDescent="0.35">
      <c r="A69" s="175">
        <v>594</v>
      </c>
      <c r="B69" s="175" t="s">
        <v>854</v>
      </c>
      <c r="C69" s="174" t="s">
        <v>854</v>
      </c>
      <c r="D69" s="174" t="s">
        <v>726</v>
      </c>
      <c r="E69" s="107">
        <v>1</v>
      </c>
      <c r="F69" s="107" t="s">
        <v>226</v>
      </c>
      <c r="G69" s="107">
        <v>0</v>
      </c>
      <c r="H69" s="178">
        <v>179</v>
      </c>
      <c r="I69" s="178">
        <v>180</v>
      </c>
      <c r="J69" s="178">
        <v>166</v>
      </c>
      <c r="K69" s="178">
        <v>178</v>
      </c>
      <c r="L69" s="107" t="s">
        <v>665</v>
      </c>
      <c r="M69" s="118"/>
      <c r="N69" s="177">
        <v>183.45506482091847</v>
      </c>
      <c r="O69" s="177">
        <v>183.45506482091847</v>
      </c>
      <c r="P69" s="177">
        <v>183.45506482091847</v>
      </c>
      <c r="Q69" s="177">
        <v>183.45506482091847</v>
      </c>
      <c r="R69" s="176">
        <v>1</v>
      </c>
      <c r="S69" s="176">
        <v>1</v>
      </c>
      <c r="T69" s="176">
        <v>1</v>
      </c>
      <c r="U69" s="176">
        <v>1</v>
      </c>
      <c r="V69" s="114">
        <v>32838.456602944403</v>
      </c>
      <c r="W69" s="114">
        <v>33021.911667765322</v>
      </c>
      <c r="X69" s="114">
        <v>30453.540760272466</v>
      </c>
      <c r="Y69" s="114">
        <v>32655.001538123488</v>
      </c>
      <c r="Z69" s="114">
        <v>128968.91056910569</v>
      </c>
      <c r="AA69" s="106"/>
      <c r="AB69" s="118"/>
      <c r="AC69" s="111">
        <v>183.45506482091847</v>
      </c>
      <c r="AD69" s="112"/>
      <c r="AE69" s="110">
        <v>32838.456602944403</v>
      </c>
      <c r="AF69" s="108">
        <v>0</v>
      </c>
      <c r="AG69" s="106"/>
      <c r="AH69" s="118"/>
      <c r="AI69" s="109">
        <v>183.45506482091847</v>
      </c>
      <c r="AJ69" s="218" t="s">
        <v>267</v>
      </c>
      <c r="AK69" s="110">
        <v>33021.911667765322</v>
      </c>
      <c r="AL69" s="108">
        <v>0</v>
      </c>
      <c r="AM69" s="106"/>
      <c r="AN69" s="118"/>
      <c r="AO69" s="109">
        <v>183.45506482091847</v>
      </c>
      <c r="AP69" s="218" t="s">
        <v>267</v>
      </c>
      <c r="AQ69" s="110">
        <v>30453.540760272466</v>
      </c>
      <c r="AR69" s="108">
        <v>0</v>
      </c>
      <c r="AS69" s="106"/>
      <c r="AT69" s="118"/>
      <c r="AU69" s="109">
        <v>183.45506482091847</v>
      </c>
      <c r="AV69" s="218" t="s">
        <v>267</v>
      </c>
      <c r="AW69" s="110">
        <v>32655.001538123488</v>
      </c>
      <c r="AX69" s="108">
        <v>0</v>
      </c>
      <c r="AY69" s="114">
        <v>32838.456602944403</v>
      </c>
      <c r="AZ69" s="114">
        <v>33021.911667765322</v>
      </c>
      <c r="BA69" s="114">
        <v>30453.540760272466</v>
      </c>
      <c r="BB69" s="114">
        <v>32655.001538123488</v>
      </c>
      <c r="BC69" s="115">
        <v>128968.91056910569</v>
      </c>
      <c r="BD69" s="106" t="s">
        <v>630</v>
      </c>
      <c r="BE69" s="119" t="s">
        <v>631</v>
      </c>
      <c r="BF69" s="117"/>
    </row>
    <row r="70" spans="1:58" s="21" customFormat="1" ht="18" customHeight="1" x14ac:dyDescent="0.35">
      <c r="A70" s="175">
        <v>558</v>
      </c>
      <c r="B70" s="175" t="s">
        <v>854</v>
      </c>
      <c r="C70" s="174" t="s">
        <v>854</v>
      </c>
      <c r="D70" s="174" t="s">
        <v>771</v>
      </c>
      <c r="E70" s="107">
        <v>1</v>
      </c>
      <c r="F70" s="107" t="s">
        <v>262</v>
      </c>
      <c r="G70" s="107">
        <v>0</v>
      </c>
      <c r="H70" s="178">
        <v>585.27</v>
      </c>
      <c r="I70" s="178">
        <v>587.3175</v>
      </c>
      <c r="J70" s="178">
        <v>541.48500000000001</v>
      </c>
      <c r="K70" s="178">
        <v>580.84220249999998</v>
      </c>
      <c r="L70" s="107" t="s">
        <v>668</v>
      </c>
      <c r="M70" s="118"/>
      <c r="N70" s="177">
        <v>140.92105263157899</v>
      </c>
      <c r="O70" s="177">
        <v>140.92105263157899</v>
      </c>
      <c r="P70" s="177">
        <v>140.92105263157899</v>
      </c>
      <c r="Q70" s="177">
        <v>140.92105263157899</v>
      </c>
      <c r="R70" s="176">
        <v>1</v>
      </c>
      <c r="S70" s="176">
        <v>1</v>
      </c>
      <c r="T70" s="176">
        <v>1</v>
      </c>
      <c r="U70" s="176">
        <v>1</v>
      </c>
      <c r="V70" s="114">
        <v>82476.864473684225</v>
      </c>
      <c r="W70" s="114">
        <v>82765.400328947391</v>
      </c>
      <c r="X70" s="114">
        <v>76306.636184210554</v>
      </c>
      <c r="Y70" s="114">
        <v>81852.894589144751</v>
      </c>
      <c r="Z70" s="114">
        <v>323401.79557598691</v>
      </c>
      <c r="AA70" s="106"/>
      <c r="AB70" s="118"/>
      <c r="AC70" s="111">
        <v>133.97435897435881</v>
      </c>
      <c r="AD70" s="112"/>
      <c r="AE70" s="110">
        <v>78411.173076922976</v>
      </c>
      <c r="AF70" s="108">
        <v>-4065.6913967612491</v>
      </c>
      <c r="AG70" s="106"/>
      <c r="AH70" s="118"/>
      <c r="AI70" s="109">
        <v>133.97435897435881</v>
      </c>
      <c r="AJ70" s="218" t="s">
        <v>1154</v>
      </c>
      <c r="AK70" s="110">
        <v>78685.485576922976</v>
      </c>
      <c r="AL70" s="108">
        <v>-4079.9147520244151</v>
      </c>
      <c r="AM70" s="106"/>
      <c r="AN70" s="118"/>
      <c r="AO70" s="109">
        <v>133.97435897435881</v>
      </c>
      <c r="AP70" s="218" t="s">
        <v>1154</v>
      </c>
      <c r="AQ70" s="110">
        <v>72545.105769230679</v>
      </c>
      <c r="AR70" s="108">
        <v>-3761.5304149798758</v>
      </c>
      <c r="AS70" s="106"/>
      <c r="AT70" s="118"/>
      <c r="AU70" s="109">
        <v>133.97435897435881</v>
      </c>
      <c r="AV70" s="218" t="s">
        <v>1154</v>
      </c>
      <c r="AW70" s="110">
        <v>77817.961745192209</v>
      </c>
      <c r="AX70" s="108">
        <v>-4034.9328439525416</v>
      </c>
      <c r="AY70" s="114">
        <v>78411.173076922976</v>
      </c>
      <c r="AZ70" s="114">
        <v>78685.485576922976</v>
      </c>
      <c r="BA70" s="114">
        <v>72545.105769230679</v>
      </c>
      <c r="BB70" s="114">
        <v>77817.961745192209</v>
      </c>
      <c r="BC70" s="115">
        <v>307459.72616826883</v>
      </c>
      <c r="BD70" s="106" t="s">
        <v>630</v>
      </c>
      <c r="BE70" s="119" t="s">
        <v>631</v>
      </c>
      <c r="BF70" s="117"/>
    </row>
    <row r="71" spans="1:58" s="21" customFormat="1" ht="18" customHeight="1" x14ac:dyDescent="0.35">
      <c r="A71" s="175">
        <v>619</v>
      </c>
      <c r="B71" s="175" t="s">
        <v>854</v>
      </c>
      <c r="C71" s="174" t="s">
        <v>854</v>
      </c>
      <c r="D71" s="174" t="s">
        <v>776</v>
      </c>
      <c r="E71" s="107">
        <v>1</v>
      </c>
      <c r="F71" s="107" t="s">
        <v>232</v>
      </c>
      <c r="G71" s="107">
        <v>0</v>
      </c>
      <c r="H71" s="178">
        <v>45</v>
      </c>
      <c r="I71" s="178">
        <v>45</v>
      </c>
      <c r="J71" s="178">
        <v>42</v>
      </c>
      <c r="K71" s="178">
        <v>45</v>
      </c>
      <c r="L71" s="107" t="s">
        <v>629</v>
      </c>
      <c r="M71" s="118"/>
      <c r="N71" s="177">
        <v>63.713999999999999</v>
      </c>
      <c r="O71" s="177">
        <v>63.713999999999999</v>
      </c>
      <c r="P71" s="177">
        <v>63.713999999999999</v>
      </c>
      <c r="Q71" s="177">
        <v>63.713999999999999</v>
      </c>
      <c r="R71" s="176">
        <v>1</v>
      </c>
      <c r="S71" s="176">
        <v>1</v>
      </c>
      <c r="T71" s="176">
        <v>1</v>
      </c>
      <c r="U71" s="176">
        <v>1</v>
      </c>
      <c r="V71" s="114">
        <v>2867.13</v>
      </c>
      <c r="W71" s="114">
        <v>2867.13</v>
      </c>
      <c r="X71" s="114">
        <v>2675.9879999999998</v>
      </c>
      <c r="Y71" s="114">
        <v>2867.13</v>
      </c>
      <c r="Z71" s="114">
        <v>11277.378000000001</v>
      </c>
      <c r="AA71" s="106"/>
      <c r="AB71" s="118"/>
      <c r="AC71" s="111">
        <v>63.713999999999999</v>
      </c>
      <c r="AD71" s="112"/>
      <c r="AE71" s="110">
        <v>2867.13</v>
      </c>
      <c r="AF71" s="108">
        <v>0</v>
      </c>
      <c r="AG71" s="106"/>
      <c r="AH71" s="118"/>
      <c r="AI71" s="109">
        <v>63.713999999999999</v>
      </c>
      <c r="AJ71" s="218" t="s">
        <v>1155</v>
      </c>
      <c r="AK71" s="110">
        <v>2867.13</v>
      </c>
      <c r="AL71" s="108">
        <v>0</v>
      </c>
      <c r="AM71" s="106"/>
      <c r="AN71" s="118"/>
      <c r="AO71" s="109">
        <v>63.713999999999999</v>
      </c>
      <c r="AP71" s="218" t="s">
        <v>1155</v>
      </c>
      <c r="AQ71" s="110">
        <v>2675.9879999999998</v>
      </c>
      <c r="AR71" s="108">
        <v>0</v>
      </c>
      <c r="AS71" s="106"/>
      <c r="AT71" s="118"/>
      <c r="AU71" s="109">
        <v>63.713999999999999</v>
      </c>
      <c r="AV71" s="218" t="s">
        <v>1155</v>
      </c>
      <c r="AW71" s="110">
        <v>2867.13</v>
      </c>
      <c r="AX71" s="108">
        <v>0</v>
      </c>
      <c r="AY71" s="114">
        <v>2867.13</v>
      </c>
      <c r="AZ71" s="114">
        <v>2867.13</v>
      </c>
      <c r="BA71" s="114">
        <v>2675.9879999999998</v>
      </c>
      <c r="BB71" s="114">
        <v>2867.13</v>
      </c>
      <c r="BC71" s="115">
        <v>11277.378000000001</v>
      </c>
      <c r="BD71" s="106" t="s">
        <v>630</v>
      </c>
      <c r="BE71" s="119" t="s">
        <v>631</v>
      </c>
      <c r="BF71" s="117"/>
    </row>
    <row r="72" spans="1:58" s="21" customFormat="1" ht="18" customHeight="1" x14ac:dyDescent="0.35">
      <c r="A72" s="175">
        <v>620</v>
      </c>
      <c r="B72" s="175" t="s">
        <v>854</v>
      </c>
      <c r="C72" s="174" t="s">
        <v>854</v>
      </c>
      <c r="D72" s="174" t="s">
        <v>777</v>
      </c>
      <c r="E72" s="107">
        <v>1</v>
      </c>
      <c r="F72" s="107" t="s">
        <v>232</v>
      </c>
      <c r="G72" s="107">
        <v>0</v>
      </c>
      <c r="H72" s="178">
        <v>45</v>
      </c>
      <c r="I72" s="178">
        <v>45</v>
      </c>
      <c r="J72" s="178">
        <v>42</v>
      </c>
      <c r="K72" s="178">
        <v>45</v>
      </c>
      <c r="L72" s="107" t="s">
        <v>629</v>
      </c>
      <c r="M72" s="118"/>
      <c r="N72" s="177">
        <v>63.713999999999999</v>
      </c>
      <c r="O72" s="177">
        <v>63.713999999999999</v>
      </c>
      <c r="P72" s="177">
        <v>63.713999999999999</v>
      </c>
      <c r="Q72" s="177">
        <v>63.713999999999999</v>
      </c>
      <c r="R72" s="176">
        <v>1</v>
      </c>
      <c r="S72" s="176">
        <v>1</v>
      </c>
      <c r="T72" s="176">
        <v>1</v>
      </c>
      <c r="U72" s="176">
        <v>1</v>
      </c>
      <c r="V72" s="114">
        <v>2867.13</v>
      </c>
      <c r="W72" s="114">
        <v>2867.13</v>
      </c>
      <c r="X72" s="114">
        <v>2675.9879999999998</v>
      </c>
      <c r="Y72" s="114">
        <v>2867.13</v>
      </c>
      <c r="Z72" s="114">
        <v>11277.378000000001</v>
      </c>
      <c r="AA72" s="106"/>
      <c r="AB72" s="118"/>
      <c r="AC72" s="111">
        <v>63.713999999999999</v>
      </c>
      <c r="AD72" s="112"/>
      <c r="AE72" s="110">
        <v>2867.13</v>
      </c>
      <c r="AF72" s="108">
        <v>0</v>
      </c>
      <c r="AG72" s="106"/>
      <c r="AH72" s="118"/>
      <c r="AI72" s="109">
        <v>63.713999999999999</v>
      </c>
      <c r="AJ72" s="218" t="s">
        <v>1155</v>
      </c>
      <c r="AK72" s="110">
        <v>2867.13</v>
      </c>
      <c r="AL72" s="108">
        <v>0</v>
      </c>
      <c r="AM72" s="106"/>
      <c r="AN72" s="118"/>
      <c r="AO72" s="109">
        <v>63.713999999999999</v>
      </c>
      <c r="AP72" s="218" t="s">
        <v>1155</v>
      </c>
      <c r="AQ72" s="110">
        <v>2675.9879999999998</v>
      </c>
      <c r="AR72" s="108">
        <v>0</v>
      </c>
      <c r="AS72" s="106"/>
      <c r="AT72" s="118"/>
      <c r="AU72" s="109">
        <v>63.713999999999999</v>
      </c>
      <c r="AV72" s="218" t="s">
        <v>1155</v>
      </c>
      <c r="AW72" s="110">
        <v>2867.13</v>
      </c>
      <c r="AX72" s="108">
        <v>0</v>
      </c>
      <c r="AY72" s="114">
        <v>2867.13</v>
      </c>
      <c r="AZ72" s="114">
        <v>2867.13</v>
      </c>
      <c r="BA72" s="114">
        <v>2675.9879999999998</v>
      </c>
      <c r="BB72" s="114">
        <v>2867.13</v>
      </c>
      <c r="BC72" s="115">
        <v>11277.378000000001</v>
      </c>
      <c r="BD72" s="106" t="s">
        <v>630</v>
      </c>
      <c r="BE72" s="119" t="s">
        <v>631</v>
      </c>
      <c r="BF72" s="117"/>
    </row>
    <row r="73" spans="1:58" s="21" customFormat="1" ht="18" customHeight="1" x14ac:dyDescent="0.35">
      <c r="A73" s="175">
        <v>591</v>
      </c>
      <c r="B73" s="175" t="s">
        <v>854</v>
      </c>
      <c r="C73" s="174" t="s">
        <v>854</v>
      </c>
      <c r="D73" s="174" t="s">
        <v>779</v>
      </c>
      <c r="E73" s="107">
        <v>1</v>
      </c>
      <c r="F73" s="107" t="s">
        <v>226</v>
      </c>
      <c r="G73" s="107">
        <v>0</v>
      </c>
      <c r="H73" s="178">
        <v>16</v>
      </c>
      <c r="I73" s="178">
        <v>16</v>
      </c>
      <c r="J73" s="178">
        <v>15</v>
      </c>
      <c r="K73" s="178">
        <v>16</v>
      </c>
      <c r="L73" s="107" t="s">
        <v>665</v>
      </c>
      <c r="M73" s="118"/>
      <c r="N73" s="177">
        <v>183.45506482091847</v>
      </c>
      <c r="O73" s="177">
        <v>183.45506482091847</v>
      </c>
      <c r="P73" s="177">
        <v>183.45506482091847</v>
      </c>
      <c r="Q73" s="177">
        <v>183.45506482091847</v>
      </c>
      <c r="R73" s="176">
        <v>1</v>
      </c>
      <c r="S73" s="176">
        <v>1</v>
      </c>
      <c r="T73" s="176">
        <v>1</v>
      </c>
      <c r="U73" s="176">
        <v>1</v>
      </c>
      <c r="V73" s="114">
        <v>2935.2810371346955</v>
      </c>
      <c r="W73" s="114">
        <v>2935.2810371346955</v>
      </c>
      <c r="X73" s="114">
        <v>2751.8259723137771</v>
      </c>
      <c r="Y73" s="114">
        <v>2935.2810371346955</v>
      </c>
      <c r="Z73" s="114">
        <v>11557.669083717863</v>
      </c>
      <c r="AA73" s="106"/>
      <c r="AB73" s="118"/>
      <c r="AC73" s="111">
        <v>183.45506482091847</v>
      </c>
      <c r="AD73" s="112"/>
      <c r="AE73" s="110">
        <v>2935.2810371346955</v>
      </c>
      <c r="AF73" s="108">
        <v>0</v>
      </c>
      <c r="AG73" s="106"/>
      <c r="AH73" s="118"/>
      <c r="AI73" s="109">
        <v>183.45506482091847</v>
      </c>
      <c r="AJ73" s="218" t="s">
        <v>267</v>
      </c>
      <c r="AK73" s="110">
        <v>2935.2810371346955</v>
      </c>
      <c r="AL73" s="108">
        <v>0</v>
      </c>
      <c r="AM73" s="106"/>
      <c r="AN73" s="118"/>
      <c r="AO73" s="109">
        <v>183.45506482091847</v>
      </c>
      <c r="AP73" s="218" t="s">
        <v>267</v>
      </c>
      <c r="AQ73" s="110">
        <v>2751.8259723137771</v>
      </c>
      <c r="AR73" s="108">
        <v>0</v>
      </c>
      <c r="AS73" s="106"/>
      <c r="AT73" s="118"/>
      <c r="AU73" s="109">
        <v>183.45506482091847</v>
      </c>
      <c r="AV73" s="218" t="s">
        <v>267</v>
      </c>
      <c r="AW73" s="110">
        <v>2935.2810371346955</v>
      </c>
      <c r="AX73" s="108">
        <v>0</v>
      </c>
      <c r="AY73" s="114">
        <v>2935.2810371346955</v>
      </c>
      <c r="AZ73" s="114">
        <v>2935.2810371346955</v>
      </c>
      <c r="BA73" s="114">
        <v>2751.8259723137771</v>
      </c>
      <c r="BB73" s="114">
        <v>2935.2810371346955</v>
      </c>
      <c r="BC73" s="115">
        <v>11557.669083717863</v>
      </c>
      <c r="BD73" s="106" t="s">
        <v>630</v>
      </c>
      <c r="BE73" s="119" t="s">
        <v>631</v>
      </c>
      <c r="BF73" s="117"/>
    </row>
    <row r="74" spans="1:58" s="21" customFormat="1" ht="18" customHeight="1" x14ac:dyDescent="0.35">
      <c r="A74" s="175">
        <v>593</v>
      </c>
      <c r="B74" s="175" t="s">
        <v>854</v>
      </c>
      <c r="C74" s="174" t="s">
        <v>854</v>
      </c>
      <c r="D74" s="174" t="s">
        <v>710</v>
      </c>
      <c r="E74" s="107">
        <v>1</v>
      </c>
      <c r="F74" s="107" t="s">
        <v>226</v>
      </c>
      <c r="G74" s="107">
        <v>0</v>
      </c>
      <c r="H74" s="178">
        <v>65</v>
      </c>
      <c r="I74" s="178">
        <v>65</v>
      </c>
      <c r="J74" s="178">
        <v>60</v>
      </c>
      <c r="K74" s="178">
        <v>64</v>
      </c>
      <c r="L74" s="107" t="s">
        <v>665</v>
      </c>
      <c r="M74" s="118"/>
      <c r="N74" s="177">
        <v>183.45506482091847</v>
      </c>
      <c r="O74" s="177">
        <v>183.45506482091847</v>
      </c>
      <c r="P74" s="177">
        <v>183.45506482091847</v>
      </c>
      <c r="Q74" s="177">
        <v>183.45506482091847</v>
      </c>
      <c r="R74" s="176">
        <v>1</v>
      </c>
      <c r="S74" s="176">
        <v>1</v>
      </c>
      <c r="T74" s="176">
        <v>1</v>
      </c>
      <c r="U74" s="176">
        <v>1</v>
      </c>
      <c r="V74" s="114">
        <v>11924.579213359701</v>
      </c>
      <c r="W74" s="114">
        <v>11924.579213359701</v>
      </c>
      <c r="X74" s="114">
        <v>11007.303889255109</v>
      </c>
      <c r="Y74" s="114">
        <v>11741.124148538782</v>
      </c>
      <c r="Z74" s="114">
        <v>46597.58646451329</v>
      </c>
      <c r="AA74" s="106"/>
      <c r="AB74" s="118"/>
      <c r="AC74" s="111">
        <v>183.45506482091847</v>
      </c>
      <c r="AD74" s="112"/>
      <c r="AE74" s="110">
        <v>11924.579213359701</v>
      </c>
      <c r="AF74" s="108">
        <v>0</v>
      </c>
      <c r="AG74" s="106"/>
      <c r="AH74" s="118"/>
      <c r="AI74" s="109">
        <v>183.45506482091847</v>
      </c>
      <c r="AJ74" s="218" t="s">
        <v>267</v>
      </c>
      <c r="AK74" s="110">
        <v>11924.579213359701</v>
      </c>
      <c r="AL74" s="108">
        <v>0</v>
      </c>
      <c r="AM74" s="106"/>
      <c r="AN74" s="118"/>
      <c r="AO74" s="109">
        <v>183.45506482091847</v>
      </c>
      <c r="AP74" s="218" t="s">
        <v>267</v>
      </c>
      <c r="AQ74" s="110">
        <v>11007.303889255109</v>
      </c>
      <c r="AR74" s="108">
        <v>0</v>
      </c>
      <c r="AS74" s="106"/>
      <c r="AT74" s="118"/>
      <c r="AU74" s="109">
        <v>183.45506482091847</v>
      </c>
      <c r="AV74" s="218" t="s">
        <v>267</v>
      </c>
      <c r="AW74" s="110">
        <v>11741.124148538782</v>
      </c>
      <c r="AX74" s="108">
        <v>0</v>
      </c>
      <c r="AY74" s="114">
        <v>11924.579213359701</v>
      </c>
      <c r="AZ74" s="114">
        <v>11924.579213359701</v>
      </c>
      <c r="BA74" s="114">
        <v>11007.303889255109</v>
      </c>
      <c r="BB74" s="114">
        <v>11741.124148538782</v>
      </c>
      <c r="BC74" s="115">
        <v>46597.58646451329</v>
      </c>
      <c r="BD74" s="106" t="s">
        <v>630</v>
      </c>
      <c r="BE74" s="119" t="s">
        <v>631</v>
      </c>
      <c r="BF74" s="117"/>
    </row>
    <row r="75" spans="1:58" s="21" customFormat="1" ht="18" customHeight="1" x14ac:dyDescent="0.35">
      <c r="A75" s="175">
        <v>561</v>
      </c>
      <c r="B75" s="175" t="s">
        <v>854</v>
      </c>
      <c r="C75" s="174" t="s">
        <v>854</v>
      </c>
      <c r="D75" s="174" t="s">
        <v>780</v>
      </c>
      <c r="E75" s="107">
        <v>1</v>
      </c>
      <c r="F75" s="107" t="s">
        <v>240</v>
      </c>
      <c r="G75" s="107">
        <v>0</v>
      </c>
      <c r="H75" s="178">
        <v>718</v>
      </c>
      <c r="I75" s="178">
        <v>720</v>
      </c>
      <c r="J75" s="178">
        <v>664</v>
      </c>
      <c r="K75" s="178">
        <v>712</v>
      </c>
      <c r="L75" s="107" t="s">
        <v>680</v>
      </c>
      <c r="M75" s="118"/>
      <c r="N75" s="177">
        <v>115.48339534883723</v>
      </c>
      <c r="O75" s="177">
        <v>115.48339534883723</v>
      </c>
      <c r="P75" s="177">
        <v>115.48339534883723</v>
      </c>
      <c r="Q75" s="177">
        <v>115.48339534883723</v>
      </c>
      <c r="R75" s="176">
        <v>1</v>
      </c>
      <c r="S75" s="176">
        <v>1</v>
      </c>
      <c r="T75" s="176">
        <v>1</v>
      </c>
      <c r="U75" s="176">
        <v>1</v>
      </c>
      <c r="V75" s="114">
        <v>82917.077860465128</v>
      </c>
      <c r="W75" s="114">
        <v>83148.044651162811</v>
      </c>
      <c r="X75" s="114">
        <v>76680.974511627923</v>
      </c>
      <c r="Y75" s="114">
        <v>82224.177488372108</v>
      </c>
      <c r="Z75" s="114">
        <v>324970.27451162797</v>
      </c>
      <c r="AA75" s="106"/>
      <c r="AB75" s="118"/>
      <c r="AC75" s="111">
        <v>107.9192329534884</v>
      </c>
      <c r="AD75" s="112"/>
      <c r="AE75" s="110">
        <v>77486.009260604667</v>
      </c>
      <c r="AF75" s="108">
        <v>-5431.0685998604604</v>
      </c>
      <c r="AG75" s="106"/>
      <c r="AH75" s="118"/>
      <c r="AI75" s="109">
        <v>107.9192329534884</v>
      </c>
      <c r="AJ75" s="218" t="s">
        <v>1159</v>
      </c>
      <c r="AK75" s="110">
        <v>77701.847726511653</v>
      </c>
      <c r="AL75" s="108">
        <v>-5446.196924651158</v>
      </c>
      <c r="AM75" s="106"/>
      <c r="AN75" s="118"/>
      <c r="AO75" s="109">
        <v>107.9192329534884</v>
      </c>
      <c r="AP75" s="218" t="s">
        <v>1159</v>
      </c>
      <c r="AQ75" s="110">
        <v>71658.370681116299</v>
      </c>
      <c r="AR75" s="108">
        <v>-5022.6038305116235</v>
      </c>
      <c r="AS75" s="106"/>
      <c r="AT75" s="118"/>
      <c r="AU75" s="109">
        <v>107.9192329534884</v>
      </c>
      <c r="AV75" s="218" t="s">
        <v>1159</v>
      </c>
      <c r="AW75" s="110">
        <v>76838.493862883741</v>
      </c>
      <c r="AX75" s="108">
        <v>-5385.6836254883674</v>
      </c>
      <c r="AY75" s="114">
        <v>77486.009260604667</v>
      </c>
      <c r="AZ75" s="114">
        <v>77701.847726511653</v>
      </c>
      <c r="BA75" s="114">
        <v>71658.370681116299</v>
      </c>
      <c r="BB75" s="114">
        <v>76838.493862883741</v>
      </c>
      <c r="BC75" s="115">
        <v>303684.7215311164</v>
      </c>
      <c r="BD75" s="106" t="s">
        <v>630</v>
      </c>
      <c r="BE75" s="119" t="s">
        <v>631</v>
      </c>
      <c r="BF75" s="117"/>
    </row>
    <row r="76" spans="1:58" s="21" customFormat="1" ht="18" customHeight="1" x14ac:dyDescent="0.35">
      <c r="A76" s="175">
        <v>570</v>
      </c>
      <c r="B76" s="175" t="s">
        <v>854</v>
      </c>
      <c r="C76" s="174" t="s">
        <v>854</v>
      </c>
      <c r="D76" s="174" t="s">
        <v>781</v>
      </c>
      <c r="E76" s="107">
        <v>1</v>
      </c>
      <c r="F76" s="107" t="s">
        <v>1147</v>
      </c>
      <c r="G76" s="107">
        <v>0</v>
      </c>
      <c r="H76" s="178">
        <v>179</v>
      </c>
      <c r="I76" s="178">
        <v>180</v>
      </c>
      <c r="J76" s="178">
        <v>166</v>
      </c>
      <c r="K76" s="178">
        <v>178</v>
      </c>
      <c r="L76" s="107" t="s">
        <v>682</v>
      </c>
      <c r="M76" s="118"/>
      <c r="N76" s="177">
        <v>71.502857869916156</v>
      </c>
      <c r="O76" s="177">
        <v>71.502857869916156</v>
      </c>
      <c r="P76" s="177">
        <v>71.502857869916156</v>
      </c>
      <c r="Q76" s="177">
        <v>71.502857869916156</v>
      </c>
      <c r="R76" s="176">
        <v>1</v>
      </c>
      <c r="S76" s="176">
        <v>1</v>
      </c>
      <c r="T76" s="176">
        <v>1</v>
      </c>
      <c r="U76" s="176">
        <v>1</v>
      </c>
      <c r="V76" s="114">
        <v>12799.011558714992</v>
      </c>
      <c r="W76" s="114">
        <v>12870.514416584909</v>
      </c>
      <c r="X76" s="114">
        <v>11869.474406406081</v>
      </c>
      <c r="Y76" s="114">
        <v>12727.508700845076</v>
      </c>
      <c r="Z76" s="114">
        <v>50266.509082551056</v>
      </c>
      <c r="AA76" s="106"/>
      <c r="AB76" s="118"/>
      <c r="AC76" s="111">
        <v>85.803429443899404</v>
      </c>
      <c r="AD76" s="112"/>
      <c r="AE76" s="110">
        <v>15358.813870457994</v>
      </c>
      <c r="AF76" s="108">
        <v>2559.8023117430021</v>
      </c>
      <c r="AG76" s="106"/>
      <c r="AH76" s="118"/>
      <c r="AI76" s="109">
        <v>85.803429443899404</v>
      </c>
      <c r="AJ76" s="218" t="s">
        <v>1161</v>
      </c>
      <c r="AK76" s="110">
        <v>15444.617299901893</v>
      </c>
      <c r="AL76" s="108">
        <v>2574.1028833169839</v>
      </c>
      <c r="AM76" s="106"/>
      <c r="AN76" s="118"/>
      <c r="AO76" s="109">
        <v>85.803429443899404</v>
      </c>
      <c r="AP76" s="218" t="s">
        <v>1161</v>
      </c>
      <c r="AQ76" s="110">
        <v>14243.369287687301</v>
      </c>
      <c r="AR76" s="108">
        <v>2373.8948812812196</v>
      </c>
      <c r="AS76" s="106"/>
      <c r="AT76" s="118"/>
      <c r="AU76" s="109">
        <v>85.803429443899404</v>
      </c>
      <c r="AV76" s="218" t="s">
        <v>1161</v>
      </c>
      <c r="AW76" s="110">
        <v>15273.010441014094</v>
      </c>
      <c r="AX76" s="108">
        <v>2545.5017401690184</v>
      </c>
      <c r="AY76" s="114">
        <v>15358.813870457994</v>
      </c>
      <c r="AZ76" s="114">
        <v>15444.617299901893</v>
      </c>
      <c r="BA76" s="114">
        <v>14243.369287687301</v>
      </c>
      <c r="BB76" s="114">
        <v>15273.010441014094</v>
      </c>
      <c r="BC76" s="115">
        <v>60319.810899061282</v>
      </c>
      <c r="BD76" s="106" t="s">
        <v>630</v>
      </c>
      <c r="BE76" s="119" t="s">
        <v>631</v>
      </c>
      <c r="BF76" s="117"/>
    </row>
    <row r="77" spans="1:58" s="21" customFormat="1" ht="18" customHeight="1" x14ac:dyDescent="0.35">
      <c r="A77" s="175">
        <v>578</v>
      </c>
      <c r="B77" s="175" t="s">
        <v>854</v>
      </c>
      <c r="C77" s="174" t="s">
        <v>854</v>
      </c>
      <c r="D77" s="174" t="s">
        <v>782</v>
      </c>
      <c r="E77" s="107">
        <v>1</v>
      </c>
      <c r="F77" s="107" t="s">
        <v>1147</v>
      </c>
      <c r="G77" s="107">
        <v>0</v>
      </c>
      <c r="H77" s="178">
        <v>45</v>
      </c>
      <c r="I77" s="178">
        <v>45</v>
      </c>
      <c r="J77" s="178">
        <v>42</v>
      </c>
      <c r="K77" s="178">
        <v>45</v>
      </c>
      <c r="L77" s="107" t="s">
        <v>682</v>
      </c>
      <c r="M77" s="118"/>
      <c r="N77" s="177">
        <v>192.26324005021897</v>
      </c>
      <c r="O77" s="177">
        <v>192.26324005021897</v>
      </c>
      <c r="P77" s="177">
        <v>192.26324005021897</v>
      </c>
      <c r="Q77" s="177">
        <v>192.26324005021897</v>
      </c>
      <c r="R77" s="176">
        <v>1</v>
      </c>
      <c r="S77" s="176">
        <v>1</v>
      </c>
      <c r="T77" s="176">
        <v>1</v>
      </c>
      <c r="U77" s="176">
        <v>1</v>
      </c>
      <c r="V77" s="114">
        <v>8651.8458022598534</v>
      </c>
      <c r="W77" s="114">
        <v>8651.8458022598534</v>
      </c>
      <c r="X77" s="114">
        <v>8075.0560821091967</v>
      </c>
      <c r="Y77" s="114">
        <v>8651.8458022598534</v>
      </c>
      <c r="Z77" s="114">
        <v>34030.593488888757</v>
      </c>
      <c r="AA77" s="106"/>
      <c r="AB77" s="118"/>
      <c r="AC77" s="111">
        <v>230.71588806026276</v>
      </c>
      <c r="AD77" s="112"/>
      <c r="AE77" s="110">
        <v>10382.214962711823</v>
      </c>
      <c r="AF77" s="108">
        <v>1730.3691604519699</v>
      </c>
      <c r="AG77" s="106"/>
      <c r="AH77" s="118"/>
      <c r="AI77" s="109">
        <v>230.71588806026276</v>
      </c>
      <c r="AJ77" s="218" t="s">
        <v>1161</v>
      </c>
      <c r="AK77" s="110">
        <v>10382.214962711823</v>
      </c>
      <c r="AL77" s="108">
        <v>1730.3691604519699</v>
      </c>
      <c r="AM77" s="106"/>
      <c r="AN77" s="118"/>
      <c r="AO77" s="109">
        <v>230.71588806026276</v>
      </c>
      <c r="AP77" s="218" t="s">
        <v>1161</v>
      </c>
      <c r="AQ77" s="110">
        <v>9690.0672985310357</v>
      </c>
      <c r="AR77" s="108">
        <v>1615.011216421839</v>
      </c>
      <c r="AS77" s="106"/>
      <c r="AT77" s="118"/>
      <c r="AU77" s="109">
        <v>230.71588806026276</v>
      </c>
      <c r="AV77" s="218" t="s">
        <v>1161</v>
      </c>
      <c r="AW77" s="110">
        <v>10382.214962711823</v>
      </c>
      <c r="AX77" s="108">
        <v>1730.3691604519699</v>
      </c>
      <c r="AY77" s="114">
        <v>10382.214962711823</v>
      </c>
      <c r="AZ77" s="114">
        <v>10382.214962711823</v>
      </c>
      <c r="BA77" s="114">
        <v>9690.0672985310357</v>
      </c>
      <c r="BB77" s="114">
        <v>10382.214962711823</v>
      </c>
      <c r="BC77" s="115">
        <v>40836.712186666511</v>
      </c>
      <c r="BD77" s="106" t="s">
        <v>630</v>
      </c>
      <c r="BE77" s="119" t="s">
        <v>631</v>
      </c>
      <c r="BF77" s="117"/>
    </row>
    <row r="78" spans="1:58" s="21" customFormat="1" ht="18" customHeight="1" x14ac:dyDescent="0.35">
      <c r="A78" s="175">
        <v>569</v>
      </c>
      <c r="B78" s="175" t="s">
        <v>854</v>
      </c>
      <c r="C78" s="174" t="s">
        <v>854</v>
      </c>
      <c r="D78" s="174" t="s">
        <v>730</v>
      </c>
      <c r="E78" s="107">
        <v>1</v>
      </c>
      <c r="F78" s="107" t="s">
        <v>1147</v>
      </c>
      <c r="G78" s="107">
        <v>0</v>
      </c>
      <c r="H78" s="178">
        <v>80.637200000000007</v>
      </c>
      <c r="I78" s="178">
        <v>80.919300000000007</v>
      </c>
      <c r="J78" s="178">
        <v>74.604599999999991</v>
      </c>
      <c r="K78" s="178">
        <v>80.027147899999989</v>
      </c>
      <c r="L78" s="107" t="s">
        <v>682</v>
      </c>
      <c r="M78" s="118"/>
      <c r="N78" s="177">
        <v>71.502857869916156</v>
      </c>
      <c r="O78" s="177">
        <v>71.502857869916156</v>
      </c>
      <c r="P78" s="177">
        <v>71.502857869916156</v>
      </c>
      <c r="Q78" s="177">
        <v>71.502857869916156</v>
      </c>
      <c r="R78" s="176">
        <v>1</v>
      </c>
      <c r="S78" s="176">
        <v>1</v>
      </c>
      <c r="T78" s="176">
        <v>1</v>
      </c>
      <c r="U78" s="176">
        <v>1</v>
      </c>
      <c r="V78" s="114">
        <v>5765.7902506280034</v>
      </c>
      <c r="W78" s="114">
        <v>5785.9612068331071</v>
      </c>
      <c r="X78" s="114">
        <v>5334.4421102419465</v>
      </c>
      <c r="Y78" s="114">
        <v>5722.169782028458</v>
      </c>
      <c r="Z78" s="114">
        <v>22608.363349731513</v>
      </c>
      <c r="AA78" s="106"/>
      <c r="AB78" s="118"/>
      <c r="AC78" s="111">
        <v>85.803429443899404</v>
      </c>
      <c r="AD78" s="112"/>
      <c r="AE78" s="110">
        <v>6918.9483007536055</v>
      </c>
      <c r="AF78" s="108">
        <v>1153.1580501256021</v>
      </c>
      <c r="AG78" s="106"/>
      <c r="AH78" s="118"/>
      <c r="AI78" s="109">
        <v>85.803429443899404</v>
      </c>
      <c r="AJ78" s="218" t="s">
        <v>1161</v>
      </c>
      <c r="AK78" s="110">
        <v>6943.1534481997296</v>
      </c>
      <c r="AL78" s="108">
        <v>1157.1922413666225</v>
      </c>
      <c r="AM78" s="106"/>
      <c r="AN78" s="118"/>
      <c r="AO78" s="109">
        <v>85.803429443899404</v>
      </c>
      <c r="AP78" s="218" t="s">
        <v>1161</v>
      </c>
      <c r="AQ78" s="110">
        <v>6401.330532290337</v>
      </c>
      <c r="AR78" s="108">
        <v>1066.8884220483906</v>
      </c>
      <c r="AS78" s="106"/>
      <c r="AT78" s="118"/>
      <c r="AU78" s="109">
        <v>85.803429443899404</v>
      </c>
      <c r="AV78" s="218" t="s">
        <v>1161</v>
      </c>
      <c r="AW78" s="110">
        <v>6866.6037384341516</v>
      </c>
      <c r="AX78" s="108">
        <v>1144.4339564056936</v>
      </c>
      <c r="AY78" s="114">
        <v>6918.9483007536055</v>
      </c>
      <c r="AZ78" s="114">
        <v>6943.1534481997296</v>
      </c>
      <c r="BA78" s="114">
        <v>6401.330532290337</v>
      </c>
      <c r="BB78" s="114">
        <v>6866.6037384341516</v>
      </c>
      <c r="BC78" s="115">
        <v>27130.036019677824</v>
      </c>
      <c r="BD78" s="106" t="s">
        <v>630</v>
      </c>
      <c r="BE78" s="119" t="s">
        <v>631</v>
      </c>
      <c r="BF78" s="117"/>
    </row>
    <row r="79" spans="1:58" s="21" customFormat="1" ht="18" customHeight="1" x14ac:dyDescent="0.35">
      <c r="A79" s="175">
        <v>577</v>
      </c>
      <c r="B79" s="175" t="s">
        <v>854</v>
      </c>
      <c r="C79" s="174" t="s">
        <v>854</v>
      </c>
      <c r="D79" s="174" t="s">
        <v>731</v>
      </c>
      <c r="E79" s="107">
        <v>1</v>
      </c>
      <c r="F79" s="107" t="s">
        <v>1147</v>
      </c>
      <c r="G79" s="107">
        <v>0</v>
      </c>
      <c r="H79" s="178">
        <v>20.159300000000002</v>
      </c>
      <c r="I79" s="178">
        <v>20.229825000000002</v>
      </c>
      <c r="J79" s="178">
        <v>18.651149999999998</v>
      </c>
      <c r="K79" s="178">
        <v>20.006786974999997</v>
      </c>
      <c r="L79" s="107" t="s">
        <v>682</v>
      </c>
      <c r="M79" s="118"/>
      <c r="N79" s="177">
        <v>192.26324005021897</v>
      </c>
      <c r="O79" s="177">
        <v>192.26324005021897</v>
      </c>
      <c r="P79" s="177">
        <v>192.26324005021897</v>
      </c>
      <c r="Q79" s="177">
        <v>192.26324005021897</v>
      </c>
      <c r="R79" s="176">
        <v>1</v>
      </c>
      <c r="S79" s="176">
        <v>1</v>
      </c>
      <c r="T79" s="176">
        <v>1</v>
      </c>
      <c r="U79" s="176">
        <v>1</v>
      </c>
      <c r="V79" s="114">
        <v>3875.8923351443796</v>
      </c>
      <c r="W79" s="114">
        <v>3889.4517001489212</v>
      </c>
      <c r="X79" s="114">
        <v>3585.9305296626412</v>
      </c>
      <c r="Y79" s="114">
        <v>3846.5696868080186</v>
      </c>
      <c r="Z79" s="114">
        <v>15197.84425176396</v>
      </c>
      <c r="AA79" s="106"/>
      <c r="AB79" s="118"/>
      <c r="AC79" s="111">
        <v>230.71588806026276</v>
      </c>
      <c r="AD79" s="112"/>
      <c r="AE79" s="110">
        <v>4651.0708021732553</v>
      </c>
      <c r="AF79" s="108">
        <v>775.17846702887573</v>
      </c>
      <c r="AG79" s="106"/>
      <c r="AH79" s="118"/>
      <c r="AI79" s="109">
        <v>230.71588806026276</v>
      </c>
      <c r="AJ79" s="218" t="s">
        <v>1161</v>
      </c>
      <c r="AK79" s="110">
        <v>4667.3420401787052</v>
      </c>
      <c r="AL79" s="108">
        <v>777.89034002978406</v>
      </c>
      <c r="AM79" s="106"/>
      <c r="AN79" s="118"/>
      <c r="AO79" s="109">
        <v>230.71588806026276</v>
      </c>
      <c r="AP79" s="218" t="s">
        <v>1161</v>
      </c>
      <c r="AQ79" s="110">
        <v>4303.1166355951691</v>
      </c>
      <c r="AR79" s="108">
        <v>717.18610593252788</v>
      </c>
      <c r="AS79" s="106"/>
      <c r="AT79" s="118"/>
      <c r="AU79" s="109">
        <v>230.71588806026276</v>
      </c>
      <c r="AV79" s="218" t="s">
        <v>1161</v>
      </c>
      <c r="AW79" s="110">
        <v>4615.8836241696226</v>
      </c>
      <c r="AX79" s="108">
        <v>769.31393736160408</v>
      </c>
      <c r="AY79" s="114">
        <v>4651.0708021732553</v>
      </c>
      <c r="AZ79" s="114">
        <v>4667.3420401787052</v>
      </c>
      <c r="BA79" s="114">
        <v>4303.1166355951691</v>
      </c>
      <c r="BB79" s="114">
        <v>4615.8836241696226</v>
      </c>
      <c r="BC79" s="115">
        <v>18237.413102116752</v>
      </c>
      <c r="BD79" s="106" t="s">
        <v>630</v>
      </c>
      <c r="BE79" s="119" t="s">
        <v>631</v>
      </c>
      <c r="BF79" s="117"/>
    </row>
    <row r="80" spans="1:58" s="21" customFormat="1" ht="18" customHeight="1" x14ac:dyDescent="0.35">
      <c r="A80" s="175">
        <v>607</v>
      </c>
      <c r="B80" s="175" t="s">
        <v>854</v>
      </c>
      <c r="C80" s="174" t="s">
        <v>854</v>
      </c>
      <c r="D80" s="174" t="s">
        <v>784</v>
      </c>
      <c r="E80" s="107">
        <v>1</v>
      </c>
      <c r="F80" s="107" t="s">
        <v>231</v>
      </c>
      <c r="G80" s="107">
        <v>0</v>
      </c>
      <c r="H80" s="178">
        <v>650</v>
      </c>
      <c r="I80" s="178">
        <v>653</v>
      </c>
      <c r="J80" s="178">
        <v>602</v>
      </c>
      <c r="K80" s="178">
        <v>645</v>
      </c>
      <c r="L80" s="107" t="s">
        <v>673</v>
      </c>
      <c r="M80" s="118"/>
      <c r="N80" s="177">
        <v>5.2865723076923077</v>
      </c>
      <c r="O80" s="177">
        <v>5.2865723076923077</v>
      </c>
      <c r="P80" s="177">
        <v>5.2865723076923077</v>
      </c>
      <c r="Q80" s="177">
        <v>5.2865723076923077</v>
      </c>
      <c r="R80" s="176">
        <v>1</v>
      </c>
      <c r="S80" s="176">
        <v>1</v>
      </c>
      <c r="T80" s="176">
        <v>1</v>
      </c>
      <c r="U80" s="176">
        <v>1</v>
      </c>
      <c r="V80" s="114">
        <v>3436.2719999999999</v>
      </c>
      <c r="W80" s="114">
        <v>3452.131716923077</v>
      </c>
      <c r="X80" s="114">
        <v>3182.5165292307693</v>
      </c>
      <c r="Y80" s="114">
        <v>3409.8391384615384</v>
      </c>
      <c r="Z80" s="114">
        <v>13480.759384615385</v>
      </c>
      <c r="AA80" s="106"/>
      <c r="AB80" s="118"/>
      <c r="AC80" s="111">
        <v>4.4032292307692309</v>
      </c>
      <c r="AD80" s="112"/>
      <c r="AE80" s="110">
        <v>2862.0990000000002</v>
      </c>
      <c r="AF80" s="108">
        <v>-574.17299999999977</v>
      </c>
      <c r="AG80" s="106"/>
      <c r="AH80" s="118"/>
      <c r="AI80" s="109">
        <v>4.4032292307692309</v>
      </c>
      <c r="AJ80" s="218" t="s">
        <v>1156</v>
      </c>
      <c r="AK80" s="110">
        <v>2875.3086876923076</v>
      </c>
      <c r="AL80" s="108">
        <v>-576.82302923076941</v>
      </c>
      <c r="AM80" s="106"/>
      <c r="AN80" s="118"/>
      <c r="AO80" s="109">
        <v>4.4032292307692309</v>
      </c>
      <c r="AP80" s="218" t="s">
        <v>1156</v>
      </c>
      <c r="AQ80" s="110">
        <v>2650.7439969230768</v>
      </c>
      <c r="AR80" s="108">
        <v>-531.77253230769247</v>
      </c>
      <c r="AS80" s="106"/>
      <c r="AT80" s="118"/>
      <c r="AU80" s="109">
        <v>4.4032292307692309</v>
      </c>
      <c r="AV80" s="218" t="s">
        <v>1156</v>
      </c>
      <c r="AW80" s="110">
        <v>2840.0828538461537</v>
      </c>
      <c r="AX80" s="108">
        <v>-569.75628461538463</v>
      </c>
      <c r="AY80" s="114">
        <v>2862.0990000000002</v>
      </c>
      <c r="AZ80" s="114">
        <v>2875.3086876923076</v>
      </c>
      <c r="BA80" s="114">
        <v>2650.7439969230768</v>
      </c>
      <c r="BB80" s="114">
        <v>2840.0828538461537</v>
      </c>
      <c r="BC80" s="115">
        <v>11228.234538461538</v>
      </c>
      <c r="BD80" s="106" t="s">
        <v>630</v>
      </c>
      <c r="BE80" s="119" t="s">
        <v>631</v>
      </c>
      <c r="BF80" s="117"/>
    </row>
    <row r="81" spans="1:58" s="21" customFormat="1" ht="18" customHeight="1" x14ac:dyDescent="0.35">
      <c r="A81" s="175">
        <v>698</v>
      </c>
      <c r="B81" s="175" t="s">
        <v>854</v>
      </c>
      <c r="C81" s="174" t="s">
        <v>854</v>
      </c>
      <c r="D81" s="174" t="s">
        <v>39</v>
      </c>
      <c r="E81" s="107">
        <v>1</v>
      </c>
      <c r="F81" s="107" t="s">
        <v>237</v>
      </c>
      <c r="G81" s="107">
        <v>0</v>
      </c>
      <c r="H81" s="178">
        <v>1122</v>
      </c>
      <c r="I81" s="178">
        <v>1126</v>
      </c>
      <c r="J81" s="178">
        <v>1038</v>
      </c>
      <c r="K81" s="178">
        <v>1113</v>
      </c>
      <c r="L81" s="107" t="s">
        <v>675</v>
      </c>
      <c r="M81" s="118"/>
      <c r="N81" s="177">
        <v>11.04</v>
      </c>
      <c r="O81" s="177">
        <v>11.04</v>
      </c>
      <c r="P81" s="177">
        <v>11.04</v>
      </c>
      <c r="Q81" s="177">
        <v>11.04</v>
      </c>
      <c r="R81" s="176">
        <v>1</v>
      </c>
      <c r="S81" s="176">
        <v>1</v>
      </c>
      <c r="T81" s="176">
        <v>1</v>
      </c>
      <c r="U81" s="176">
        <v>1</v>
      </c>
      <c r="V81" s="114">
        <v>12386.88</v>
      </c>
      <c r="W81" s="114">
        <v>12431.039999999999</v>
      </c>
      <c r="X81" s="114">
        <v>11459.519999999999</v>
      </c>
      <c r="Y81" s="114">
        <v>12287.519999999999</v>
      </c>
      <c r="Z81" s="114">
        <v>48564.959999999992</v>
      </c>
      <c r="AA81" s="106"/>
      <c r="AB81" s="118"/>
      <c r="AC81" s="111">
        <v>5.88</v>
      </c>
      <c r="AD81" s="112"/>
      <c r="AE81" s="110">
        <v>6597.36</v>
      </c>
      <c r="AF81" s="108">
        <v>-5789.5199999999995</v>
      </c>
      <c r="AG81" s="106"/>
      <c r="AH81" s="118"/>
      <c r="AI81" s="109">
        <v>5.88</v>
      </c>
      <c r="AJ81" s="218" t="s">
        <v>1158</v>
      </c>
      <c r="AK81" s="110">
        <v>6620.88</v>
      </c>
      <c r="AL81" s="108">
        <v>-5810.1599999999989</v>
      </c>
      <c r="AM81" s="106"/>
      <c r="AN81" s="118"/>
      <c r="AO81" s="109">
        <v>5.88</v>
      </c>
      <c r="AP81" s="218" t="s">
        <v>1158</v>
      </c>
      <c r="AQ81" s="110">
        <v>6103.44</v>
      </c>
      <c r="AR81" s="108">
        <v>-5356.079999999999</v>
      </c>
      <c r="AS81" s="106"/>
      <c r="AT81" s="118"/>
      <c r="AU81" s="109">
        <v>5.88</v>
      </c>
      <c r="AV81" s="218" t="s">
        <v>1158</v>
      </c>
      <c r="AW81" s="110">
        <v>6544.44</v>
      </c>
      <c r="AX81" s="108">
        <v>-5743.079999999999</v>
      </c>
      <c r="AY81" s="114">
        <v>6597.36</v>
      </c>
      <c r="AZ81" s="114">
        <v>6620.88</v>
      </c>
      <c r="BA81" s="114">
        <v>6103.44</v>
      </c>
      <c r="BB81" s="114">
        <v>6544.44</v>
      </c>
      <c r="BC81" s="115">
        <v>25866.12</v>
      </c>
      <c r="BD81" s="106" t="s">
        <v>630</v>
      </c>
      <c r="BE81" s="119" t="s">
        <v>631</v>
      </c>
      <c r="BF81" s="117"/>
    </row>
    <row r="82" spans="1:58" s="21" customFormat="1" ht="18" customHeight="1" x14ac:dyDescent="0.35">
      <c r="A82" s="175">
        <v>677</v>
      </c>
      <c r="B82" s="175" t="s">
        <v>854</v>
      </c>
      <c r="C82" s="174" t="s">
        <v>854</v>
      </c>
      <c r="D82" s="174" t="s">
        <v>742</v>
      </c>
      <c r="E82" s="107">
        <v>1</v>
      </c>
      <c r="F82" s="107" t="s">
        <v>238</v>
      </c>
      <c r="G82" s="107">
        <v>0</v>
      </c>
      <c r="H82" s="178">
        <v>1795</v>
      </c>
      <c r="I82" s="178">
        <v>1801</v>
      </c>
      <c r="J82" s="178">
        <v>1661</v>
      </c>
      <c r="K82" s="178">
        <v>1781</v>
      </c>
      <c r="L82" s="107" t="s">
        <v>851</v>
      </c>
      <c r="M82" s="118"/>
      <c r="N82" s="177">
        <v>2.94</v>
      </c>
      <c r="O82" s="177">
        <v>2.94</v>
      </c>
      <c r="P82" s="177">
        <v>2.94</v>
      </c>
      <c r="Q82" s="177">
        <v>2.94</v>
      </c>
      <c r="R82" s="176">
        <v>1</v>
      </c>
      <c r="S82" s="176">
        <v>1</v>
      </c>
      <c r="T82" s="176">
        <v>1</v>
      </c>
      <c r="U82" s="176">
        <v>1</v>
      </c>
      <c r="V82" s="114">
        <v>5277.3</v>
      </c>
      <c r="W82" s="114">
        <v>5294.94</v>
      </c>
      <c r="X82" s="114">
        <v>4883.34</v>
      </c>
      <c r="Y82" s="114">
        <v>5236.1400000000003</v>
      </c>
      <c r="Z82" s="114">
        <v>20691.72</v>
      </c>
      <c r="AA82" s="106"/>
      <c r="AB82" s="118"/>
      <c r="AC82" s="111">
        <v>4.18</v>
      </c>
      <c r="AD82" s="112"/>
      <c r="AE82" s="110">
        <v>7503.0999999999995</v>
      </c>
      <c r="AF82" s="108">
        <v>2225.7999999999993</v>
      </c>
      <c r="AG82" s="106"/>
      <c r="AH82" s="118"/>
      <c r="AI82" s="109">
        <v>4.18</v>
      </c>
      <c r="AJ82" s="218" t="s">
        <v>1157</v>
      </c>
      <c r="AK82" s="110">
        <v>7528.1799999999994</v>
      </c>
      <c r="AL82" s="108">
        <v>2233.2399999999998</v>
      </c>
      <c r="AM82" s="106"/>
      <c r="AN82" s="118"/>
      <c r="AO82" s="109">
        <v>4.18</v>
      </c>
      <c r="AP82" s="218" t="s">
        <v>1157</v>
      </c>
      <c r="AQ82" s="110">
        <v>6942.98</v>
      </c>
      <c r="AR82" s="108">
        <v>2059.6399999999994</v>
      </c>
      <c r="AS82" s="106"/>
      <c r="AT82" s="118"/>
      <c r="AU82" s="109">
        <v>4.18</v>
      </c>
      <c r="AV82" s="218" t="s">
        <v>1157</v>
      </c>
      <c r="AW82" s="110">
        <v>7444.58</v>
      </c>
      <c r="AX82" s="108">
        <v>2208.4399999999996</v>
      </c>
      <c r="AY82" s="114">
        <v>7503.0999999999995</v>
      </c>
      <c r="AZ82" s="114">
        <v>7528.1799999999994</v>
      </c>
      <c r="BA82" s="114">
        <v>6942.98</v>
      </c>
      <c r="BB82" s="114">
        <v>7444.58</v>
      </c>
      <c r="BC82" s="115">
        <v>29418.839999999997</v>
      </c>
      <c r="BD82" s="106" t="s">
        <v>630</v>
      </c>
      <c r="BE82" s="119" t="s">
        <v>631</v>
      </c>
      <c r="BF82" s="117"/>
    </row>
    <row r="83" spans="1:58" s="21" customFormat="1" ht="18" customHeight="1" x14ac:dyDescent="0.35">
      <c r="A83" s="175">
        <v>637</v>
      </c>
      <c r="B83" s="175" t="s">
        <v>854</v>
      </c>
      <c r="C83" s="174" t="s">
        <v>854</v>
      </c>
      <c r="D83" s="174" t="s">
        <v>747</v>
      </c>
      <c r="E83" s="107">
        <v>1</v>
      </c>
      <c r="F83" s="107" t="s">
        <v>240</v>
      </c>
      <c r="G83" s="107">
        <v>0</v>
      </c>
      <c r="H83" s="178">
        <v>718</v>
      </c>
      <c r="I83" s="178">
        <v>720</v>
      </c>
      <c r="J83" s="178">
        <v>664</v>
      </c>
      <c r="K83" s="178">
        <v>712</v>
      </c>
      <c r="L83" s="107" t="s">
        <v>680</v>
      </c>
      <c r="M83" s="118"/>
      <c r="N83" s="177">
        <v>115.48339534883723</v>
      </c>
      <c r="O83" s="177">
        <v>115.48339534883723</v>
      </c>
      <c r="P83" s="177">
        <v>115.48339534883723</v>
      </c>
      <c r="Q83" s="177">
        <v>115.48339534883723</v>
      </c>
      <c r="R83" s="176">
        <v>1</v>
      </c>
      <c r="S83" s="176">
        <v>1</v>
      </c>
      <c r="T83" s="176">
        <v>1</v>
      </c>
      <c r="U83" s="176">
        <v>1</v>
      </c>
      <c r="V83" s="114">
        <v>82917.077860465128</v>
      </c>
      <c r="W83" s="114">
        <v>83148.044651162811</v>
      </c>
      <c r="X83" s="114">
        <v>76680.974511627923</v>
      </c>
      <c r="Y83" s="114">
        <v>82224.177488372108</v>
      </c>
      <c r="Z83" s="114">
        <v>324970.27451162797</v>
      </c>
      <c r="AA83" s="106"/>
      <c r="AB83" s="118"/>
      <c r="AC83" s="111">
        <v>107.9192329534884</v>
      </c>
      <c r="AD83" s="112"/>
      <c r="AE83" s="110">
        <v>77486.009260604667</v>
      </c>
      <c r="AF83" s="108">
        <v>-5431.0685998604604</v>
      </c>
      <c r="AG83" s="106"/>
      <c r="AH83" s="118"/>
      <c r="AI83" s="109">
        <v>107.9192329534884</v>
      </c>
      <c r="AJ83" s="218" t="s">
        <v>1159</v>
      </c>
      <c r="AK83" s="110">
        <v>77701.847726511653</v>
      </c>
      <c r="AL83" s="108">
        <v>-5446.196924651158</v>
      </c>
      <c r="AM83" s="106"/>
      <c r="AN83" s="118"/>
      <c r="AO83" s="109">
        <v>107.9192329534884</v>
      </c>
      <c r="AP83" s="218" t="s">
        <v>1159</v>
      </c>
      <c r="AQ83" s="110">
        <v>71658.370681116299</v>
      </c>
      <c r="AR83" s="108">
        <v>-5022.6038305116235</v>
      </c>
      <c r="AS83" s="106"/>
      <c r="AT83" s="118"/>
      <c r="AU83" s="109">
        <v>107.9192329534884</v>
      </c>
      <c r="AV83" s="218" t="s">
        <v>1159</v>
      </c>
      <c r="AW83" s="110">
        <v>76838.493862883741</v>
      </c>
      <c r="AX83" s="108">
        <v>-5385.6836254883674</v>
      </c>
      <c r="AY83" s="114">
        <v>77486.009260604667</v>
      </c>
      <c r="AZ83" s="114">
        <v>77701.847726511653</v>
      </c>
      <c r="BA83" s="114">
        <v>71658.370681116299</v>
      </c>
      <c r="BB83" s="114">
        <v>76838.493862883741</v>
      </c>
      <c r="BC83" s="115">
        <v>303684.7215311164</v>
      </c>
      <c r="BD83" s="106" t="s">
        <v>630</v>
      </c>
      <c r="BE83" s="119" t="s">
        <v>631</v>
      </c>
      <c r="BF83" s="117"/>
    </row>
    <row r="84" spans="1:58" s="21" customFormat="1" ht="18" customHeight="1" x14ac:dyDescent="0.35">
      <c r="A84" s="175">
        <v>693</v>
      </c>
      <c r="B84" s="175" t="s">
        <v>854</v>
      </c>
      <c r="C84" s="174" t="s">
        <v>854</v>
      </c>
      <c r="D84" s="174" t="s">
        <v>748</v>
      </c>
      <c r="E84" s="107">
        <v>1</v>
      </c>
      <c r="F84" s="107" t="s">
        <v>234</v>
      </c>
      <c r="G84" s="107">
        <v>0</v>
      </c>
      <c r="H84" s="178">
        <v>135</v>
      </c>
      <c r="I84" s="178">
        <v>135</v>
      </c>
      <c r="J84" s="178">
        <v>125</v>
      </c>
      <c r="K84" s="178">
        <v>134</v>
      </c>
      <c r="L84" s="107" t="s">
        <v>682</v>
      </c>
      <c r="M84" s="118"/>
      <c r="N84" s="177">
        <v>52.704917843226852</v>
      </c>
      <c r="O84" s="177">
        <v>52.704917843226852</v>
      </c>
      <c r="P84" s="177">
        <v>52.704917843226852</v>
      </c>
      <c r="Q84" s="177">
        <v>52.704917843226852</v>
      </c>
      <c r="R84" s="176">
        <v>1</v>
      </c>
      <c r="S84" s="176">
        <v>1</v>
      </c>
      <c r="T84" s="176">
        <v>1</v>
      </c>
      <c r="U84" s="176">
        <v>1</v>
      </c>
      <c r="V84" s="114">
        <v>7115.1639088356251</v>
      </c>
      <c r="W84" s="114">
        <v>7115.1639088356251</v>
      </c>
      <c r="X84" s="114">
        <v>6588.1147304033566</v>
      </c>
      <c r="Y84" s="114">
        <v>7062.458990992398</v>
      </c>
      <c r="Z84" s="114">
        <v>27880.901539067003</v>
      </c>
      <c r="AA84" s="106"/>
      <c r="AB84" s="118"/>
      <c r="AC84" s="111">
        <v>52.704917843226852</v>
      </c>
      <c r="AD84" s="112"/>
      <c r="AE84" s="110">
        <v>7115.1639088356251</v>
      </c>
      <c r="AF84" s="108">
        <v>0</v>
      </c>
      <c r="AG84" s="106"/>
      <c r="AH84" s="118"/>
      <c r="AI84" s="109">
        <v>52.704917843226852</v>
      </c>
      <c r="AJ84" s="218" t="s">
        <v>1160</v>
      </c>
      <c r="AK84" s="110">
        <v>7115.1639088356251</v>
      </c>
      <c r="AL84" s="108">
        <v>0</v>
      </c>
      <c r="AM84" s="106"/>
      <c r="AN84" s="118"/>
      <c r="AO84" s="109">
        <v>52.704917843226852</v>
      </c>
      <c r="AP84" s="218" t="s">
        <v>1160</v>
      </c>
      <c r="AQ84" s="110">
        <v>6588.1147304033566</v>
      </c>
      <c r="AR84" s="108">
        <v>0</v>
      </c>
      <c r="AS84" s="106"/>
      <c r="AT84" s="118"/>
      <c r="AU84" s="109">
        <v>52.704917843226852</v>
      </c>
      <c r="AV84" s="218" t="s">
        <v>1160</v>
      </c>
      <c r="AW84" s="110">
        <v>7062.458990992398</v>
      </c>
      <c r="AX84" s="108">
        <v>0</v>
      </c>
      <c r="AY84" s="114">
        <v>7115.1639088356251</v>
      </c>
      <c r="AZ84" s="114">
        <v>7115.1639088356251</v>
      </c>
      <c r="BA84" s="114">
        <v>6588.1147304033566</v>
      </c>
      <c r="BB84" s="114">
        <v>7062.458990992398</v>
      </c>
      <c r="BC84" s="115">
        <v>27880.901539067003</v>
      </c>
      <c r="BD84" s="106" t="s">
        <v>630</v>
      </c>
      <c r="BE84" s="119" t="s">
        <v>631</v>
      </c>
      <c r="BF84" s="117"/>
    </row>
    <row r="85" spans="1:58" s="21" customFormat="1" ht="18" customHeight="1" x14ac:dyDescent="0.35">
      <c r="A85" s="175">
        <v>695</v>
      </c>
      <c r="B85" s="175" t="s">
        <v>854</v>
      </c>
      <c r="C85" s="174" t="s">
        <v>854</v>
      </c>
      <c r="D85" s="174" t="s">
        <v>749</v>
      </c>
      <c r="E85" s="107">
        <v>1</v>
      </c>
      <c r="F85" s="107" t="s">
        <v>1148</v>
      </c>
      <c r="G85" s="107">
        <v>0</v>
      </c>
      <c r="H85" s="178">
        <v>314</v>
      </c>
      <c r="I85" s="178">
        <v>315</v>
      </c>
      <c r="J85" s="178">
        <v>291</v>
      </c>
      <c r="K85" s="178">
        <v>312</v>
      </c>
      <c r="L85" s="107" t="s">
        <v>682</v>
      </c>
      <c r="M85" s="118"/>
      <c r="N85" s="177">
        <v>2.7096845113773766</v>
      </c>
      <c r="O85" s="177">
        <v>2.7096845113773766</v>
      </c>
      <c r="P85" s="177">
        <v>2.7096845113773766</v>
      </c>
      <c r="Q85" s="177">
        <v>2.7096845113773766</v>
      </c>
      <c r="R85" s="176">
        <v>1</v>
      </c>
      <c r="S85" s="176">
        <v>1</v>
      </c>
      <c r="T85" s="176">
        <v>1</v>
      </c>
      <c r="U85" s="176">
        <v>1</v>
      </c>
      <c r="V85" s="114">
        <v>850.84093657249628</v>
      </c>
      <c r="W85" s="114">
        <v>853.55062108387369</v>
      </c>
      <c r="X85" s="114">
        <v>788.51819281081657</v>
      </c>
      <c r="Y85" s="114">
        <v>845.42156754974155</v>
      </c>
      <c r="Z85" s="114">
        <v>3338.331318016928</v>
      </c>
      <c r="AA85" s="106"/>
      <c r="AB85" s="118"/>
      <c r="AC85" s="111">
        <v>2.7096845113773766</v>
      </c>
      <c r="AD85" s="112"/>
      <c r="AE85" s="110">
        <v>850.84093657249628</v>
      </c>
      <c r="AF85" s="108">
        <v>0</v>
      </c>
      <c r="AG85" s="106"/>
      <c r="AH85" s="118"/>
      <c r="AI85" s="109">
        <v>2.7096845113773766</v>
      </c>
      <c r="AJ85" s="218" t="s">
        <v>1163</v>
      </c>
      <c r="AK85" s="110">
        <v>853.55062108387369</v>
      </c>
      <c r="AL85" s="108">
        <v>0</v>
      </c>
      <c r="AM85" s="106"/>
      <c r="AN85" s="118"/>
      <c r="AO85" s="109">
        <v>2.7096845113773766</v>
      </c>
      <c r="AP85" s="218" t="s">
        <v>1163</v>
      </c>
      <c r="AQ85" s="110">
        <v>788.51819281081657</v>
      </c>
      <c r="AR85" s="108">
        <v>0</v>
      </c>
      <c r="AS85" s="106"/>
      <c r="AT85" s="118"/>
      <c r="AU85" s="109">
        <v>2.7096845113773766</v>
      </c>
      <c r="AV85" s="218" t="s">
        <v>1163</v>
      </c>
      <c r="AW85" s="110">
        <v>845.42156754974155</v>
      </c>
      <c r="AX85" s="108">
        <v>0</v>
      </c>
      <c r="AY85" s="114">
        <v>850.84093657249628</v>
      </c>
      <c r="AZ85" s="114">
        <v>853.55062108387369</v>
      </c>
      <c r="BA85" s="114">
        <v>788.51819281081657</v>
      </c>
      <c r="BB85" s="114">
        <v>845.42156754974155</v>
      </c>
      <c r="BC85" s="115">
        <v>3338.331318016928</v>
      </c>
      <c r="BD85" s="106" t="s">
        <v>630</v>
      </c>
      <c r="BE85" s="119" t="s">
        <v>631</v>
      </c>
      <c r="BF85" s="117"/>
    </row>
    <row r="86" spans="1:58" s="21" customFormat="1" ht="18" customHeight="1" x14ac:dyDescent="0.35">
      <c r="A86" s="175">
        <v>663</v>
      </c>
      <c r="B86" s="175" t="s">
        <v>854</v>
      </c>
      <c r="C86" s="174" t="s">
        <v>854</v>
      </c>
      <c r="D86" s="174" t="s">
        <v>750</v>
      </c>
      <c r="E86" s="107">
        <v>1</v>
      </c>
      <c r="F86" s="107" t="s">
        <v>260</v>
      </c>
      <c r="G86" s="107">
        <v>0</v>
      </c>
      <c r="H86" s="178">
        <v>45</v>
      </c>
      <c r="I86" s="178">
        <v>45</v>
      </c>
      <c r="J86" s="178">
        <v>42</v>
      </c>
      <c r="K86" s="178">
        <v>45</v>
      </c>
      <c r="L86" s="107" t="s">
        <v>681</v>
      </c>
      <c r="M86" s="118"/>
      <c r="N86" s="177">
        <v>86.055308345348962</v>
      </c>
      <c r="O86" s="177">
        <v>86.055308345348962</v>
      </c>
      <c r="P86" s="177">
        <v>86.055308345348962</v>
      </c>
      <c r="Q86" s="177">
        <v>86.055308345348962</v>
      </c>
      <c r="R86" s="176">
        <v>1</v>
      </c>
      <c r="S86" s="176">
        <v>1</v>
      </c>
      <c r="T86" s="176">
        <v>1</v>
      </c>
      <c r="U86" s="176">
        <v>1</v>
      </c>
      <c r="V86" s="114">
        <v>3872.4888755407032</v>
      </c>
      <c r="W86" s="114">
        <v>3872.4888755407032</v>
      </c>
      <c r="X86" s="114">
        <v>3614.3229505046565</v>
      </c>
      <c r="Y86" s="114">
        <v>3872.4888755407032</v>
      </c>
      <c r="Z86" s="114">
        <v>15231.789577126767</v>
      </c>
      <c r="AA86" s="106"/>
      <c r="AB86" s="118"/>
      <c r="AC86" s="111">
        <v>11.869697702806754</v>
      </c>
      <c r="AD86" s="112"/>
      <c r="AE86" s="110">
        <v>534.13639662630396</v>
      </c>
      <c r="AF86" s="108">
        <v>-3338.3524789143994</v>
      </c>
      <c r="AG86" s="106"/>
      <c r="AH86" s="118"/>
      <c r="AI86" s="109">
        <v>11.869697702806754</v>
      </c>
      <c r="AJ86" s="218" t="s">
        <v>267</v>
      </c>
      <c r="AK86" s="110">
        <v>534.13639662630396</v>
      </c>
      <c r="AL86" s="108">
        <v>-3338.3524789143994</v>
      </c>
      <c r="AM86" s="106"/>
      <c r="AN86" s="118"/>
      <c r="AO86" s="109">
        <v>11.869697702806754</v>
      </c>
      <c r="AP86" s="218" t="s">
        <v>267</v>
      </c>
      <c r="AQ86" s="110">
        <v>498.52730351788364</v>
      </c>
      <c r="AR86" s="108">
        <v>-3115.7956469867731</v>
      </c>
      <c r="AS86" s="106"/>
      <c r="AT86" s="118"/>
      <c r="AU86" s="109">
        <v>11.869697702806754</v>
      </c>
      <c r="AV86" s="218" t="s">
        <v>267</v>
      </c>
      <c r="AW86" s="110">
        <v>534.13639662630396</v>
      </c>
      <c r="AX86" s="108">
        <v>-3338.3524789143994</v>
      </c>
      <c r="AY86" s="114">
        <v>534.13639662630396</v>
      </c>
      <c r="AZ86" s="114">
        <v>534.13639662630396</v>
      </c>
      <c r="BA86" s="114">
        <v>498.52730351788364</v>
      </c>
      <c r="BB86" s="114">
        <v>534.13639662630396</v>
      </c>
      <c r="BC86" s="115">
        <v>2100.9364933967954</v>
      </c>
      <c r="BD86" s="106" t="s">
        <v>630</v>
      </c>
      <c r="BE86" s="119" t="s">
        <v>631</v>
      </c>
      <c r="BF86" s="117"/>
    </row>
    <row r="87" spans="1:58" s="21" customFormat="1" ht="18" customHeight="1" x14ac:dyDescent="0.35">
      <c r="A87" s="175">
        <v>644</v>
      </c>
      <c r="B87" s="175" t="s">
        <v>854</v>
      </c>
      <c r="C87" s="174" t="s">
        <v>854</v>
      </c>
      <c r="D87" s="174" t="s">
        <v>442</v>
      </c>
      <c r="E87" s="107">
        <v>1</v>
      </c>
      <c r="F87" s="107" t="s">
        <v>638</v>
      </c>
      <c r="G87" s="107">
        <v>0</v>
      </c>
      <c r="H87" s="178">
        <v>3</v>
      </c>
      <c r="I87" s="178">
        <v>3</v>
      </c>
      <c r="J87" s="178">
        <v>3</v>
      </c>
      <c r="K87" s="178">
        <v>3</v>
      </c>
      <c r="L87" s="107" t="s">
        <v>667</v>
      </c>
      <c r="M87" s="118"/>
      <c r="N87" s="177">
        <v>144.38</v>
      </c>
      <c r="O87" s="177">
        <v>144.38</v>
      </c>
      <c r="P87" s="177">
        <v>144.38</v>
      </c>
      <c r="Q87" s="177">
        <v>144.38</v>
      </c>
      <c r="R87" s="176">
        <v>1</v>
      </c>
      <c r="S87" s="176">
        <v>1</v>
      </c>
      <c r="T87" s="176">
        <v>1</v>
      </c>
      <c r="U87" s="176">
        <v>1</v>
      </c>
      <c r="V87" s="114">
        <v>433.14</v>
      </c>
      <c r="W87" s="114">
        <v>433.14</v>
      </c>
      <c r="X87" s="114">
        <v>433.14</v>
      </c>
      <c r="Y87" s="114">
        <v>433.14</v>
      </c>
      <c r="Z87" s="114">
        <v>1732.56</v>
      </c>
      <c r="AA87" s="106"/>
      <c r="AB87" s="118"/>
      <c r="AC87" s="111">
        <v>107.05</v>
      </c>
      <c r="AD87" s="112"/>
      <c r="AE87" s="110">
        <v>321.14999999999998</v>
      </c>
      <c r="AF87" s="108">
        <v>-111.99000000000001</v>
      </c>
      <c r="AG87" s="106"/>
      <c r="AH87" s="118"/>
      <c r="AI87" s="109">
        <v>107.05</v>
      </c>
      <c r="AJ87" s="218" t="s">
        <v>1154</v>
      </c>
      <c r="AK87" s="110">
        <v>321.14999999999998</v>
      </c>
      <c r="AL87" s="108">
        <v>-111.99000000000001</v>
      </c>
      <c r="AM87" s="106"/>
      <c r="AN87" s="118"/>
      <c r="AO87" s="109">
        <v>107.05</v>
      </c>
      <c r="AP87" s="218" t="s">
        <v>1154</v>
      </c>
      <c r="AQ87" s="110">
        <v>321.14999999999998</v>
      </c>
      <c r="AR87" s="108">
        <v>-111.99000000000001</v>
      </c>
      <c r="AS87" s="106"/>
      <c r="AT87" s="118"/>
      <c r="AU87" s="109">
        <v>107.05</v>
      </c>
      <c r="AV87" s="218" t="s">
        <v>1154</v>
      </c>
      <c r="AW87" s="110">
        <v>321.14999999999998</v>
      </c>
      <c r="AX87" s="108">
        <v>-111.99000000000001</v>
      </c>
      <c r="AY87" s="114">
        <v>321.14999999999998</v>
      </c>
      <c r="AZ87" s="114">
        <v>321.14999999999998</v>
      </c>
      <c r="BA87" s="114">
        <v>321.14999999999998</v>
      </c>
      <c r="BB87" s="114">
        <v>321.14999999999998</v>
      </c>
      <c r="BC87" s="115">
        <v>1284.5999999999999</v>
      </c>
      <c r="BD87" s="106" t="s">
        <v>630</v>
      </c>
      <c r="BE87" s="119" t="s">
        <v>631</v>
      </c>
      <c r="BF87" s="117"/>
    </row>
    <row r="88" spans="1:58" s="21" customFormat="1" ht="18" customHeight="1" x14ac:dyDescent="0.35">
      <c r="A88" s="175">
        <v>691</v>
      </c>
      <c r="B88" s="175" t="s">
        <v>854</v>
      </c>
      <c r="C88" s="174" t="s">
        <v>854</v>
      </c>
      <c r="D88" s="174" t="s">
        <v>793</v>
      </c>
      <c r="E88" s="107">
        <v>1</v>
      </c>
      <c r="F88" s="107" t="s">
        <v>233</v>
      </c>
      <c r="G88" s="107">
        <v>0</v>
      </c>
      <c r="H88" s="178">
        <v>1170.54</v>
      </c>
      <c r="I88" s="178">
        <v>1174.635</v>
      </c>
      <c r="J88" s="178">
        <v>1082.97</v>
      </c>
      <c r="K88" s="178">
        <v>580.84220249999998</v>
      </c>
      <c r="L88" s="107" t="s">
        <v>671</v>
      </c>
      <c r="M88" s="118"/>
      <c r="N88" s="177">
        <v>53.381999999999998</v>
      </c>
      <c r="O88" s="177">
        <v>53.381999999999998</v>
      </c>
      <c r="P88" s="177">
        <v>53.381999999999998</v>
      </c>
      <c r="Q88" s="177">
        <v>53.381999999999998</v>
      </c>
      <c r="R88" s="176">
        <v>1</v>
      </c>
      <c r="S88" s="176">
        <v>1</v>
      </c>
      <c r="T88" s="176">
        <v>1</v>
      </c>
      <c r="U88" s="176">
        <v>1</v>
      </c>
      <c r="V88" s="114">
        <v>62485.766279999996</v>
      </c>
      <c r="W88" s="114">
        <v>62704.365569999994</v>
      </c>
      <c r="X88" s="114">
        <v>57811.10454</v>
      </c>
      <c r="Y88" s="114">
        <v>31006.518453854998</v>
      </c>
      <c r="Z88" s="114">
        <v>214007.75484385499</v>
      </c>
      <c r="AA88" s="106"/>
      <c r="AB88" s="118"/>
      <c r="AC88" s="111">
        <v>53.381999999999998</v>
      </c>
      <c r="AD88" s="112"/>
      <c r="AE88" s="110">
        <v>62485.766279999996</v>
      </c>
      <c r="AF88" s="108">
        <v>0</v>
      </c>
      <c r="AG88" s="106"/>
      <c r="AH88" s="118"/>
      <c r="AI88" s="109">
        <v>53.381999999999998</v>
      </c>
      <c r="AJ88" s="218" t="s">
        <v>1162</v>
      </c>
      <c r="AK88" s="110">
        <v>62704.365569999994</v>
      </c>
      <c r="AL88" s="108">
        <v>0</v>
      </c>
      <c r="AM88" s="106"/>
      <c r="AN88" s="118"/>
      <c r="AO88" s="109">
        <v>53.381999999999998</v>
      </c>
      <c r="AP88" s="218" t="s">
        <v>1162</v>
      </c>
      <c r="AQ88" s="110">
        <v>57811.10454</v>
      </c>
      <c r="AR88" s="108">
        <v>0</v>
      </c>
      <c r="AS88" s="106"/>
      <c r="AT88" s="118"/>
      <c r="AU88" s="109">
        <v>53.381999999999998</v>
      </c>
      <c r="AV88" s="218" t="s">
        <v>1162</v>
      </c>
      <c r="AW88" s="110">
        <v>31006.518453854998</v>
      </c>
      <c r="AX88" s="108">
        <v>0</v>
      </c>
      <c r="AY88" s="114">
        <v>62485.766279999996</v>
      </c>
      <c r="AZ88" s="114">
        <v>62704.365569999994</v>
      </c>
      <c r="BA88" s="114">
        <v>57811.10454</v>
      </c>
      <c r="BB88" s="114">
        <v>31006.518453854998</v>
      </c>
      <c r="BC88" s="115">
        <v>214007.75484385499</v>
      </c>
      <c r="BD88" s="106" t="s">
        <v>630</v>
      </c>
      <c r="BE88" s="119" t="s">
        <v>631</v>
      </c>
      <c r="BF88" s="117"/>
    </row>
    <row r="89" spans="1:58" s="21" customFormat="1" ht="18" customHeight="1" x14ac:dyDescent="0.35">
      <c r="A89" s="175">
        <v>669</v>
      </c>
      <c r="B89" s="175" t="s">
        <v>854</v>
      </c>
      <c r="C89" s="174" t="s">
        <v>854</v>
      </c>
      <c r="D89" s="174" t="s">
        <v>725</v>
      </c>
      <c r="E89" s="107">
        <v>1</v>
      </c>
      <c r="F89" s="107" t="s">
        <v>226</v>
      </c>
      <c r="G89" s="107">
        <v>0</v>
      </c>
      <c r="H89" s="178">
        <v>179</v>
      </c>
      <c r="I89" s="178">
        <v>180</v>
      </c>
      <c r="J89" s="178">
        <v>166</v>
      </c>
      <c r="K89" s="178">
        <v>178</v>
      </c>
      <c r="L89" s="107" t="s">
        <v>665</v>
      </c>
      <c r="M89" s="118"/>
      <c r="N89" s="177">
        <v>183.45506482091847</v>
      </c>
      <c r="O89" s="177">
        <v>183.45506482091847</v>
      </c>
      <c r="P89" s="177">
        <v>183.45506482091847</v>
      </c>
      <c r="Q89" s="177">
        <v>183.45506482091847</v>
      </c>
      <c r="R89" s="176">
        <v>1</v>
      </c>
      <c r="S89" s="176">
        <v>1</v>
      </c>
      <c r="T89" s="176">
        <v>1</v>
      </c>
      <c r="U89" s="176">
        <v>1</v>
      </c>
      <c r="V89" s="114">
        <v>32838.456602944403</v>
      </c>
      <c r="W89" s="114">
        <v>33021.911667765322</v>
      </c>
      <c r="X89" s="114">
        <v>30453.540760272466</v>
      </c>
      <c r="Y89" s="114">
        <v>32655.001538123488</v>
      </c>
      <c r="Z89" s="114">
        <v>128968.91056910569</v>
      </c>
      <c r="AA89" s="106"/>
      <c r="AB89" s="118"/>
      <c r="AC89" s="111">
        <v>183.45506482091847</v>
      </c>
      <c r="AD89" s="112"/>
      <c r="AE89" s="110">
        <v>32838.456602944403</v>
      </c>
      <c r="AF89" s="108">
        <v>0</v>
      </c>
      <c r="AG89" s="106"/>
      <c r="AH89" s="118"/>
      <c r="AI89" s="109">
        <v>183.45506482091847</v>
      </c>
      <c r="AJ89" s="218" t="s">
        <v>267</v>
      </c>
      <c r="AK89" s="110">
        <v>33021.911667765322</v>
      </c>
      <c r="AL89" s="108">
        <v>0</v>
      </c>
      <c r="AM89" s="106"/>
      <c r="AN89" s="118"/>
      <c r="AO89" s="109">
        <v>183.45506482091847</v>
      </c>
      <c r="AP89" s="218" t="s">
        <v>267</v>
      </c>
      <c r="AQ89" s="110">
        <v>30453.540760272466</v>
      </c>
      <c r="AR89" s="108">
        <v>0</v>
      </c>
      <c r="AS89" s="106"/>
      <c r="AT89" s="118"/>
      <c r="AU89" s="109">
        <v>183.45506482091847</v>
      </c>
      <c r="AV89" s="218" t="s">
        <v>267</v>
      </c>
      <c r="AW89" s="110">
        <v>32655.001538123488</v>
      </c>
      <c r="AX89" s="108">
        <v>0</v>
      </c>
      <c r="AY89" s="114">
        <v>32838.456602944403</v>
      </c>
      <c r="AZ89" s="114">
        <v>33021.911667765322</v>
      </c>
      <c r="BA89" s="114">
        <v>30453.540760272466</v>
      </c>
      <c r="BB89" s="114">
        <v>32655.001538123488</v>
      </c>
      <c r="BC89" s="115">
        <v>128968.91056910569</v>
      </c>
      <c r="BD89" s="106" t="s">
        <v>630</v>
      </c>
      <c r="BE89" s="119" t="s">
        <v>631</v>
      </c>
      <c r="BF89" s="117"/>
    </row>
    <row r="90" spans="1:58" s="21" customFormat="1" ht="18" customHeight="1" x14ac:dyDescent="0.35">
      <c r="A90" s="175">
        <v>671</v>
      </c>
      <c r="B90" s="175" t="s">
        <v>854</v>
      </c>
      <c r="C90" s="174" t="s">
        <v>854</v>
      </c>
      <c r="D90" s="174" t="s">
        <v>726</v>
      </c>
      <c r="E90" s="107">
        <v>1</v>
      </c>
      <c r="F90" s="107" t="s">
        <v>226</v>
      </c>
      <c r="G90" s="107">
        <v>0</v>
      </c>
      <c r="H90" s="178">
        <v>179</v>
      </c>
      <c r="I90" s="178">
        <v>180</v>
      </c>
      <c r="J90" s="178">
        <v>166</v>
      </c>
      <c r="K90" s="178">
        <v>178</v>
      </c>
      <c r="L90" s="107" t="s">
        <v>665</v>
      </c>
      <c r="M90" s="118"/>
      <c r="N90" s="177">
        <v>183.45506482091847</v>
      </c>
      <c r="O90" s="177">
        <v>183.45506482091847</v>
      </c>
      <c r="P90" s="177">
        <v>183.45506482091847</v>
      </c>
      <c r="Q90" s="177">
        <v>183.45506482091847</v>
      </c>
      <c r="R90" s="176">
        <v>1</v>
      </c>
      <c r="S90" s="176">
        <v>1</v>
      </c>
      <c r="T90" s="176">
        <v>1</v>
      </c>
      <c r="U90" s="176">
        <v>1</v>
      </c>
      <c r="V90" s="114">
        <v>32838.456602944403</v>
      </c>
      <c r="W90" s="114">
        <v>33021.911667765322</v>
      </c>
      <c r="X90" s="114">
        <v>30453.540760272466</v>
      </c>
      <c r="Y90" s="114">
        <v>32655.001538123488</v>
      </c>
      <c r="Z90" s="114">
        <v>128968.91056910569</v>
      </c>
      <c r="AA90" s="106"/>
      <c r="AB90" s="118"/>
      <c r="AC90" s="111">
        <v>183.45506482091847</v>
      </c>
      <c r="AD90" s="112"/>
      <c r="AE90" s="110">
        <v>32838.456602944403</v>
      </c>
      <c r="AF90" s="108">
        <v>0</v>
      </c>
      <c r="AG90" s="106"/>
      <c r="AH90" s="118"/>
      <c r="AI90" s="109">
        <v>183.45506482091847</v>
      </c>
      <c r="AJ90" s="218" t="s">
        <v>267</v>
      </c>
      <c r="AK90" s="110">
        <v>33021.911667765322</v>
      </c>
      <c r="AL90" s="108">
        <v>0</v>
      </c>
      <c r="AM90" s="106"/>
      <c r="AN90" s="118"/>
      <c r="AO90" s="109">
        <v>183.45506482091847</v>
      </c>
      <c r="AP90" s="218" t="s">
        <v>267</v>
      </c>
      <c r="AQ90" s="110">
        <v>30453.540760272466</v>
      </c>
      <c r="AR90" s="108">
        <v>0</v>
      </c>
      <c r="AS90" s="106"/>
      <c r="AT90" s="118"/>
      <c r="AU90" s="109">
        <v>183.45506482091847</v>
      </c>
      <c r="AV90" s="218" t="s">
        <v>267</v>
      </c>
      <c r="AW90" s="110">
        <v>32655.001538123488</v>
      </c>
      <c r="AX90" s="108">
        <v>0</v>
      </c>
      <c r="AY90" s="114">
        <v>32838.456602944403</v>
      </c>
      <c r="AZ90" s="114">
        <v>33021.911667765322</v>
      </c>
      <c r="BA90" s="114">
        <v>30453.540760272466</v>
      </c>
      <c r="BB90" s="114">
        <v>32655.001538123488</v>
      </c>
      <c r="BC90" s="115">
        <v>128968.91056910569</v>
      </c>
      <c r="BD90" s="106" t="s">
        <v>630</v>
      </c>
      <c r="BE90" s="119" t="s">
        <v>631</v>
      </c>
      <c r="BF90" s="117"/>
    </row>
    <row r="91" spans="1:58" s="21" customFormat="1" ht="18" customHeight="1" x14ac:dyDescent="0.35">
      <c r="A91" s="175">
        <v>634</v>
      </c>
      <c r="B91" s="175" t="s">
        <v>854</v>
      </c>
      <c r="C91" s="174" t="s">
        <v>854</v>
      </c>
      <c r="D91" s="174" t="s">
        <v>795</v>
      </c>
      <c r="E91" s="107">
        <v>1</v>
      </c>
      <c r="F91" s="107" t="s">
        <v>262</v>
      </c>
      <c r="G91" s="107">
        <v>0</v>
      </c>
      <c r="H91" s="178">
        <v>585.27</v>
      </c>
      <c r="I91" s="178">
        <v>587.3175</v>
      </c>
      <c r="J91" s="178">
        <v>541.48500000000001</v>
      </c>
      <c r="K91" s="178">
        <v>580.84220249999998</v>
      </c>
      <c r="L91" s="107" t="s">
        <v>668</v>
      </c>
      <c r="M91" s="118"/>
      <c r="N91" s="177">
        <v>140.92105263157899</v>
      </c>
      <c r="O91" s="177">
        <v>140.92105263157899</v>
      </c>
      <c r="P91" s="177">
        <v>140.92105263157899</v>
      </c>
      <c r="Q91" s="177">
        <v>140.92105263157899</v>
      </c>
      <c r="R91" s="176">
        <v>1</v>
      </c>
      <c r="S91" s="176">
        <v>1</v>
      </c>
      <c r="T91" s="176">
        <v>1</v>
      </c>
      <c r="U91" s="176">
        <v>1</v>
      </c>
      <c r="V91" s="114">
        <v>82476.864473684225</v>
      </c>
      <c r="W91" s="114">
        <v>82765.400328947391</v>
      </c>
      <c r="X91" s="114">
        <v>76306.636184210554</v>
      </c>
      <c r="Y91" s="114">
        <v>81852.894589144751</v>
      </c>
      <c r="Z91" s="114">
        <v>323401.79557598691</v>
      </c>
      <c r="AA91" s="106"/>
      <c r="AB91" s="118"/>
      <c r="AC91" s="111">
        <v>133.97435897435881</v>
      </c>
      <c r="AD91" s="112"/>
      <c r="AE91" s="110">
        <v>78411.173076922976</v>
      </c>
      <c r="AF91" s="108">
        <v>-4065.6913967612491</v>
      </c>
      <c r="AG91" s="106"/>
      <c r="AH91" s="118"/>
      <c r="AI91" s="109">
        <v>133.97435897435881</v>
      </c>
      <c r="AJ91" s="218" t="s">
        <v>1154</v>
      </c>
      <c r="AK91" s="110">
        <v>78685.485576922976</v>
      </c>
      <c r="AL91" s="108">
        <v>-4079.9147520244151</v>
      </c>
      <c r="AM91" s="106"/>
      <c r="AN91" s="118"/>
      <c r="AO91" s="109">
        <v>133.97435897435881</v>
      </c>
      <c r="AP91" s="218" t="s">
        <v>1154</v>
      </c>
      <c r="AQ91" s="110">
        <v>72545.105769230679</v>
      </c>
      <c r="AR91" s="108">
        <v>-3761.5304149798758</v>
      </c>
      <c r="AS91" s="106"/>
      <c r="AT91" s="118"/>
      <c r="AU91" s="109">
        <v>133.97435897435881</v>
      </c>
      <c r="AV91" s="218" t="s">
        <v>1154</v>
      </c>
      <c r="AW91" s="110">
        <v>77817.961745192209</v>
      </c>
      <c r="AX91" s="108">
        <v>-4034.9328439525416</v>
      </c>
      <c r="AY91" s="114">
        <v>78411.173076922976</v>
      </c>
      <c r="AZ91" s="114">
        <v>78685.485576922976</v>
      </c>
      <c r="BA91" s="114">
        <v>72545.105769230679</v>
      </c>
      <c r="BB91" s="114">
        <v>77817.961745192209</v>
      </c>
      <c r="BC91" s="115">
        <v>307459.72616826883</v>
      </c>
      <c r="BD91" s="106" t="s">
        <v>630</v>
      </c>
      <c r="BE91" s="119" t="s">
        <v>631</v>
      </c>
      <c r="BF91" s="117"/>
    </row>
    <row r="92" spans="1:58" s="21" customFormat="1" ht="18" customHeight="1" x14ac:dyDescent="0.35">
      <c r="A92" s="175">
        <v>702</v>
      </c>
      <c r="B92" s="175" t="s">
        <v>854</v>
      </c>
      <c r="C92" s="174" t="s">
        <v>854</v>
      </c>
      <c r="D92" s="174" t="s">
        <v>776</v>
      </c>
      <c r="E92" s="107">
        <v>1</v>
      </c>
      <c r="F92" s="107" t="s">
        <v>232</v>
      </c>
      <c r="G92" s="107">
        <v>0</v>
      </c>
      <c r="H92" s="178">
        <v>45</v>
      </c>
      <c r="I92" s="178">
        <v>45</v>
      </c>
      <c r="J92" s="178">
        <v>42</v>
      </c>
      <c r="K92" s="178">
        <v>45</v>
      </c>
      <c r="L92" s="107" t="s">
        <v>629</v>
      </c>
      <c r="M92" s="118"/>
      <c r="N92" s="177">
        <v>63.713999999999999</v>
      </c>
      <c r="O92" s="177">
        <v>63.713999999999999</v>
      </c>
      <c r="P92" s="177">
        <v>63.713999999999999</v>
      </c>
      <c r="Q92" s="177">
        <v>63.713999999999999</v>
      </c>
      <c r="R92" s="176">
        <v>1</v>
      </c>
      <c r="S92" s="176">
        <v>1</v>
      </c>
      <c r="T92" s="176">
        <v>1</v>
      </c>
      <c r="U92" s="176">
        <v>1</v>
      </c>
      <c r="V92" s="114">
        <v>2867.13</v>
      </c>
      <c r="W92" s="114">
        <v>2867.13</v>
      </c>
      <c r="X92" s="114">
        <v>2675.9879999999998</v>
      </c>
      <c r="Y92" s="114">
        <v>2867.13</v>
      </c>
      <c r="Z92" s="114">
        <v>11277.378000000001</v>
      </c>
      <c r="AA92" s="106"/>
      <c r="AB92" s="118"/>
      <c r="AC92" s="111">
        <v>63.713999999999999</v>
      </c>
      <c r="AD92" s="112"/>
      <c r="AE92" s="110">
        <v>2867.13</v>
      </c>
      <c r="AF92" s="108">
        <v>0</v>
      </c>
      <c r="AG92" s="106"/>
      <c r="AH92" s="118"/>
      <c r="AI92" s="109">
        <v>63.713999999999999</v>
      </c>
      <c r="AJ92" s="218" t="s">
        <v>1155</v>
      </c>
      <c r="AK92" s="110">
        <v>2867.13</v>
      </c>
      <c r="AL92" s="108">
        <v>0</v>
      </c>
      <c r="AM92" s="106"/>
      <c r="AN92" s="118"/>
      <c r="AO92" s="109">
        <v>63.713999999999999</v>
      </c>
      <c r="AP92" s="218" t="s">
        <v>1155</v>
      </c>
      <c r="AQ92" s="110">
        <v>2675.9879999999998</v>
      </c>
      <c r="AR92" s="108">
        <v>0</v>
      </c>
      <c r="AS92" s="106"/>
      <c r="AT92" s="118"/>
      <c r="AU92" s="109">
        <v>63.713999999999999</v>
      </c>
      <c r="AV92" s="218" t="s">
        <v>1155</v>
      </c>
      <c r="AW92" s="110">
        <v>2867.13</v>
      </c>
      <c r="AX92" s="108">
        <v>0</v>
      </c>
      <c r="AY92" s="114">
        <v>2867.13</v>
      </c>
      <c r="AZ92" s="114">
        <v>2867.13</v>
      </c>
      <c r="BA92" s="114">
        <v>2675.9879999999998</v>
      </c>
      <c r="BB92" s="114">
        <v>2867.13</v>
      </c>
      <c r="BC92" s="115">
        <v>11277.378000000001</v>
      </c>
      <c r="BD92" s="106" t="s">
        <v>630</v>
      </c>
      <c r="BE92" s="119" t="s">
        <v>631</v>
      </c>
      <c r="BF92" s="117"/>
    </row>
    <row r="93" spans="1:58" s="21" customFormat="1" ht="18" customHeight="1" x14ac:dyDescent="0.35">
      <c r="A93" s="175">
        <v>703</v>
      </c>
      <c r="B93" s="175" t="s">
        <v>854</v>
      </c>
      <c r="C93" s="174" t="s">
        <v>854</v>
      </c>
      <c r="D93" s="174" t="s">
        <v>777</v>
      </c>
      <c r="E93" s="107">
        <v>1</v>
      </c>
      <c r="F93" s="107" t="s">
        <v>232</v>
      </c>
      <c r="G93" s="107">
        <v>0</v>
      </c>
      <c r="H93" s="178">
        <v>45</v>
      </c>
      <c r="I93" s="178">
        <v>45</v>
      </c>
      <c r="J93" s="178">
        <v>42</v>
      </c>
      <c r="K93" s="178">
        <v>45</v>
      </c>
      <c r="L93" s="107" t="s">
        <v>629</v>
      </c>
      <c r="M93" s="118"/>
      <c r="N93" s="177">
        <v>63.713999999999999</v>
      </c>
      <c r="O93" s="177">
        <v>63.713999999999999</v>
      </c>
      <c r="P93" s="177">
        <v>63.713999999999999</v>
      </c>
      <c r="Q93" s="177">
        <v>63.713999999999999</v>
      </c>
      <c r="R93" s="176">
        <v>1</v>
      </c>
      <c r="S93" s="176">
        <v>1</v>
      </c>
      <c r="T93" s="176">
        <v>1</v>
      </c>
      <c r="U93" s="176">
        <v>1</v>
      </c>
      <c r="V93" s="114">
        <v>2867.13</v>
      </c>
      <c r="W93" s="114">
        <v>2867.13</v>
      </c>
      <c r="X93" s="114">
        <v>2675.9879999999998</v>
      </c>
      <c r="Y93" s="114">
        <v>2867.13</v>
      </c>
      <c r="Z93" s="114">
        <v>11277.378000000001</v>
      </c>
      <c r="AA93" s="106"/>
      <c r="AB93" s="118"/>
      <c r="AC93" s="111">
        <v>63.713999999999999</v>
      </c>
      <c r="AD93" s="112"/>
      <c r="AE93" s="110">
        <v>2867.13</v>
      </c>
      <c r="AF93" s="108">
        <v>0</v>
      </c>
      <c r="AG93" s="106"/>
      <c r="AH93" s="118"/>
      <c r="AI93" s="109">
        <v>63.713999999999999</v>
      </c>
      <c r="AJ93" s="218" t="s">
        <v>1155</v>
      </c>
      <c r="AK93" s="110">
        <v>2867.13</v>
      </c>
      <c r="AL93" s="108">
        <v>0</v>
      </c>
      <c r="AM93" s="106"/>
      <c r="AN93" s="118"/>
      <c r="AO93" s="109">
        <v>63.713999999999999</v>
      </c>
      <c r="AP93" s="218" t="s">
        <v>1155</v>
      </c>
      <c r="AQ93" s="110">
        <v>2675.9879999999998</v>
      </c>
      <c r="AR93" s="108">
        <v>0</v>
      </c>
      <c r="AS93" s="106"/>
      <c r="AT93" s="118"/>
      <c r="AU93" s="109">
        <v>63.713999999999999</v>
      </c>
      <c r="AV93" s="218" t="s">
        <v>1155</v>
      </c>
      <c r="AW93" s="110">
        <v>2867.13</v>
      </c>
      <c r="AX93" s="108">
        <v>0</v>
      </c>
      <c r="AY93" s="114">
        <v>2867.13</v>
      </c>
      <c r="AZ93" s="114">
        <v>2867.13</v>
      </c>
      <c r="BA93" s="114">
        <v>2675.9879999999998</v>
      </c>
      <c r="BB93" s="114">
        <v>2867.13</v>
      </c>
      <c r="BC93" s="115">
        <v>11277.378000000001</v>
      </c>
      <c r="BD93" s="106" t="s">
        <v>630</v>
      </c>
      <c r="BE93" s="119" t="s">
        <v>631</v>
      </c>
      <c r="BF93" s="117"/>
    </row>
    <row r="94" spans="1:58" s="21" customFormat="1" ht="18" customHeight="1" x14ac:dyDescent="0.35">
      <c r="A94" s="175">
        <v>668</v>
      </c>
      <c r="B94" s="175" t="s">
        <v>854</v>
      </c>
      <c r="C94" s="174" t="s">
        <v>854</v>
      </c>
      <c r="D94" s="174" t="s">
        <v>779</v>
      </c>
      <c r="E94" s="107">
        <v>1</v>
      </c>
      <c r="F94" s="107" t="s">
        <v>226</v>
      </c>
      <c r="G94" s="107">
        <v>0</v>
      </c>
      <c r="H94" s="178">
        <v>81</v>
      </c>
      <c r="I94" s="178">
        <v>81</v>
      </c>
      <c r="J94" s="178">
        <v>75</v>
      </c>
      <c r="K94" s="178">
        <v>80</v>
      </c>
      <c r="L94" s="107" t="s">
        <v>665</v>
      </c>
      <c r="M94" s="118"/>
      <c r="N94" s="177">
        <v>183.45506482091847</v>
      </c>
      <c r="O94" s="177">
        <v>183.45506482091847</v>
      </c>
      <c r="P94" s="177">
        <v>183.45506482091847</v>
      </c>
      <c r="Q94" s="177">
        <v>183.45506482091847</v>
      </c>
      <c r="R94" s="176">
        <v>1</v>
      </c>
      <c r="S94" s="176">
        <v>1</v>
      </c>
      <c r="T94" s="176">
        <v>1</v>
      </c>
      <c r="U94" s="176">
        <v>1</v>
      </c>
      <c r="V94" s="114">
        <v>14859.860250494396</v>
      </c>
      <c r="W94" s="114">
        <v>14859.860250494396</v>
      </c>
      <c r="X94" s="114">
        <v>13759.129861568885</v>
      </c>
      <c r="Y94" s="114">
        <v>14676.405185673477</v>
      </c>
      <c r="Z94" s="114">
        <v>58155.255548231158</v>
      </c>
      <c r="AA94" s="106"/>
      <c r="AB94" s="118"/>
      <c r="AC94" s="111">
        <v>183.45506482091847</v>
      </c>
      <c r="AD94" s="112"/>
      <c r="AE94" s="110">
        <v>14859.860250494396</v>
      </c>
      <c r="AF94" s="108">
        <v>0</v>
      </c>
      <c r="AG94" s="106"/>
      <c r="AH94" s="118"/>
      <c r="AI94" s="109">
        <v>183.45506482091847</v>
      </c>
      <c r="AJ94" s="218" t="s">
        <v>267</v>
      </c>
      <c r="AK94" s="110">
        <v>14859.860250494396</v>
      </c>
      <c r="AL94" s="108">
        <v>0</v>
      </c>
      <c r="AM94" s="106"/>
      <c r="AN94" s="118"/>
      <c r="AO94" s="109">
        <v>183.45506482091847</v>
      </c>
      <c r="AP94" s="218" t="s">
        <v>267</v>
      </c>
      <c r="AQ94" s="110">
        <v>13759.129861568885</v>
      </c>
      <c r="AR94" s="108">
        <v>0</v>
      </c>
      <c r="AS94" s="106"/>
      <c r="AT94" s="118"/>
      <c r="AU94" s="109">
        <v>183.45506482091847</v>
      </c>
      <c r="AV94" s="218" t="s">
        <v>267</v>
      </c>
      <c r="AW94" s="110">
        <v>14676.405185673477</v>
      </c>
      <c r="AX94" s="108">
        <v>0</v>
      </c>
      <c r="AY94" s="114">
        <v>14859.860250494396</v>
      </c>
      <c r="AZ94" s="114">
        <v>14859.860250494396</v>
      </c>
      <c r="BA94" s="114">
        <v>13759.129861568885</v>
      </c>
      <c r="BB94" s="114">
        <v>14676.405185673477</v>
      </c>
      <c r="BC94" s="115">
        <v>58155.255548231158</v>
      </c>
      <c r="BD94" s="106" t="s">
        <v>630</v>
      </c>
      <c r="BE94" s="119" t="s">
        <v>631</v>
      </c>
      <c r="BF94" s="117"/>
    </row>
    <row r="95" spans="1:58" s="21" customFormat="1" ht="18" customHeight="1" x14ac:dyDescent="0.35">
      <c r="A95" s="175">
        <v>670</v>
      </c>
      <c r="B95" s="175" t="s">
        <v>854</v>
      </c>
      <c r="C95" s="174" t="s">
        <v>854</v>
      </c>
      <c r="D95" s="174" t="s">
        <v>710</v>
      </c>
      <c r="E95" s="107">
        <v>1</v>
      </c>
      <c r="F95" s="107" t="s">
        <v>226</v>
      </c>
      <c r="G95" s="107">
        <v>0</v>
      </c>
      <c r="H95" s="178">
        <v>81</v>
      </c>
      <c r="I95" s="178">
        <v>81</v>
      </c>
      <c r="J95" s="178">
        <v>75</v>
      </c>
      <c r="K95" s="178">
        <v>80</v>
      </c>
      <c r="L95" s="107" t="s">
        <v>665</v>
      </c>
      <c r="M95" s="118"/>
      <c r="N95" s="177">
        <v>183.45506482091847</v>
      </c>
      <c r="O95" s="177">
        <v>183.45506482091847</v>
      </c>
      <c r="P95" s="177">
        <v>183.45506482091847</v>
      </c>
      <c r="Q95" s="177">
        <v>183.45506482091847</v>
      </c>
      <c r="R95" s="176">
        <v>1</v>
      </c>
      <c r="S95" s="176">
        <v>1</v>
      </c>
      <c r="T95" s="176">
        <v>1</v>
      </c>
      <c r="U95" s="176">
        <v>1</v>
      </c>
      <c r="V95" s="114">
        <v>14859.860250494396</v>
      </c>
      <c r="W95" s="114">
        <v>14859.860250494396</v>
      </c>
      <c r="X95" s="114">
        <v>13759.129861568885</v>
      </c>
      <c r="Y95" s="114">
        <v>14676.405185673477</v>
      </c>
      <c r="Z95" s="114">
        <v>58155.255548231158</v>
      </c>
      <c r="AA95" s="106"/>
      <c r="AB95" s="118"/>
      <c r="AC95" s="111">
        <v>183.45506482091847</v>
      </c>
      <c r="AD95" s="112"/>
      <c r="AE95" s="110">
        <v>14859.860250494396</v>
      </c>
      <c r="AF95" s="108">
        <v>0</v>
      </c>
      <c r="AG95" s="106"/>
      <c r="AH95" s="118"/>
      <c r="AI95" s="109">
        <v>183.45506482091847</v>
      </c>
      <c r="AJ95" s="218" t="s">
        <v>267</v>
      </c>
      <c r="AK95" s="110">
        <v>14859.860250494396</v>
      </c>
      <c r="AL95" s="108">
        <v>0</v>
      </c>
      <c r="AM95" s="106"/>
      <c r="AN95" s="118"/>
      <c r="AO95" s="109">
        <v>183.45506482091847</v>
      </c>
      <c r="AP95" s="218" t="s">
        <v>267</v>
      </c>
      <c r="AQ95" s="110">
        <v>13759.129861568885</v>
      </c>
      <c r="AR95" s="108">
        <v>0</v>
      </c>
      <c r="AS95" s="106"/>
      <c r="AT95" s="118"/>
      <c r="AU95" s="109">
        <v>183.45506482091847</v>
      </c>
      <c r="AV95" s="218" t="s">
        <v>267</v>
      </c>
      <c r="AW95" s="110">
        <v>14676.405185673477</v>
      </c>
      <c r="AX95" s="108">
        <v>0</v>
      </c>
      <c r="AY95" s="114">
        <v>14859.860250494396</v>
      </c>
      <c r="AZ95" s="114">
        <v>14859.860250494396</v>
      </c>
      <c r="BA95" s="114">
        <v>13759.129861568885</v>
      </c>
      <c r="BB95" s="114">
        <v>14676.405185673477</v>
      </c>
      <c r="BC95" s="115">
        <v>58155.255548231158</v>
      </c>
      <c r="BD95" s="106" t="s">
        <v>630</v>
      </c>
      <c r="BE95" s="119" t="s">
        <v>631</v>
      </c>
      <c r="BF95" s="117"/>
    </row>
    <row r="96" spans="1:58" s="21" customFormat="1" ht="18" customHeight="1" x14ac:dyDescent="0.35">
      <c r="A96" s="175">
        <v>638</v>
      </c>
      <c r="B96" s="175" t="s">
        <v>854</v>
      </c>
      <c r="C96" s="174" t="s">
        <v>854</v>
      </c>
      <c r="D96" s="174" t="s">
        <v>780</v>
      </c>
      <c r="E96" s="107">
        <v>1</v>
      </c>
      <c r="F96" s="107" t="s">
        <v>240</v>
      </c>
      <c r="G96" s="107">
        <v>0</v>
      </c>
      <c r="H96" s="178">
        <v>718</v>
      </c>
      <c r="I96" s="178">
        <v>720</v>
      </c>
      <c r="J96" s="178">
        <v>664</v>
      </c>
      <c r="K96" s="178">
        <v>712</v>
      </c>
      <c r="L96" s="107" t="s">
        <v>680</v>
      </c>
      <c r="M96" s="118"/>
      <c r="N96" s="177">
        <v>115.48339534883723</v>
      </c>
      <c r="O96" s="177">
        <v>115.48339534883723</v>
      </c>
      <c r="P96" s="177">
        <v>115.48339534883723</v>
      </c>
      <c r="Q96" s="177">
        <v>115.48339534883723</v>
      </c>
      <c r="R96" s="176">
        <v>1</v>
      </c>
      <c r="S96" s="176">
        <v>1</v>
      </c>
      <c r="T96" s="176">
        <v>1</v>
      </c>
      <c r="U96" s="176">
        <v>1</v>
      </c>
      <c r="V96" s="114">
        <v>82917.077860465128</v>
      </c>
      <c r="W96" s="114">
        <v>83148.044651162811</v>
      </c>
      <c r="X96" s="114">
        <v>76680.974511627923</v>
      </c>
      <c r="Y96" s="114">
        <v>82224.177488372108</v>
      </c>
      <c r="Z96" s="114">
        <v>324970.27451162797</v>
      </c>
      <c r="AA96" s="106"/>
      <c r="AB96" s="118"/>
      <c r="AC96" s="111">
        <v>107.9192329534884</v>
      </c>
      <c r="AD96" s="112"/>
      <c r="AE96" s="110">
        <v>77486.009260604667</v>
      </c>
      <c r="AF96" s="108">
        <v>-5431.0685998604604</v>
      </c>
      <c r="AG96" s="106"/>
      <c r="AH96" s="118"/>
      <c r="AI96" s="109">
        <v>107.9192329534884</v>
      </c>
      <c r="AJ96" s="218" t="s">
        <v>1159</v>
      </c>
      <c r="AK96" s="110">
        <v>77701.847726511653</v>
      </c>
      <c r="AL96" s="108">
        <v>-5446.196924651158</v>
      </c>
      <c r="AM96" s="106"/>
      <c r="AN96" s="118"/>
      <c r="AO96" s="109">
        <v>107.9192329534884</v>
      </c>
      <c r="AP96" s="218" t="s">
        <v>1159</v>
      </c>
      <c r="AQ96" s="110">
        <v>71658.370681116299</v>
      </c>
      <c r="AR96" s="108">
        <v>-5022.6038305116235</v>
      </c>
      <c r="AS96" s="106"/>
      <c r="AT96" s="118"/>
      <c r="AU96" s="109">
        <v>107.9192329534884</v>
      </c>
      <c r="AV96" s="218" t="s">
        <v>1159</v>
      </c>
      <c r="AW96" s="110">
        <v>76838.493862883741</v>
      </c>
      <c r="AX96" s="108">
        <v>-5385.6836254883674</v>
      </c>
      <c r="AY96" s="114">
        <v>77486.009260604667</v>
      </c>
      <c r="AZ96" s="114">
        <v>77701.847726511653</v>
      </c>
      <c r="BA96" s="114">
        <v>71658.370681116299</v>
      </c>
      <c r="BB96" s="114">
        <v>76838.493862883741</v>
      </c>
      <c r="BC96" s="115">
        <v>303684.7215311164</v>
      </c>
      <c r="BD96" s="106" t="s">
        <v>630</v>
      </c>
      <c r="BE96" s="119" t="s">
        <v>631</v>
      </c>
      <c r="BF96" s="117"/>
    </row>
    <row r="97" spans="1:58" s="21" customFormat="1" ht="18" customHeight="1" x14ac:dyDescent="0.35">
      <c r="A97" s="175">
        <v>647</v>
      </c>
      <c r="B97" s="175" t="s">
        <v>854</v>
      </c>
      <c r="C97" s="174" t="s">
        <v>854</v>
      </c>
      <c r="D97" s="174" t="s">
        <v>781</v>
      </c>
      <c r="E97" s="107">
        <v>1</v>
      </c>
      <c r="F97" s="107" t="s">
        <v>1147</v>
      </c>
      <c r="G97" s="107">
        <v>0</v>
      </c>
      <c r="H97" s="178">
        <v>144</v>
      </c>
      <c r="I97" s="178">
        <v>144</v>
      </c>
      <c r="J97" s="178">
        <v>133</v>
      </c>
      <c r="K97" s="178">
        <v>142</v>
      </c>
      <c r="L97" s="107" t="s">
        <v>682</v>
      </c>
      <c r="M97" s="118"/>
      <c r="N97" s="177">
        <v>71.502857869916156</v>
      </c>
      <c r="O97" s="177">
        <v>71.502857869916156</v>
      </c>
      <c r="P97" s="177">
        <v>71.502857869916156</v>
      </c>
      <c r="Q97" s="177">
        <v>71.502857869916156</v>
      </c>
      <c r="R97" s="176">
        <v>1</v>
      </c>
      <c r="S97" s="176">
        <v>1</v>
      </c>
      <c r="T97" s="176">
        <v>1</v>
      </c>
      <c r="U97" s="176">
        <v>1</v>
      </c>
      <c r="V97" s="114">
        <v>10296.411533267927</v>
      </c>
      <c r="W97" s="114">
        <v>10296.411533267927</v>
      </c>
      <c r="X97" s="114">
        <v>9509.8800966988492</v>
      </c>
      <c r="Y97" s="114">
        <v>10153.405817528093</v>
      </c>
      <c r="Z97" s="114">
        <v>40256.108980762794</v>
      </c>
      <c r="AA97" s="106"/>
      <c r="AB97" s="118"/>
      <c r="AC97" s="111">
        <v>85.803429443899404</v>
      </c>
      <c r="AD97" s="112"/>
      <c r="AE97" s="110">
        <v>12355.693839921514</v>
      </c>
      <c r="AF97" s="108">
        <v>2059.2823066535875</v>
      </c>
      <c r="AG97" s="106"/>
      <c r="AH97" s="118"/>
      <c r="AI97" s="109">
        <v>85.803429443899404</v>
      </c>
      <c r="AJ97" s="218" t="s">
        <v>1161</v>
      </c>
      <c r="AK97" s="110">
        <v>12355.693839921514</v>
      </c>
      <c r="AL97" s="108">
        <v>2059.2823066535875</v>
      </c>
      <c r="AM97" s="106"/>
      <c r="AN97" s="118"/>
      <c r="AO97" s="109">
        <v>85.803429443899404</v>
      </c>
      <c r="AP97" s="218" t="s">
        <v>1161</v>
      </c>
      <c r="AQ97" s="110">
        <v>11411.85611603862</v>
      </c>
      <c r="AR97" s="108">
        <v>1901.9760193397706</v>
      </c>
      <c r="AS97" s="106"/>
      <c r="AT97" s="118"/>
      <c r="AU97" s="109">
        <v>85.803429443899404</v>
      </c>
      <c r="AV97" s="218" t="s">
        <v>1161</v>
      </c>
      <c r="AW97" s="110">
        <v>12184.086981033715</v>
      </c>
      <c r="AX97" s="108">
        <v>2030.681163505622</v>
      </c>
      <c r="AY97" s="114">
        <v>12355.693839921514</v>
      </c>
      <c r="AZ97" s="114">
        <v>12355.693839921514</v>
      </c>
      <c r="BA97" s="114">
        <v>11411.85611603862</v>
      </c>
      <c r="BB97" s="114">
        <v>12184.086981033715</v>
      </c>
      <c r="BC97" s="115">
        <v>48307.330776915362</v>
      </c>
      <c r="BD97" s="106" t="s">
        <v>630</v>
      </c>
      <c r="BE97" s="119" t="s">
        <v>631</v>
      </c>
      <c r="BF97" s="117"/>
    </row>
    <row r="98" spans="1:58" s="21" customFormat="1" ht="18" customHeight="1" x14ac:dyDescent="0.35">
      <c r="A98" s="175">
        <v>655</v>
      </c>
      <c r="B98" s="175" t="s">
        <v>854</v>
      </c>
      <c r="C98" s="174" t="s">
        <v>854</v>
      </c>
      <c r="D98" s="174" t="s">
        <v>782</v>
      </c>
      <c r="E98" s="107">
        <v>1</v>
      </c>
      <c r="F98" s="107" t="s">
        <v>1147</v>
      </c>
      <c r="G98" s="107">
        <v>0</v>
      </c>
      <c r="H98" s="178">
        <v>36</v>
      </c>
      <c r="I98" s="178">
        <v>36</v>
      </c>
      <c r="J98" s="178">
        <v>33</v>
      </c>
      <c r="K98" s="178">
        <v>36</v>
      </c>
      <c r="L98" s="107" t="s">
        <v>682</v>
      </c>
      <c r="M98" s="118"/>
      <c r="N98" s="177">
        <v>192.26324005021897</v>
      </c>
      <c r="O98" s="177">
        <v>192.26324005021897</v>
      </c>
      <c r="P98" s="177">
        <v>192.26324005021897</v>
      </c>
      <c r="Q98" s="177">
        <v>192.26324005021897</v>
      </c>
      <c r="R98" s="176">
        <v>1</v>
      </c>
      <c r="S98" s="176">
        <v>1</v>
      </c>
      <c r="T98" s="176">
        <v>1</v>
      </c>
      <c r="U98" s="176">
        <v>1</v>
      </c>
      <c r="V98" s="114">
        <v>6921.4766418078825</v>
      </c>
      <c r="W98" s="114">
        <v>6921.4766418078825</v>
      </c>
      <c r="X98" s="114">
        <v>6344.6869216572259</v>
      </c>
      <c r="Y98" s="114">
        <v>6921.4766418078825</v>
      </c>
      <c r="Z98" s="114">
        <v>27109.116847080873</v>
      </c>
      <c r="AA98" s="106"/>
      <c r="AB98" s="118"/>
      <c r="AC98" s="111">
        <v>230.71588806026276</v>
      </c>
      <c r="AD98" s="112"/>
      <c r="AE98" s="110">
        <v>8305.7719701694587</v>
      </c>
      <c r="AF98" s="108">
        <v>1384.2953283615761</v>
      </c>
      <c r="AG98" s="106"/>
      <c r="AH98" s="118"/>
      <c r="AI98" s="109">
        <v>230.71588806026276</v>
      </c>
      <c r="AJ98" s="218" t="s">
        <v>1161</v>
      </c>
      <c r="AK98" s="110">
        <v>8305.7719701694587</v>
      </c>
      <c r="AL98" s="108">
        <v>1384.2953283615761</v>
      </c>
      <c r="AM98" s="106"/>
      <c r="AN98" s="118"/>
      <c r="AO98" s="109">
        <v>230.71588806026276</v>
      </c>
      <c r="AP98" s="218" t="s">
        <v>1161</v>
      </c>
      <c r="AQ98" s="110">
        <v>7613.624305988671</v>
      </c>
      <c r="AR98" s="108">
        <v>1268.9373843314452</v>
      </c>
      <c r="AS98" s="106"/>
      <c r="AT98" s="118"/>
      <c r="AU98" s="109">
        <v>230.71588806026276</v>
      </c>
      <c r="AV98" s="218" t="s">
        <v>1161</v>
      </c>
      <c r="AW98" s="110">
        <v>8305.7719701694587</v>
      </c>
      <c r="AX98" s="108">
        <v>1384.2953283615761</v>
      </c>
      <c r="AY98" s="114">
        <v>8305.7719701694587</v>
      </c>
      <c r="AZ98" s="114">
        <v>8305.7719701694587</v>
      </c>
      <c r="BA98" s="114">
        <v>7613.624305988671</v>
      </c>
      <c r="BB98" s="114">
        <v>8305.7719701694587</v>
      </c>
      <c r="BC98" s="115">
        <v>32530.940216497045</v>
      </c>
      <c r="BD98" s="106" t="s">
        <v>630</v>
      </c>
      <c r="BE98" s="119" t="s">
        <v>631</v>
      </c>
      <c r="BF98" s="117"/>
    </row>
    <row r="99" spans="1:58" s="21" customFormat="1" ht="18" customHeight="1" x14ac:dyDescent="0.35">
      <c r="A99" s="175">
        <v>646</v>
      </c>
      <c r="B99" s="175" t="s">
        <v>854</v>
      </c>
      <c r="C99" s="174" t="s">
        <v>854</v>
      </c>
      <c r="D99" s="174" t="s">
        <v>730</v>
      </c>
      <c r="E99" s="107">
        <v>1</v>
      </c>
      <c r="F99" s="107" t="s">
        <v>1147</v>
      </c>
      <c r="G99" s="107">
        <v>0</v>
      </c>
      <c r="H99" s="178">
        <v>80.637200000000007</v>
      </c>
      <c r="I99" s="178">
        <v>80.919300000000007</v>
      </c>
      <c r="J99" s="178">
        <v>74.604599999999991</v>
      </c>
      <c r="K99" s="178">
        <v>80.027147899999989</v>
      </c>
      <c r="L99" s="107" t="s">
        <v>682</v>
      </c>
      <c r="M99" s="118"/>
      <c r="N99" s="177">
        <v>71.502857869916156</v>
      </c>
      <c r="O99" s="177">
        <v>71.502857869916156</v>
      </c>
      <c r="P99" s="177">
        <v>71.502857869916156</v>
      </c>
      <c r="Q99" s="177">
        <v>71.502857869916156</v>
      </c>
      <c r="R99" s="176">
        <v>1</v>
      </c>
      <c r="S99" s="176">
        <v>1</v>
      </c>
      <c r="T99" s="176">
        <v>1</v>
      </c>
      <c r="U99" s="176">
        <v>1</v>
      </c>
      <c r="V99" s="114">
        <v>5765.7902506280034</v>
      </c>
      <c r="W99" s="114">
        <v>5785.9612068331071</v>
      </c>
      <c r="X99" s="114">
        <v>5334.4421102419465</v>
      </c>
      <c r="Y99" s="114">
        <v>5722.169782028458</v>
      </c>
      <c r="Z99" s="114">
        <v>22608.363349731513</v>
      </c>
      <c r="AA99" s="106"/>
      <c r="AB99" s="118"/>
      <c r="AC99" s="111">
        <v>85.803429443899404</v>
      </c>
      <c r="AD99" s="112"/>
      <c r="AE99" s="110">
        <v>6918.9483007536055</v>
      </c>
      <c r="AF99" s="108">
        <v>1153.1580501256021</v>
      </c>
      <c r="AG99" s="106"/>
      <c r="AH99" s="118"/>
      <c r="AI99" s="109">
        <v>85.803429443899404</v>
      </c>
      <c r="AJ99" s="218" t="s">
        <v>1161</v>
      </c>
      <c r="AK99" s="110">
        <v>6943.1534481997296</v>
      </c>
      <c r="AL99" s="108">
        <v>1157.1922413666225</v>
      </c>
      <c r="AM99" s="106"/>
      <c r="AN99" s="118"/>
      <c r="AO99" s="109">
        <v>85.803429443899404</v>
      </c>
      <c r="AP99" s="218" t="s">
        <v>1161</v>
      </c>
      <c r="AQ99" s="110">
        <v>6401.330532290337</v>
      </c>
      <c r="AR99" s="108">
        <v>1066.8884220483906</v>
      </c>
      <c r="AS99" s="106"/>
      <c r="AT99" s="118"/>
      <c r="AU99" s="109">
        <v>85.803429443899404</v>
      </c>
      <c r="AV99" s="218" t="s">
        <v>1161</v>
      </c>
      <c r="AW99" s="110">
        <v>6866.6037384341516</v>
      </c>
      <c r="AX99" s="108">
        <v>1144.4339564056936</v>
      </c>
      <c r="AY99" s="114">
        <v>6918.9483007536055</v>
      </c>
      <c r="AZ99" s="114">
        <v>6943.1534481997296</v>
      </c>
      <c r="BA99" s="114">
        <v>6401.330532290337</v>
      </c>
      <c r="BB99" s="114">
        <v>6866.6037384341516</v>
      </c>
      <c r="BC99" s="115">
        <v>27130.036019677824</v>
      </c>
      <c r="BD99" s="106" t="s">
        <v>630</v>
      </c>
      <c r="BE99" s="119" t="s">
        <v>631</v>
      </c>
      <c r="BF99" s="117"/>
    </row>
    <row r="100" spans="1:58" s="21" customFormat="1" ht="18" customHeight="1" x14ac:dyDescent="0.35">
      <c r="A100" s="175">
        <v>654</v>
      </c>
      <c r="B100" s="175" t="s">
        <v>854</v>
      </c>
      <c r="C100" s="174" t="s">
        <v>854</v>
      </c>
      <c r="D100" s="174" t="s">
        <v>731</v>
      </c>
      <c r="E100" s="107">
        <v>1</v>
      </c>
      <c r="F100" s="107" t="s">
        <v>1147</v>
      </c>
      <c r="G100" s="107">
        <v>0</v>
      </c>
      <c r="H100" s="178">
        <v>20.159300000000002</v>
      </c>
      <c r="I100" s="178">
        <v>20.229825000000002</v>
      </c>
      <c r="J100" s="178">
        <v>18.651149999999998</v>
      </c>
      <c r="K100" s="178">
        <v>20.006786974999997</v>
      </c>
      <c r="L100" s="107" t="s">
        <v>682</v>
      </c>
      <c r="M100" s="118"/>
      <c r="N100" s="177">
        <v>192.26324005021897</v>
      </c>
      <c r="O100" s="177">
        <v>192.26324005021897</v>
      </c>
      <c r="P100" s="177">
        <v>192.26324005021897</v>
      </c>
      <c r="Q100" s="177">
        <v>192.26324005021897</v>
      </c>
      <c r="R100" s="176">
        <v>1</v>
      </c>
      <c r="S100" s="176">
        <v>1</v>
      </c>
      <c r="T100" s="176">
        <v>1</v>
      </c>
      <c r="U100" s="176">
        <v>1</v>
      </c>
      <c r="V100" s="114">
        <v>3875.8923351443796</v>
      </c>
      <c r="W100" s="114">
        <v>3889.4517001489212</v>
      </c>
      <c r="X100" s="114">
        <v>3585.9305296626412</v>
      </c>
      <c r="Y100" s="114">
        <v>3846.5696868080186</v>
      </c>
      <c r="Z100" s="114">
        <v>15197.84425176396</v>
      </c>
      <c r="AA100" s="106"/>
      <c r="AB100" s="118"/>
      <c r="AC100" s="111">
        <v>230.71588806026276</v>
      </c>
      <c r="AD100" s="112"/>
      <c r="AE100" s="110">
        <v>4651.0708021732553</v>
      </c>
      <c r="AF100" s="108">
        <v>775.17846702887573</v>
      </c>
      <c r="AG100" s="106"/>
      <c r="AH100" s="118"/>
      <c r="AI100" s="109">
        <v>230.71588806026276</v>
      </c>
      <c r="AJ100" s="218" t="s">
        <v>1161</v>
      </c>
      <c r="AK100" s="110">
        <v>4667.3420401787052</v>
      </c>
      <c r="AL100" s="108">
        <v>777.89034002978406</v>
      </c>
      <c r="AM100" s="106"/>
      <c r="AN100" s="118"/>
      <c r="AO100" s="109">
        <v>230.71588806026276</v>
      </c>
      <c r="AP100" s="218" t="s">
        <v>1161</v>
      </c>
      <c r="AQ100" s="110">
        <v>4303.1166355951691</v>
      </c>
      <c r="AR100" s="108">
        <v>717.18610593252788</v>
      </c>
      <c r="AS100" s="106"/>
      <c r="AT100" s="118"/>
      <c r="AU100" s="109">
        <v>230.71588806026276</v>
      </c>
      <c r="AV100" s="218" t="s">
        <v>1161</v>
      </c>
      <c r="AW100" s="110">
        <v>4615.8836241696226</v>
      </c>
      <c r="AX100" s="108">
        <v>769.31393736160408</v>
      </c>
      <c r="AY100" s="114">
        <v>4651.0708021732553</v>
      </c>
      <c r="AZ100" s="114">
        <v>4667.3420401787052</v>
      </c>
      <c r="BA100" s="114">
        <v>4303.1166355951691</v>
      </c>
      <c r="BB100" s="114">
        <v>4615.8836241696226</v>
      </c>
      <c r="BC100" s="115">
        <v>18237.413102116752</v>
      </c>
      <c r="BD100" s="106" t="s">
        <v>630</v>
      </c>
      <c r="BE100" s="119" t="s">
        <v>631</v>
      </c>
      <c r="BF100" s="117"/>
    </row>
    <row r="101" spans="1:58" s="21" customFormat="1" ht="18" customHeight="1" x14ac:dyDescent="0.35">
      <c r="A101" s="175">
        <v>689</v>
      </c>
      <c r="B101" s="175" t="s">
        <v>854</v>
      </c>
      <c r="C101" s="174" t="s">
        <v>854</v>
      </c>
      <c r="D101" s="174" t="s">
        <v>784</v>
      </c>
      <c r="E101" s="107">
        <v>1</v>
      </c>
      <c r="F101" s="107" t="s">
        <v>231</v>
      </c>
      <c r="G101" s="107">
        <v>0</v>
      </c>
      <c r="H101" s="178">
        <v>650</v>
      </c>
      <c r="I101" s="178">
        <v>653</v>
      </c>
      <c r="J101" s="178">
        <v>602</v>
      </c>
      <c r="K101" s="178">
        <v>645</v>
      </c>
      <c r="L101" s="107" t="s">
        <v>673</v>
      </c>
      <c r="M101" s="118"/>
      <c r="N101" s="177">
        <v>5.2865723076923077</v>
      </c>
      <c r="O101" s="177">
        <v>5.2865723076923077</v>
      </c>
      <c r="P101" s="177">
        <v>5.2865723076923077</v>
      </c>
      <c r="Q101" s="177">
        <v>5.2865723076923077</v>
      </c>
      <c r="R101" s="176">
        <v>1</v>
      </c>
      <c r="S101" s="176">
        <v>1</v>
      </c>
      <c r="T101" s="176">
        <v>1</v>
      </c>
      <c r="U101" s="176">
        <v>1</v>
      </c>
      <c r="V101" s="114">
        <v>3436.2719999999999</v>
      </c>
      <c r="W101" s="114">
        <v>3452.131716923077</v>
      </c>
      <c r="X101" s="114">
        <v>3182.5165292307693</v>
      </c>
      <c r="Y101" s="114">
        <v>3409.8391384615384</v>
      </c>
      <c r="Z101" s="114">
        <v>13480.759384615385</v>
      </c>
      <c r="AA101" s="106"/>
      <c r="AB101" s="118"/>
      <c r="AC101" s="111">
        <v>4.4032292307692309</v>
      </c>
      <c r="AD101" s="112"/>
      <c r="AE101" s="110">
        <v>2862.0990000000002</v>
      </c>
      <c r="AF101" s="108">
        <v>-574.17299999999977</v>
      </c>
      <c r="AG101" s="106"/>
      <c r="AH101" s="118"/>
      <c r="AI101" s="109">
        <v>4.4032292307692309</v>
      </c>
      <c r="AJ101" s="218" t="s">
        <v>1156</v>
      </c>
      <c r="AK101" s="110">
        <v>2875.3086876923076</v>
      </c>
      <c r="AL101" s="108">
        <v>-576.82302923076941</v>
      </c>
      <c r="AM101" s="106"/>
      <c r="AN101" s="118"/>
      <c r="AO101" s="109">
        <v>4.4032292307692309</v>
      </c>
      <c r="AP101" s="218" t="s">
        <v>1156</v>
      </c>
      <c r="AQ101" s="110">
        <v>2650.7439969230768</v>
      </c>
      <c r="AR101" s="108">
        <v>-531.77253230769247</v>
      </c>
      <c r="AS101" s="106"/>
      <c r="AT101" s="118"/>
      <c r="AU101" s="109">
        <v>4.4032292307692309</v>
      </c>
      <c r="AV101" s="218" t="s">
        <v>1156</v>
      </c>
      <c r="AW101" s="110">
        <v>2840.0828538461537</v>
      </c>
      <c r="AX101" s="108">
        <v>-569.75628461538463</v>
      </c>
      <c r="AY101" s="114">
        <v>2862.0990000000002</v>
      </c>
      <c r="AZ101" s="114">
        <v>2875.3086876923076</v>
      </c>
      <c r="BA101" s="114">
        <v>2650.7439969230768</v>
      </c>
      <c r="BB101" s="114">
        <v>2840.0828538461537</v>
      </c>
      <c r="BC101" s="115">
        <v>11228.234538461538</v>
      </c>
      <c r="BD101" s="106" t="s">
        <v>630</v>
      </c>
      <c r="BE101" s="119" t="s">
        <v>631</v>
      </c>
      <c r="BF101" s="117"/>
    </row>
    <row r="102" spans="1:58" s="21" customFormat="1" ht="18" customHeight="1" x14ac:dyDescent="0.35">
      <c r="A102" s="175">
        <v>555</v>
      </c>
      <c r="B102" s="175" t="s">
        <v>854</v>
      </c>
      <c r="C102" s="174" t="s">
        <v>854</v>
      </c>
      <c r="D102" s="174" t="s">
        <v>859</v>
      </c>
      <c r="E102" s="107">
        <v>1</v>
      </c>
      <c r="F102" s="107" t="s">
        <v>262</v>
      </c>
      <c r="G102" s="107">
        <v>0</v>
      </c>
      <c r="H102" s="178">
        <v>50</v>
      </c>
      <c r="I102" s="178">
        <v>50</v>
      </c>
      <c r="J102" s="178">
        <v>50</v>
      </c>
      <c r="K102" s="178">
        <v>50</v>
      </c>
      <c r="L102" s="107" t="s">
        <v>668</v>
      </c>
      <c r="M102" s="118"/>
      <c r="N102" s="177">
        <v>140.92105263157899</v>
      </c>
      <c r="O102" s="177">
        <v>140.92105263157899</v>
      </c>
      <c r="P102" s="177">
        <v>140.92105263157899</v>
      </c>
      <c r="Q102" s="177">
        <v>140.92105263157899</v>
      </c>
      <c r="R102" s="176">
        <v>1</v>
      </c>
      <c r="S102" s="176">
        <v>1</v>
      </c>
      <c r="T102" s="176">
        <v>1</v>
      </c>
      <c r="U102" s="176">
        <v>1</v>
      </c>
      <c r="V102" s="114">
        <v>7046.0526315789493</v>
      </c>
      <c r="W102" s="114">
        <v>7046.0526315789493</v>
      </c>
      <c r="X102" s="114">
        <v>7046.0526315789493</v>
      </c>
      <c r="Y102" s="114">
        <v>7046.0526315789493</v>
      </c>
      <c r="Z102" s="114">
        <v>28184.210526315797</v>
      </c>
      <c r="AA102" s="106"/>
      <c r="AB102" s="118"/>
      <c r="AC102" s="111">
        <v>133.97435897435881</v>
      </c>
      <c r="AD102" s="112"/>
      <c r="AE102" s="110">
        <v>6698.7179487179401</v>
      </c>
      <c r="AF102" s="108">
        <v>-347.33468286100924</v>
      </c>
      <c r="AG102" s="106"/>
      <c r="AH102" s="118"/>
      <c r="AI102" s="109">
        <v>133.97435897435881</v>
      </c>
      <c r="AJ102" s="218" t="s">
        <v>1154</v>
      </c>
      <c r="AK102" s="110">
        <v>6698.7179487179401</v>
      </c>
      <c r="AL102" s="108">
        <v>-347.33468286100924</v>
      </c>
      <c r="AM102" s="106"/>
      <c r="AN102" s="118"/>
      <c r="AO102" s="109">
        <v>133.97435897435881</v>
      </c>
      <c r="AP102" s="218" t="s">
        <v>1154</v>
      </c>
      <c r="AQ102" s="110">
        <v>6698.7179487179401</v>
      </c>
      <c r="AR102" s="108">
        <v>-347.33468286100924</v>
      </c>
      <c r="AS102" s="106"/>
      <c r="AT102" s="118"/>
      <c r="AU102" s="109">
        <v>133.97435897435881</v>
      </c>
      <c r="AV102" s="218" t="s">
        <v>1154</v>
      </c>
      <c r="AW102" s="110">
        <v>6698.7179487179401</v>
      </c>
      <c r="AX102" s="108">
        <v>-347.33468286100924</v>
      </c>
      <c r="AY102" s="114">
        <v>6698.7179487179401</v>
      </c>
      <c r="AZ102" s="114">
        <v>6698.7179487179401</v>
      </c>
      <c r="BA102" s="114">
        <v>6698.7179487179401</v>
      </c>
      <c r="BB102" s="114">
        <v>6698.7179487179401</v>
      </c>
      <c r="BC102" s="115">
        <v>26794.87179487176</v>
      </c>
      <c r="BD102" s="106" t="s">
        <v>630</v>
      </c>
      <c r="BE102" s="119" t="s">
        <v>631</v>
      </c>
      <c r="BF102" s="117"/>
    </row>
    <row r="103" spans="1:58" s="21" customFormat="1" ht="18" customHeight="1" x14ac:dyDescent="0.35">
      <c r="A103" s="175">
        <v>551</v>
      </c>
      <c r="B103" s="175" t="s">
        <v>854</v>
      </c>
      <c r="C103" s="174" t="s">
        <v>854</v>
      </c>
      <c r="D103" s="174" t="s">
        <v>39</v>
      </c>
      <c r="E103" s="107">
        <v>1</v>
      </c>
      <c r="F103" s="107" t="s">
        <v>237</v>
      </c>
      <c r="G103" s="107">
        <v>0</v>
      </c>
      <c r="H103" s="178">
        <v>1663.1999999999998</v>
      </c>
      <c r="I103" s="178">
        <v>1649.1999999999998</v>
      </c>
      <c r="J103" s="178">
        <v>5593</v>
      </c>
      <c r="K103" s="178">
        <v>3747.1</v>
      </c>
      <c r="L103" s="107" t="s">
        <v>675</v>
      </c>
      <c r="M103" s="118"/>
      <c r="N103" s="177">
        <v>3.38</v>
      </c>
      <c r="O103" s="177">
        <v>3.38</v>
      </c>
      <c r="P103" s="177">
        <v>3.38</v>
      </c>
      <c r="Q103" s="177">
        <v>3.38</v>
      </c>
      <c r="R103" s="176">
        <v>1</v>
      </c>
      <c r="S103" s="176">
        <v>1</v>
      </c>
      <c r="T103" s="176">
        <v>1</v>
      </c>
      <c r="U103" s="176">
        <v>1</v>
      </c>
      <c r="V103" s="114">
        <v>5621.6159999999991</v>
      </c>
      <c r="W103" s="114">
        <v>5574.2959999999994</v>
      </c>
      <c r="X103" s="114">
        <v>18904.34</v>
      </c>
      <c r="Y103" s="114">
        <v>12665.197999999999</v>
      </c>
      <c r="Z103" s="114">
        <v>42765.45</v>
      </c>
      <c r="AA103" s="106"/>
      <c r="AB103" s="118"/>
      <c r="AC103" s="111">
        <v>3.38</v>
      </c>
      <c r="AD103" s="112"/>
      <c r="AE103" s="110">
        <v>5621.6159999999991</v>
      </c>
      <c r="AF103" s="108">
        <v>0</v>
      </c>
      <c r="AG103" s="106"/>
      <c r="AH103" s="118"/>
      <c r="AI103" s="109">
        <v>3.38</v>
      </c>
      <c r="AJ103" s="218" t="s">
        <v>1158</v>
      </c>
      <c r="AK103" s="110">
        <v>5574.2959999999994</v>
      </c>
      <c r="AL103" s="108">
        <v>0</v>
      </c>
      <c r="AM103" s="106"/>
      <c r="AN103" s="118"/>
      <c r="AO103" s="109">
        <v>3.38</v>
      </c>
      <c r="AP103" s="218" t="s">
        <v>1158</v>
      </c>
      <c r="AQ103" s="110">
        <v>18904.34</v>
      </c>
      <c r="AR103" s="108">
        <v>0</v>
      </c>
      <c r="AS103" s="106"/>
      <c r="AT103" s="118"/>
      <c r="AU103" s="109">
        <v>3.38</v>
      </c>
      <c r="AV103" s="218" t="s">
        <v>1158</v>
      </c>
      <c r="AW103" s="110">
        <v>12665.197999999999</v>
      </c>
      <c r="AX103" s="108">
        <v>0</v>
      </c>
      <c r="AY103" s="114">
        <v>5621.6159999999991</v>
      </c>
      <c r="AZ103" s="114">
        <v>5574.2959999999994</v>
      </c>
      <c r="BA103" s="114">
        <v>18904.34</v>
      </c>
      <c r="BB103" s="114">
        <v>12665.197999999999</v>
      </c>
      <c r="BC103" s="115">
        <v>42765.45</v>
      </c>
      <c r="BD103" s="106" t="s">
        <v>630</v>
      </c>
      <c r="BE103" s="119" t="s">
        <v>631</v>
      </c>
      <c r="BF103" s="117"/>
    </row>
    <row r="104" spans="1:58" s="21" customFormat="1" ht="18" customHeight="1" x14ac:dyDescent="0.35">
      <c r="A104" s="175">
        <v>547</v>
      </c>
      <c r="B104" s="175" t="s">
        <v>854</v>
      </c>
      <c r="C104" s="174" t="s">
        <v>854</v>
      </c>
      <c r="D104" s="174" t="s">
        <v>40</v>
      </c>
      <c r="E104" s="107">
        <v>1</v>
      </c>
      <c r="F104" s="107" t="s">
        <v>238</v>
      </c>
      <c r="G104" s="107">
        <v>0</v>
      </c>
      <c r="H104" s="178">
        <v>1663.1999999999998</v>
      </c>
      <c r="I104" s="178">
        <v>1649.1999999999998</v>
      </c>
      <c r="J104" s="178">
        <v>5593</v>
      </c>
      <c r="K104" s="178">
        <v>3747.1</v>
      </c>
      <c r="L104" s="107" t="s">
        <v>851</v>
      </c>
      <c r="M104" s="118"/>
      <c r="N104" s="177">
        <v>0.35</v>
      </c>
      <c r="O104" s="177">
        <v>0.35</v>
      </c>
      <c r="P104" s="177">
        <v>0.35</v>
      </c>
      <c r="Q104" s="177">
        <v>0.35</v>
      </c>
      <c r="R104" s="176">
        <v>1</v>
      </c>
      <c r="S104" s="176">
        <v>1</v>
      </c>
      <c r="T104" s="176">
        <v>1</v>
      </c>
      <c r="U104" s="176">
        <v>1</v>
      </c>
      <c r="V104" s="114">
        <v>582.11999999999989</v>
      </c>
      <c r="W104" s="114">
        <v>577.21999999999991</v>
      </c>
      <c r="X104" s="114">
        <v>1957.55</v>
      </c>
      <c r="Y104" s="114">
        <v>1311.4849999999999</v>
      </c>
      <c r="Z104" s="114">
        <v>4428.3749999999991</v>
      </c>
      <c r="AA104" s="106"/>
      <c r="AB104" s="118"/>
      <c r="AC104" s="111">
        <v>0.45</v>
      </c>
      <c r="AD104" s="112"/>
      <c r="AE104" s="110">
        <v>748.43999999999994</v>
      </c>
      <c r="AF104" s="108">
        <v>166.32000000000005</v>
      </c>
      <c r="AG104" s="106"/>
      <c r="AH104" s="118"/>
      <c r="AI104" s="109">
        <v>0.45</v>
      </c>
      <c r="AJ104" s="218" t="s">
        <v>1157</v>
      </c>
      <c r="AK104" s="110">
        <v>742.14</v>
      </c>
      <c r="AL104" s="108">
        <v>164.92000000000007</v>
      </c>
      <c r="AM104" s="106"/>
      <c r="AN104" s="118"/>
      <c r="AO104" s="109">
        <v>0.45</v>
      </c>
      <c r="AP104" s="218" t="s">
        <v>1157</v>
      </c>
      <c r="AQ104" s="110">
        <v>2516.85</v>
      </c>
      <c r="AR104" s="108">
        <v>559.29999999999995</v>
      </c>
      <c r="AS104" s="106"/>
      <c r="AT104" s="118"/>
      <c r="AU104" s="109">
        <v>0.45</v>
      </c>
      <c r="AV104" s="218" t="s">
        <v>1157</v>
      </c>
      <c r="AW104" s="110">
        <v>1686.1949999999999</v>
      </c>
      <c r="AX104" s="108">
        <v>374.71000000000004</v>
      </c>
      <c r="AY104" s="114">
        <v>748.43999999999994</v>
      </c>
      <c r="AZ104" s="114">
        <v>742.14</v>
      </c>
      <c r="BA104" s="114">
        <v>2516.85</v>
      </c>
      <c r="BB104" s="114">
        <v>1686.1949999999999</v>
      </c>
      <c r="BC104" s="115">
        <v>5693.625</v>
      </c>
      <c r="BD104" s="106" t="s">
        <v>630</v>
      </c>
      <c r="BE104" s="119" t="s">
        <v>631</v>
      </c>
      <c r="BF104" s="117"/>
    </row>
    <row r="105" spans="1:58" s="21" customFormat="1" ht="18" customHeight="1" x14ac:dyDescent="0.35">
      <c r="A105" s="175">
        <v>549</v>
      </c>
      <c r="B105" s="175" t="s">
        <v>854</v>
      </c>
      <c r="C105" s="174" t="s">
        <v>854</v>
      </c>
      <c r="D105" s="174" t="s">
        <v>41</v>
      </c>
      <c r="E105" s="107">
        <v>1</v>
      </c>
      <c r="F105" s="107" t="s">
        <v>238</v>
      </c>
      <c r="G105" s="107">
        <v>0</v>
      </c>
      <c r="H105" s="178">
        <v>1663.1999999999998</v>
      </c>
      <c r="I105" s="178">
        <v>1649.1999999999998</v>
      </c>
      <c r="J105" s="178">
        <v>5593</v>
      </c>
      <c r="K105" s="178">
        <v>3747.1</v>
      </c>
      <c r="L105" s="107" t="s">
        <v>851</v>
      </c>
      <c r="M105" s="118"/>
      <c r="N105" s="177">
        <v>2.41</v>
      </c>
      <c r="O105" s="177">
        <v>2.41</v>
      </c>
      <c r="P105" s="177">
        <v>2.41</v>
      </c>
      <c r="Q105" s="177">
        <v>2.41</v>
      </c>
      <c r="R105" s="176">
        <v>1</v>
      </c>
      <c r="S105" s="176">
        <v>1</v>
      </c>
      <c r="T105" s="176">
        <v>1</v>
      </c>
      <c r="U105" s="176">
        <v>1</v>
      </c>
      <c r="V105" s="114">
        <v>4008.3119999999999</v>
      </c>
      <c r="W105" s="114">
        <v>3974.5719999999997</v>
      </c>
      <c r="X105" s="114">
        <v>13479.130000000001</v>
      </c>
      <c r="Y105" s="114">
        <v>9030.5110000000004</v>
      </c>
      <c r="Z105" s="114">
        <v>30492.525000000001</v>
      </c>
      <c r="AA105" s="106"/>
      <c r="AB105" s="118"/>
      <c r="AC105" s="111">
        <v>3.69</v>
      </c>
      <c r="AD105" s="112"/>
      <c r="AE105" s="110">
        <v>6137.2079999999996</v>
      </c>
      <c r="AF105" s="108">
        <v>2128.8959999999997</v>
      </c>
      <c r="AG105" s="106"/>
      <c r="AH105" s="118"/>
      <c r="AI105" s="109">
        <v>3.69</v>
      </c>
      <c r="AJ105" s="218" t="s">
        <v>1157</v>
      </c>
      <c r="AK105" s="110">
        <v>6085.5479999999989</v>
      </c>
      <c r="AL105" s="108">
        <v>2110.9759999999992</v>
      </c>
      <c r="AM105" s="106"/>
      <c r="AN105" s="118"/>
      <c r="AO105" s="109">
        <v>3.69</v>
      </c>
      <c r="AP105" s="218" t="s">
        <v>1157</v>
      </c>
      <c r="AQ105" s="110">
        <v>20638.169999999998</v>
      </c>
      <c r="AR105" s="108">
        <v>7159.0399999999972</v>
      </c>
      <c r="AS105" s="106"/>
      <c r="AT105" s="118"/>
      <c r="AU105" s="109">
        <v>3.69</v>
      </c>
      <c r="AV105" s="218" t="s">
        <v>1157</v>
      </c>
      <c r="AW105" s="110">
        <v>13826.798999999999</v>
      </c>
      <c r="AX105" s="108">
        <v>4796.2879999999986</v>
      </c>
      <c r="AY105" s="114">
        <v>6137.2079999999996</v>
      </c>
      <c r="AZ105" s="114">
        <v>6085.5479999999989</v>
      </c>
      <c r="BA105" s="114">
        <v>20638.169999999998</v>
      </c>
      <c r="BB105" s="114">
        <v>13826.798999999999</v>
      </c>
      <c r="BC105" s="115">
        <v>46687.724999999991</v>
      </c>
      <c r="BD105" s="106" t="s">
        <v>630</v>
      </c>
      <c r="BE105" s="119" t="s">
        <v>631</v>
      </c>
      <c r="BF105" s="117"/>
    </row>
    <row r="106" spans="1:58" s="21" customFormat="1" ht="18" customHeight="1" x14ac:dyDescent="0.35">
      <c r="A106" s="175">
        <v>554</v>
      </c>
      <c r="B106" s="175" t="s">
        <v>854</v>
      </c>
      <c r="C106" s="174" t="s">
        <v>854</v>
      </c>
      <c r="D106" s="174" t="s">
        <v>42</v>
      </c>
      <c r="E106" s="107">
        <v>1</v>
      </c>
      <c r="F106" s="107" t="s">
        <v>239</v>
      </c>
      <c r="G106" s="107">
        <v>0</v>
      </c>
      <c r="H106" s="178">
        <v>1663.1999999999998</v>
      </c>
      <c r="I106" s="178">
        <v>1649.1999999999998</v>
      </c>
      <c r="J106" s="178">
        <v>5593</v>
      </c>
      <c r="K106" s="178">
        <v>3747.1</v>
      </c>
      <c r="L106" s="107" t="s">
        <v>676</v>
      </c>
      <c r="M106" s="118"/>
      <c r="N106" s="177">
        <v>1.6151727892153844</v>
      </c>
      <c r="O106" s="177">
        <v>1.6151727892153844</v>
      </c>
      <c r="P106" s="177">
        <v>1.6151727892153844</v>
      </c>
      <c r="Q106" s="177">
        <v>1.6151727892153844</v>
      </c>
      <c r="R106" s="176">
        <v>1</v>
      </c>
      <c r="S106" s="176">
        <v>1</v>
      </c>
      <c r="T106" s="176">
        <v>1</v>
      </c>
      <c r="U106" s="176">
        <v>1</v>
      </c>
      <c r="V106" s="114">
        <v>2686.3553830230271</v>
      </c>
      <c r="W106" s="114">
        <v>2663.7429639740117</v>
      </c>
      <c r="X106" s="114">
        <v>9033.661410081646</v>
      </c>
      <c r="Y106" s="114">
        <v>6052.2139584689667</v>
      </c>
      <c r="Z106" s="114">
        <v>20435.973715547654</v>
      </c>
      <c r="AA106" s="106"/>
      <c r="AB106" s="118"/>
      <c r="AC106" s="111">
        <v>1.6151727892153844</v>
      </c>
      <c r="AD106" s="112"/>
      <c r="AE106" s="110">
        <v>2686.3553830230271</v>
      </c>
      <c r="AF106" s="108">
        <v>0</v>
      </c>
      <c r="AG106" s="106"/>
      <c r="AH106" s="118"/>
      <c r="AI106" s="109">
        <v>1.6151727892153844</v>
      </c>
      <c r="AJ106" s="218" t="s">
        <v>267</v>
      </c>
      <c r="AK106" s="110">
        <v>2663.7429639740117</v>
      </c>
      <c r="AL106" s="108">
        <v>0</v>
      </c>
      <c r="AM106" s="106"/>
      <c r="AN106" s="118"/>
      <c r="AO106" s="109">
        <v>1.6151727892153844</v>
      </c>
      <c r="AP106" s="218" t="s">
        <v>267</v>
      </c>
      <c r="AQ106" s="110">
        <v>9033.661410081646</v>
      </c>
      <c r="AR106" s="108">
        <v>0</v>
      </c>
      <c r="AS106" s="106"/>
      <c r="AT106" s="118"/>
      <c r="AU106" s="109">
        <v>1.6151727892153844</v>
      </c>
      <c r="AV106" s="218" t="s">
        <v>267</v>
      </c>
      <c r="AW106" s="110">
        <v>6052.2139584689667</v>
      </c>
      <c r="AX106" s="108">
        <v>0</v>
      </c>
      <c r="AY106" s="114">
        <v>2686.3553830230271</v>
      </c>
      <c r="AZ106" s="114">
        <v>2663.7429639740117</v>
      </c>
      <c r="BA106" s="114">
        <v>9033.661410081646</v>
      </c>
      <c r="BB106" s="114">
        <v>6052.2139584689667</v>
      </c>
      <c r="BC106" s="115">
        <v>20435.973715547654</v>
      </c>
      <c r="BD106" s="106" t="s">
        <v>630</v>
      </c>
      <c r="BE106" s="119" t="s">
        <v>631</v>
      </c>
      <c r="BF106" s="117"/>
    </row>
    <row r="107" spans="1:58" s="21" customFormat="1" ht="18" customHeight="1" x14ac:dyDescent="0.35">
      <c r="A107" s="175">
        <v>629</v>
      </c>
      <c r="B107" s="175" t="s">
        <v>854</v>
      </c>
      <c r="C107" s="174" t="s">
        <v>854</v>
      </c>
      <c r="D107" s="174" t="s">
        <v>39</v>
      </c>
      <c r="E107" s="107">
        <v>1</v>
      </c>
      <c r="F107" s="107" t="s">
        <v>237</v>
      </c>
      <c r="G107" s="107">
        <v>0</v>
      </c>
      <c r="H107" s="178">
        <v>1663.1999999999998</v>
      </c>
      <c r="I107" s="178">
        <v>1649.1999999999998</v>
      </c>
      <c r="J107" s="178">
        <v>5593</v>
      </c>
      <c r="K107" s="178">
        <v>3747.1</v>
      </c>
      <c r="L107" s="107" t="s">
        <v>675</v>
      </c>
      <c r="M107" s="118"/>
      <c r="N107" s="177">
        <v>3.38</v>
      </c>
      <c r="O107" s="177">
        <v>3.38</v>
      </c>
      <c r="P107" s="177">
        <v>3.38</v>
      </c>
      <c r="Q107" s="177">
        <v>3.38</v>
      </c>
      <c r="R107" s="176">
        <v>1</v>
      </c>
      <c r="S107" s="176">
        <v>1</v>
      </c>
      <c r="T107" s="176">
        <v>1</v>
      </c>
      <c r="U107" s="176">
        <v>1</v>
      </c>
      <c r="V107" s="114">
        <v>5621.6159999999991</v>
      </c>
      <c r="W107" s="114">
        <v>5574.2959999999994</v>
      </c>
      <c r="X107" s="114">
        <v>18904.34</v>
      </c>
      <c r="Y107" s="114">
        <v>12665.197999999999</v>
      </c>
      <c r="Z107" s="114">
        <v>42765.45</v>
      </c>
      <c r="AA107" s="106"/>
      <c r="AB107" s="118"/>
      <c r="AC107" s="111">
        <v>3.38</v>
      </c>
      <c r="AD107" s="112"/>
      <c r="AE107" s="110">
        <v>5621.6159999999991</v>
      </c>
      <c r="AF107" s="108">
        <v>0</v>
      </c>
      <c r="AG107" s="106"/>
      <c r="AH107" s="118"/>
      <c r="AI107" s="109">
        <v>3.38</v>
      </c>
      <c r="AJ107" s="218" t="s">
        <v>1158</v>
      </c>
      <c r="AK107" s="110">
        <v>5574.2959999999994</v>
      </c>
      <c r="AL107" s="108">
        <v>0</v>
      </c>
      <c r="AM107" s="106"/>
      <c r="AN107" s="118"/>
      <c r="AO107" s="109">
        <v>3.38</v>
      </c>
      <c r="AP107" s="218" t="s">
        <v>1158</v>
      </c>
      <c r="AQ107" s="110">
        <v>18904.34</v>
      </c>
      <c r="AR107" s="108">
        <v>0</v>
      </c>
      <c r="AS107" s="106"/>
      <c r="AT107" s="118"/>
      <c r="AU107" s="109">
        <v>3.38</v>
      </c>
      <c r="AV107" s="218" t="s">
        <v>1158</v>
      </c>
      <c r="AW107" s="110">
        <v>12665.197999999999</v>
      </c>
      <c r="AX107" s="108">
        <v>0</v>
      </c>
      <c r="AY107" s="114">
        <v>5621.6159999999991</v>
      </c>
      <c r="AZ107" s="114">
        <v>5574.2959999999994</v>
      </c>
      <c r="BA107" s="114">
        <v>18904.34</v>
      </c>
      <c r="BB107" s="114">
        <v>12665.197999999999</v>
      </c>
      <c r="BC107" s="115">
        <v>42765.45</v>
      </c>
      <c r="BD107" s="106" t="s">
        <v>630</v>
      </c>
      <c r="BE107" s="119" t="s">
        <v>631</v>
      </c>
      <c r="BF107" s="117"/>
    </row>
    <row r="108" spans="1:58" s="21" customFormat="1" ht="18" customHeight="1" x14ac:dyDescent="0.35">
      <c r="A108" s="175">
        <v>625</v>
      </c>
      <c r="B108" s="175" t="s">
        <v>854</v>
      </c>
      <c r="C108" s="174" t="s">
        <v>854</v>
      </c>
      <c r="D108" s="174" t="s">
        <v>40</v>
      </c>
      <c r="E108" s="107">
        <v>1</v>
      </c>
      <c r="F108" s="107" t="s">
        <v>238</v>
      </c>
      <c r="G108" s="107">
        <v>0</v>
      </c>
      <c r="H108" s="178">
        <v>1663.1999999999998</v>
      </c>
      <c r="I108" s="178">
        <v>1649.1999999999998</v>
      </c>
      <c r="J108" s="178">
        <v>5593</v>
      </c>
      <c r="K108" s="178">
        <v>3747.1</v>
      </c>
      <c r="L108" s="107" t="s">
        <v>851</v>
      </c>
      <c r="M108" s="118"/>
      <c r="N108" s="177">
        <v>0.35</v>
      </c>
      <c r="O108" s="177">
        <v>0.35</v>
      </c>
      <c r="P108" s="177">
        <v>0.35</v>
      </c>
      <c r="Q108" s="177">
        <v>0.35</v>
      </c>
      <c r="R108" s="176">
        <v>1</v>
      </c>
      <c r="S108" s="176">
        <v>1</v>
      </c>
      <c r="T108" s="176">
        <v>1</v>
      </c>
      <c r="U108" s="176">
        <v>1</v>
      </c>
      <c r="V108" s="114">
        <v>582.11999999999989</v>
      </c>
      <c r="W108" s="114">
        <v>577.21999999999991</v>
      </c>
      <c r="X108" s="114">
        <v>1957.55</v>
      </c>
      <c r="Y108" s="114">
        <v>1311.4849999999999</v>
      </c>
      <c r="Z108" s="114">
        <v>4428.3749999999991</v>
      </c>
      <c r="AA108" s="106"/>
      <c r="AB108" s="118"/>
      <c r="AC108" s="111">
        <v>0.45</v>
      </c>
      <c r="AD108" s="112"/>
      <c r="AE108" s="110">
        <v>748.43999999999994</v>
      </c>
      <c r="AF108" s="108">
        <v>166.32000000000005</v>
      </c>
      <c r="AG108" s="106"/>
      <c r="AH108" s="118"/>
      <c r="AI108" s="109">
        <v>0.45</v>
      </c>
      <c r="AJ108" s="218" t="s">
        <v>1157</v>
      </c>
      <c r="AK108" s="110">
        <v>742.14</v>
      </c>
      <c r="AL108" s="108">
        <v>164.92000000000007</v>
      </c>
      <c r="AM108" s="106"/>
      <c r="AN108" s="118"/>
      <c r="AO108" s="109">
        <v>0.45</v>
      </c>
      <c r="AP108" s="218" t="s">
        <v>1157</v>
      </c>
      <c r="AQ108" s="110">
        <v>2516.85</v>
      </c>
      <c r="AR108" s="108">
        <v>559.29999999999995</v>
      </c>
      <c r="AS108" s="106"/>
      <c r="AT108" s="118"/>
      <c r="AU108" s="109">
        <v>0.45</v>
      </c>
      <c r="AV108" s="218" t="s">
        <v>1157</v>
      </c>
      <c r="AW108" s="110">
        <v>1686.1949999999999</v>
      </c>
      <c r="AX108" s="108">
        <v>374.71000000000004</v>
      </c>
      <c r="AY108" s="114">
        <v>748.43999999999994</v>
      </c>
      <c r="AZ108" s="114">
        <v>742.14</v>
      </c>
      <c r="BA108" s="114">
        <v>2516.85</v>
      </c>
      <c r="BB108" s="114">
        <v>1686.1949999999999</v>
      </c>
      <c r="BC108" s="115">
        <v>5693.625</v>
      </c>
      <c r="BD108" s="106" t="s">
        <v>630</v>
      </c>
      <c r="BE108" s="119" t="s">
        <v>631</v>
      </c>
      <c r="BF108" s="117"/>
    </row>
    <row r="109" spans="1:58" s="21" customFormat="1" ht="18" customHeight="1" x14ac:dyDescent="0.35">
      <c r="A109" s="175">
        <v>627</v>
      </c>
      <c r="B109" s="175" t="s">
        <v>854</v>
      </c>
      <c r="C109" s="174" t="s">
        <v>854</v>
      </c>
      <c r="D109" s="174" t="s">
        <v>41</v>
      </c>
      <c r="E109" s="107">
        <v>1</v>
      </c>
      <c r="F109" s="107" t="s">
        <v>238</v>
      </c>
      <c r="G109" s="107">
        <v>0</v>
      </c>
      <c r="H109" s="178">
        <v>1663.1999999999998</v>
      </c>
      <c r="I109" s="178">
        <v>1649.1999999999998</v>
      </c>
      <c r="J109" s="178">
        <v>5593</v>
      </c>
      <c r="K109" s="178">
        <v>3747.1</v>
      </c>
      <c r="L109" s="107" t="s">
        <v>851</v>
      </c>
      <c r="M109" s="118"/>
      <c r="N109" s="177">
        <v>2.41</v>
      </c>
      <c r="O109" s="177">
        <v>2.41</v>
      </c>
      <c r="P109" s="177">
        <v>2.41</v>
      </c>
      <c r="Q109" s="177">
        <v>2.41</v>
      </c>
      <c r="R109" s="176">
        <v>1</v>
      </c>
      <c r="S109" s="176">
        <v>1</v>
      </c>
      <c r="T109" s="176">
        <v>1</v>
      </c>
      <c r="U109" s="176">
        <v>1</v>
      </c>
      <c r="V109" s="114">
        <v>4008.3119999999999</v>
      </c>
      <c r="W109" s="114">
        <v>3974.5719999999997</v>
      </c>
      <c r="X109" s="114">
        <v>13479.130000000001</v>
      </c>
      <c r="Y109" s="114">
        <v>9030.5110000000004</v>
      </c>
      <c r="Z109" s="114">
        <v>30492.525000000001</v>
      </c>
      <c r="AA109" s="106"/>
      <c r="AB109" s="118"/>
      <c r="AC109" s="111">
        <v>3.69</v>
      </c>
      <c r="AD109" s="112"/>
      <c r="AE109" s="110">
        <v>6137.2079999999996</v>
      </c>
      <c r="AF109" s="108">
        <v>2128.8959999999997</v>
      </c>
      <c r="AG109" s="106"/>
      <c r="AH109" s="118"/>
      <c r="AI109" s="109">
        <v>3.69</v>
      </c>
      <c r="AJ109" s="218" t="s">
        <v>1157</v>
      </c>
      <c r="AK109" s="110">
        <v>6085.5479999999989</v>
      </c>
      <c r="AL109" s="108">
        <v>2110.9759999999992</v>
      </c>
      <c r="AM109" s="106"/>
      <c r="AN109" s="118"/>
      <c r="AO109" s="109">
        <v>3.69</v>
      </c>
      <c r="AP109" s="218" t="s">
        <v>1157</v>
      </c>
      <c r="AQ109" s="110">
        <v>20638.169999999998</v>
      </c>
      <c r="AR109" s="108">
        <v>7159.0399999999972</v>
      </c>
      <c r="AS109" s="106"/>
      <c r="AT109" s="118"/>
      <c r="AU109" s="109">
        <v>3.69</v>
      </c>
      <c r="AV109" s="218" t="s">
        <v>1157</v>
      </c>
      <c r="AW109" s="110">
        <v>13826.798999999999</v>
      </c>
      <c r="AX109" s="108">
        <v>4796.2879999999986</v>
      </c>
      <c r="AY109" s="114">
        <v>6137.2079999999996</v>
      </c>
      <c r="AZ109" s="114">
        <v>6085.5479999999989</v>
      </c>
      <c r="BA109" s="114">
        <v>20638.169999999998</v>
      </c>
      <c r="BB109" s="114">
        <v>13826.798999999999</v>
      </c>
      <c r="BC109" s="115">
        <v>46687.724999999991</v>
      </c>
      <c r="BD109" s="106" t="s">
        <v>630</v>
      </c>
      <c r="BE109" s="119" t="s">
        <v>631</v>
      </c>
      <c r="BF109" s="117"/>
    </row>
    <row r="110" spans="1:58" s="21" customFormat="1" ht="18" customHeight="1" x14ac:dyDescent="0.35">
      <c r="A110" s="175">
        <v>632</v>
      </c>
      <c r="B110" s="175" t="s">
        <v>854</v>
      </c>
      <c r="C110" s="174" t="s">
        <v>854</v>
      </c>
      <c r="D110" s="174" t="s">
        <v>42</v>
      </c>
      <c r="E110" s="107">
        <v>1</v>
      </c>
      <c r="F110" s="107" t="s">
        <v>239</v>
      </c>
      <c r="G110" s="107">
        <v>0</v>
      </c>
      <c r="H110" s="178">
        <v>1663.1999999999998</v>
      </c>
      <c r="I110" s="178">
        <v>1649.1999999999998</v>
      </c>
      <c r="J110" s="178">
        <v>5593</v>
      </c>
      <c r="K110" s="178">
        <v>3747.1</v>
      </c>
      <c r="L110" s="107" t="s">
        <v>676</v>
      </c>
      <c r="M110" s="118"/>
      <c r="N110" s="177">
        <v>1.6151727892153844</v>
      </c>
      <c r="O110" s="177">
        <v>1.6151727892153844</v>
      </c>
      <c r="P110" s="177">
        <v>1.6151727892153844</v>
      </c>
      <c r="Q110" s="177">
        <v>1.6151727892153844</v>
      </c>
      <c r="R110" s="176">
        <v>1</v>
      </c>
      <c r="S110" s="176">
        <v>1</v>
      </c>
      <c r="T110" s="176">
        <v>1</v>
      </c>
      <c r="U110" s="176">
        <v>1</v>
      </c>
      <c r="V110" s="114">
        <v>2686.3553830230271</v>
      </c>
      <c r="W110" s="114">
        <v>2663.7429639740117</v>
      </c>
      <c r="X110" s="114">
        <v>9033.661410081646</v>
      </c>
      <c r="Y110" s="114">
        <v>6052.2139584689667</v>
      </c>
      <c r="Z110" s="114">
        <v>20435.973715547654</v>
      </c>
      <c r="AA110" s="106"/>
      <c r="AB110" s="118"/>
      <c r="AC110" s="111">
        <v>1.6151727892153844</v>
      </c>
      <c r="AD110" s="112"/>
      <c r="AE110" s="110">
        <v>2686.3553830230271</v>
      </c>
      <c r="AF110" s="108">
        <v>0</v>
      </c>
      <c r="AG110" s="106"/>
      <c r="AH110" s="118"/>
      <c r="AI110" s="109">
        <v>1.6151727892153844</v>
      </c>
      <c r="AJ110" s="218" t="s">
        <v>267</v>
      </c>
      <c r="AK110" s="110">
        <v>2663.7429639740117</v>
      </c>
      <c r="AL110" s="108">
        <v>0</v>
      </c>
      <c r="AM110" s="106"/>
      <c r="AN110" s="118"/>
      <c r="AO110" s="109">
        <v>1.6151727892153844</v>
      </c>
      <c r="AP110" s="218" t="s">
        <v>267</v>
      </c>
      <c r="AQ110" s="110">
        <v>9033.661410081646</v>
      </c>
      <c r="AR110" s="108">
        <v>0</v>
      </c>
      <c r="AS110" s="106"/>
      <c r="AT110" s="118"/>
      <c r="AU110" s="109">
        <v>1.6151727892153844</v>
      </c>
      <c r="AV110" s="218" t="s">
        <v>267</v>
      </c>
      <c r="AW110" s="110">
        <v>6052.2139584689667</v>
      </c>
      <c r="AX110" s="108">
        <v>0</v>
      </c>
      <c r="AY110" s="114">
        <v>2686.3553830230271</v>
      </c>
      <c r="AZ110" s="114">
        <v>2663.7429639740117</v>
      </c>
      <c r="BA110" s="114">
        <v>9033.661410081646</v>
      </c>
      <c r="BB110" s="114">
        <v>6052.2139584689667</v>
      </c>
      <c r="BC110" s="115">
        <v>20435.973715547654</v>
      </c>
      <c r="BD110" s="106" t="s">
        <v>630</v>
      </c>
      <c r="BE110" s="119" t="s">
        <v>631</v>
      </c>
      <c r="BF110" s="117"/>
    </row>
    <row r="111" spans="1:58" s="21" customFormat="1" ht="18" customHeight="1" x14ac:dyDescent="0.35">
      <c r="A111" s="175">
        <v>530</v>
      </c>
      <c r="B111" s="175" t="s">
        <v>854</v>
      </c>
      <c r="C111" s="174" t="s">
        <v>854</v>
      </c>
      <c r="D111" s="174" t="s">
        <v>39</v>
      </c>
      <c r="E111" s="107">
        <v>1</v>
      </c>
      <c r="F111" s="107" t="s">
        <v>237</v>
      </c>
      <c r="G111" s="107">
        <v>0</v>
      </c>
      <c r="H111" s="178">
        <v>182.806765159836</v>
      </c>
      <c r="I111" s="178">
        <v>208.26095179132699</v>
      </c>
      <c r="J111" s="178">
        <v>658.22524413985502</v>
      </c>
      <c r="K111" s="178">
        <v>514.30229512222604</v>
      </c>
      <c r="L111" s="107" t="s">
        <v>675</v>
      </c>
      <c r="M111" s="118"/>
      <c r="N111" s="177">
        <v>11.04</v>
      </c>
      <c r="O111" s="177">
        <v>11.04</v>
      </c>
      <c r="P111" s="177">
        <v>11.04</v>
      </c>
      <c r="Q111" s="177">
        <v>11.04</v>
      </c>
      <c r="R111" s="176">
        <v>1</v>
      </c>
      <c r="S111" s="176">
        <v>1</v>
      </c>
      <c r="T111" s="176">
        <v>1</v>
      </c>
      <c r="U111" s="176">
        <v>1</v>
      </c>
      <c r="V111" s="114">
        <v>2018.1866873645893</v>
      </c>
      <c r="W111" s="114">
        <v>2299.2009077762496</v>
      </c>
      <c r="X111" s="114">
        <v>7266.8066953039988</v>
      </c>
      <c r="Y111" s="114">
        <v>5677.8973381493752</v>
      </c>
      <c r="Z111" s="114">
        <v>17262.091628594211</v>
      </c>
      <c r="AA111" s="106"/>
      <c r="AB111" s="118"/>
      <c r="AC111" s="111">
        <v>5.88</v>
      </c>
      <c r="AD111" s="112"/>
      <c r="AE111" s="110">
        <v>1074.9037791398357</v>
      </c>
      <c r="AF111" s="108">
        <v>-943.28290822475356</v>
      </c>
      <c r="AG111" s="106"/>
      <c r="AH111" s="118"/>
      <c r="AI111" s="109">
        <v>5.88</v>
      </c>
      <c r="AJ111" s="218" t="s">
        <v>1158</v>
      </c>
      <c r="AK111" s="110">
        <v>1224.5743965330028</v>
      </c>
      <c r="AL111" s="108">
        <v>-1074.6265112432468</v>
      </c>
      <c r="AM111" s="106"/>
      <c r="AN111" s="118"/>
      <c r="AO111" s="109">
        <v>5.88</v>
      </c>
      <c r="AP111" s="218" t="s">
        <v>1158</v>
      </c>
      <c r="AQ111" s="110">
        <v>3870.3644355423476</v>
      </c>
      <c r="AR111" s="108">
        <v>-3396.4422597616513</v>
      </c>
      <c r="AS111" s="106"/>
      <c r="AT111" s="118"/>
      <c r="AU111" s="109">
        <v>5.88</v>
      </c>
      <c r="AV111" s="218" t="s">
        <v>1158</v>
      </c>
      <c r="AW111" s="110">
        <v>3024.0974953186892</v>
      </c>
      <c r="AX111" s="108">
        <v>-2653.799842830686</v>
      </c>
      <c r="AY111" s="114">
        <v>1074.9037791398357</v>
      </c>
      <c r="AZ111" s="114">
        <v>1224.5743965330028</v>
      </c>
      <c r="BA111" s="114">
        <v>3870.3644355423476</v>
      </c>
      <c r="BB111" s="114">
        <v>3024.0974953186892</v>
      </c>
      <c r="BC111" s="115">
        <v>9193.9401065338752</v>
      </c>
      <c r="BD111" s="106" t="s">
        <v>630</v>
      </c>
      <c r="BE111" s="119" t="s">
        <v>631</v>
      </c>
      <c r="BF111" s="117"/>
    </row>
    <row r="112" spans="1:58" s="21" customFormat="1" ht="18" customHeight="1" x14ac:dyDescent="0.35">
      <c r="A112" s="175">
        <v>533</v>
      </c>
      <c r="B112" s="175" t="s">
        <v>854</v>
      </c>
      <c r="C112" s="174" t="s">
        <v>854</v>
      </c>
      <c r="D112" s="174" t="s">
        <v>42</v>
      </c>
      <c r="E112" s="107">
        <v>1</v>
      </c>
      <c r="F112" s="107" t="s">
        <v>239</v>
      </c>
      <c r="G112" s="107">
        <v>0</v>
      </c>
      <c r="H112" s="178">
        <v>3713</v>
      </c>
      <c r="I112" s="178">
        <v>3730</v>
      </c>
      <c r="J112" s="178">
        <v>3730</v>
      </c>
      <c r="K112" s="178">
        <v>3730</v>
      </c>
      <c r="L112" s="107" t="s">
        <v>676</v>
      </c>
      <c r="M112" s="118"/>
      <c r="N112" s="177">
        <v>1.6151727892153844</v>
      </c>
      <c r="O112" s="177">
        <v>1.6151727892153844</v>
      </c>
      <c r="P112" s="177">
        <v>1.6151727892153844</v>
      </c>
      <c r="Q112" s="177">
        <v>1.6151727892153844</v>
      </c>
      <c r="R112" s="176">
        <v>1</v>
      </c>
      <c r="S112" s="176">
        <v>1</v>
      </c>
      <c r="T112" s="176">
        <v>1</v>
      </c>
      <c r="U112" s="176">
        <v>1</v>
      </c>
      <c r="V112" s="114">
        <v>5997.1365663567221</v>
      </c>
      <c r="W112" s="114">
        <v>6024.5945037733836</v>
      </c>
      <c r="X112" s="114">
        <v>6024.5945037733836</v>
      </c>
      <c r="Y112" s="114">
        <v>6024.5945037733836</v>
      </c>
      <c r="Z112" s="114">
        <v>24070.920077676874</v>
      </c>
      <c r="AA112" s="106"/>
      <c r="AB112" s="118"/>
      <c r="AC112" s="111">
        <v>1.6151727892153844</v>
      </c>
      <c r="AD112" s="112"/>
      <c r="AE112" s="110">
        <v>5997.1365663567221</v>
      </c>
      <c r="AF112" s="108">
        <v>0</v>
      </c>
      <c r="AG112" s="106"/>
      <c r="AH112" s="118"/>
      <c r="AI112" s="109">
        <v>1.6151727892153844</v>
      </c>
      <c r="AJ112" s="218" t="s">
        <v>267</v>
      </c>
      <c r="AK112" s="110">
        <v>6024.5945037733836</v>
      </c>
      <c r="AL112" s="108">
        <v>0</v>
      </c>
      <c r="AM112" s="106"/>
      <c r="AN112" s="118"/>
      <c r="AO112" s="109">
        <v>1.6151727892153844</v>
      </c>
      <c r="AP112" s="218" t="s">
        <v>267</v>
      </c>
      <c r="AQ112" s="110">
        <v>6024.5945037733836</v>
      </c>
      <c r="AR112" s="108">
        <v>0</v>
      </c>
      <c r="AS112" s="106"/>
      <c r="AT112" s="118"/>
      <c r="AU112" s="109">
        <v>1.6151727892153844</v>
      </c>
      <c r="AV112" s="218" t="s">
        <v>267</v>
      </c>
      <c r="AW112" s="110">
        <v>6024.5945037733836</v>
      </c>
      <c r="AX112" s="108">
        <v>0</v>
      </c>
      <c r="AY112" s="114">
        <v>5997.1365663567221</v>
      </c>
      <c r="AZ112" s="114">
        <v>6024.5945037733836</v>
      </c>
      <c r="BA112" s="114">
        <v>6024.5945037733836</v>
      </c>
      <c r="BB112" s="114">
        <v>6024.5945037733836</v>
      </c>
      <c r="BC112" s="115">
        <v>24070.920077676874</v>
      </c>
      <c r="BD112" s="106" t="s">
        <v>630</v>
      </c>
      <c r="BE112" s="119" t="s">
        <v>631</v>
      </c>
      <c r="BF112" s="117"/>
    </row>
    <row r="113" spans="1:58" s="21" customFormat="1" ht="18" customHeight="1" x14ac:dyDescent="0.35">
      <c r="A113" s="175">
        <v>490</v>
      </c>
      <c r="B113" s="175" t="e">
        <v>#N/A</v>
      </c>
      <c r="C113" s="174" t="s">
        <v>798</v>
      </c>
      <c r="D113" s="174" t="s">
        <v>401</v>
      </c>
      <c r="E113" s="107">
        <v>1</v>
      </c>
      <c r="F113" s="107" t="s">
        <v>180</v>
      </c>
      <c r="G113" s="107">
        <v>0</v>
      </c>
      <c r="H113" s="178">
        <v>1</v>
      </c>
      <c r="I113" s="178">
        <v>0</v>
      </c>
      <c r="J113" s="178">
        <v>0</v>
      </c>
      <c r="K113" s="178">
        <v>0</v>
      </c>
      <c r="L113" s="107">
        <v>0</v>
      </c>
      <c r="M113" s="118"/>
      <c r="N113" s="177">
        <v>11400</v>
      </c>
      <c r="O113" s="177">
        <v>11400</v>
      </c>
      <c r="P113" s="177">
        <v>11400</v>
      </c>
      <c r="Q113" s="177">
        <v>11400</v>
      </c>
      <c r="R113" s="176">
        <v>0.78</v>
      </c>
      <c r="S113" s="176">
        <v>0.78</v>
      </c>
      <c r="T113" s="176">
        <v>0.78</v>
      </c>
      <c r="U113" s="176">
        <v>0.78</v>
      </c>
      <c r="V113" s="114">
        <v>8892</v>
      </c>
      <c r="W113" s="114">
        <v>0</v>
      </c>
      <c r="X113" s="114">
        <v>0</v>
      </c>
      <c r="Y113" s="114">
        <v>0</v>
      </c>
      <c r="Z113" s="114">
        <v>8892</v>
      </c>
      <c r="AA113" s="106"/>
      <c r="AB113" s="118"/>
      <c r="AC113" s="111">
        <v>11400</v>
      </c>
      <c r="AD113" s="112"/>
      <c r="AE113" s="110">
        <v>8892</v>
      </c>
      <c r="AF113" s="108">
        <v>0</v>
      </c>
      <c r="AG113" s="106"/>
      <c r="AH113" s="118"/>
      <c r="AI113" s="109">
        <v>11400</v>
      </c>
      <c r="AJ113" s="218" t="s">
        <v>267</v>
      </c>
      <c r="AK113" s="110">
        <v>0</v>
      </c>
      <c r="AL113" s="108">
        <v>0</v>
      </c>
      <c r="AM113" s="106"/>
      <c r="AN113" s="118"/>
      <c r="AO113" s="109">
        <v>11400</v>
      </c>
      <c r="AP113" s="218" t="s">
        <v>267</v>
      </c>
      <c r="AQ113" s="110">
        <v>0</v>
      </c>
      <c r="AR113" s="108">
        <v>0</v>
      </c>
      <c r="AS113" s="106"/>
      <c r="AT113" s="118"/>
      <c r="AU113" s="109">
        <v>11400</v>
      </c>
      <c r="AV113" s="218" t="s">
        <v>267</v>
      </c>
      <c r="AW113" s="110">
        <v>0</v>
      </c>
      <c r="AX113" s="108">
        <v>0</v>
      </c>
      <c r="AY113" s="114">
        <v>8892</v>
      </c>
      <c r="AZ113" s="114">
        <v>0</v>
      </c>
      <c r="BA113" s="114">
        <v>0</v>
      </c>
      <c r="BB113" s="114">
        <v>0</v>
      </c>
      <c r="BC113" s="115">
        <v>8892</v>
      </c>
      <c r="BD113" s="106" t="s">
        <v>630</v>
      </c>
      <c r="BE113" s="119" t="s">
        <v>631</v>
      </c>
      <c r="BF113" s="117"/>
    </row>
    <row r="114" spans="1:58" s="21" customFormat="1" ht="18" customHeight="1" x14ac:dyDescent="0.35">
      <c r="A114" s="175">
        <v>35</v>
      </c>
      <c r="B114" s="175" t="s">
        <v>55</v>
      </c>
      <c r="C114" s="174" t="s">
        <v>55</v>
      </c>
      <c r="D114" s="174" t="s">
        <v>108</v>
      </c>
      <c r="E114" s="107">
        <v>1</v>
      </c>
      <c r="F114" s="107" t="s">
        <v>953</v>
      </c>
      <c r="G114" s="107">
        <v>0</v>
      </c>
      <c r="H114" s="178">
        <v>9</v>
      </c>
      <c r="I114" s="178">
        <v>8</v>
      </c>
      <c r="J114" s="178">
        <v>8</v>
      </c>
      <c r="K114" s="178">
        <v>8</v>
      </c>
      <c r="L114" s="107" t="s">
        <v>954</v>
      </c>
      <c r="M114" s="118"/>
      <c r="N114" s="177">
        <v>279</v>
      </c>
      <c r="O114" s="177">
        <v>279</v>
      </c>
      <c r="P114" s="177">
        <v>279</v>
      </c>
      <c r="Q114" s="177">
        <v>279</v>
      </c>
      <c r="R114" s="176">
        <v>0.67500000000000004</v>
      </c>
      <c r="S114" s="176">
        <v>0.67500000000000004</v>
      </c>
      <c r="T114" s="176">
        <v>0.67500000000000004</v>
      </c>
      <c r="U114" s="176">
        <v>0.67500000000000004</v>
      </c>
      <c r="V114" s="114">
        <v>1694.9250000000002</v>
      </c>
      <c r="W114" s="114">
        <v>1506.6000000000001</v>
      </c>
      <c r="X114" s="114">
        <v>1506.6000000000001</v>
      </c>
      <c r="Y114" s="114">
        <v>1506.6000000000001</v>
      </c>
      <c r="Z114" s="114">
        <v>6214.7250000000013</v>
      </c>
      <c r="AA114" s="106"/>
      <c r="AB114" s="118"/>
      <c r="AC114" s="111">
        <v>279</v>
      </c>
      <c r="AD114" s="112"/>
      <c r="AE114" s="110">
        <v>1694.9250000000002</v>
      </c>
      <c r="AF114" s="108">
        <v>0</v>
      </c>
      <c r="AG114" s="106"/>
      <c r="AH114" s="118"/>
      <c r="AI114" s="109">
        <v>279</v>
      </c>
      <c r="AJ114" s="218" t="s">
        <v>267</v>
      </c>
      <c r="AK114" s="110">
        <v>1506.6000000000001</v>
      </c>
      <c r="AL114" s="108">
        <v>0</v>
      </c>
      <c r="AM114" s="106"/>
      <c r="AN114" s="118"/>
      <c r="AO114" s="109">
        <v>279</v>
      </c>
      <c r="AP114" s="218" t="s">
        <v>267</v>
      </c>
      <c r="AQ114" s="110">
        <v>1506.6000000000001</v>
      </c>
      <c r="AR114" s="108">
        <v>0</v>
      </c>
      <c r="AS114" s="106"/>
      <c r="AT114" s="118"/>
      <c r="AU114" s="109">
        <v>279</v>
      </c>
      <c r="AV114" s="218" t="s">
        <v>267</v>
      </c>
      <c r="AW114" s="110">
        <v>1506.6000000000001</v>
      </c>
      <c r="AX114" s="108">
        <v>0</v>
      </c>
      <c r="AY114" s="114">
        <v>1694.9250000000002</v>
      </c>
      <c r="AZ114" s="114">
        <v>1506.6000000000001</v>
      </c>
      <c r="BA114" s="114">
        <v>1506.6000000000001</v>
      </c>
      <c r="BB114" s="114">
        <v>1506.6000000000001</v>
      </c>
      <c r="BC114" s="115">
        <v>6214.7250000000013</v>
      </c>
      <c r="BD114" s="106" t="s">
        <v>630</v>
      </c>
      <c r="BE114" s="119" t="s">
        <v>631</v>
      </c>
      <c r="BF114" s="117"/>
    </row>
    <row r="115" spans="1:58" s="21" customFormat="1" ht="18" customHeight="1" x14ac:dyDescent="0.35">
      <c r="A115" s="175">
        <v>244</v>
      </c>
      <c r="B115" s="175" t="s">
        <v>55</v>
      </c>
      <c r="C115" s="174" t="s">
        <v>55</v>
      </c>
      <c r="D115" s="174" t="s">
        <v>111</v>
      </c>
      <c r="E115" s="107">
        <v>1</v>
      </c>
      <c r="F115" s="107" t="s">
        <v>1081</v>
      </c>
      <c r="G115" s="107">
        <v>0</v>
      </c>
      <c r="H115" s="178">
        <v>20</v>
      </c>
      <c r="I115" s="178">
        <v>20</v>
      </c>
      <c r="J115" s="178">
        <v>35</v>
      </c>
      <c r="K115" s="178">
        <v>35</v>
      </c>
      <c r="L115" s="107" t="s">
        <v>1082</v>
      </c>
      <c r="M115" s="118"/>
      <c r="N115" s="177">
        <v>172</v>
      </c>
      <c r="O115" s="177">
        <v>172</v>
      </c>
      <c r="P115" s="177">
        <v>172</v>
      </c>
      <c r="Q115" s="177">
        <v>172</v>
      </c>
      <c r="R115" s="176">
        <v>0.89</v>
      </c>
      <c r="S115" s="176">
        <v>0.89</v>
      </c>
      <c r="T115" s="176">
        <v>0.89</v>
      </c>
      <c r="U115" s="176">
        <v>0.89</v>
      </c>
      <c r="V115" s="114">
        <v>3061.6</v>
      </c>
      <c r="W115" s="114">
        <v>3061.6</v>
      </c>
      <c r="X115" s="114">
        <v>5357.8</v>
      </c>
      <c r="Y115" s="114">
        <v>5357.8</v>
      </c>
      <c r="Z115" s="114">
        <v>16838.8</v>
      </c>
      <c r="AA115" s="106"/>
      <c r="AB115" s="118"/>
      <c r="AC115" s="111">
        <v>172</v>
      </c>
      <c r="AD115" s="112"/>
      <c r="AE115" s="110">
        <v>3061.6</v>
      </c>
      <c r="AF115" s="108">
        <v>0</v>
      </c>
      <c r="AG115" s="106"/>
      <c r="AH115" s="118"/>
      <c r="AI115" s="109">
        <v>172</v>
      </c>
      <c r="AJ115" s="218" t="s">
        <v>267</v>
      </c>
      <c r="AK115" s="110">
        <v>3061.6</v>
      </c>
      <c r="AL115" s="108">
        <v>0</v>
      </c>
      <c r="AM115" s="106"/>
      <c r="AN115" s="118"/>
      <c r="AO115" s="109">
        <v>172</v>
      </c>
      <c r="AP115" s="218" t="s">
        <v>267</v>
      </c>
      <c r="AQ115" s="110">
        <v>5357.8</v>
      </c>
      <c r="AR115" s="108">
        <v>0</v>
      </c>
      <c r="AS115" s="106"/>
      <c r="AT115" s="118"/>
      <c r="AU115" s="109">
        <v>172</v>
      </c>
      <c r="AV115" s="218" t="s">
        <v>267</v>
      </c>
      <c r="AW115" s="110">
        <v>5357.8</v>
      </c>
      <c r="AX115" s="108">
        <v>0</v>
      </c>
      <c r="AY115" s="114">
        <v>3061.6</v>
      </c>
      <c r="AZ115" s="114">
        <v>3061.6</v>
      </c>
      <c r="BA115" s="114">
        <v>5357.8</v>
      </c>
      <c r="BB115" s="114">
        <v>5357.8</v>
      </c>
      <c r="BC115" s="115">
        <v>16838.8</v>
      </c>
      <c r="BD115" s="106" t="s">
        <v>630</v>
      </c>
      <c r="BE115" s="119" t="s">
        <v>631</v>
      </c>
      <c r="BF115" s="117"/>
    </row>
    <row r="116" spans="1:58" s="21" customFormat="1" ht="18" customHeight="1" x14ac:dyDescent="0.35">
      <c r="A116" s="175">
        <v>61</v>
      </c>
      <c r="B116" s="175" t="s">
        <v>55</v>
      </c>
      <c r="C116" s="174" t="s">
        <v>55</v>
      </c>
      <c r="D116" s="174" t="s">
        <v>112</v>
      </c>
      <c r="E116" s="107">
        <v>1</v>
      </c>
      <c r="F116" s="107" t="s">
        <v>958</v>
      </c>
      <c r="G116" s="107">
        <v>0</v>
      </c>
      <c r="H116" s="178">
        <v>70</v>
      </c>
      <c r="I116" s="178">
        <v>60</v>
      </c>
      <c r="J116" s="178">
        <v>62</v>
      </c>
      <c r="K116" s="178">
        <v>64</v>
      </c>
      <c r="L116" s="107" t="s">
        <v>959</v>
      </c>
      <c r="M116" s="118"/>
      <c r="N116" s="177">
        <v>542.52473385463566</v>
      </c>
      <c r="O116" s="177">
        <v>542.52473385463566</v>
      </c>
      <c r="P116" s="177">
        <v>542.52473385463566</v>
      </c>
      <c r="Q116" s="177">
        <v>542.52473385463566</v>
      </c>
      <c r="R116" s="176">
        <v>0.49399999999999999</v>
      </c>
      <c r="S116" s="176">
        <v>0.49399999999999999</v>
      </c>
      <c r="T116" s="176">
        <v>0.49399999999999999</v>
      </c>
      <c r="U116" s="176">
        <v>0.49399999999999999</v>
      </c>
      <c r="V116" s="114">
        <v>18760.505296693304</v>
      </c>
      <c r="W116" s="114">
        <v>16080.433111451401</v>
      </c>
      <c r="X116" s="114">
        <v>16616.447548499782</v>
      </c>
      <c r="Y116" s="114">
        <v>17152.461985548161</v>
      </c>
      <c r="Z116" s="114">
        <v>68609.847942192646</v>
      </c>
      <c r="AA116" s="106"/>
      <c r="AB116" s="118"/>
      <c r="AC116" s="111">
        <v>522.6146428408108</v>
      </c>
      <c r="AD116" s="112"/>
      <c r="AE116" s="110">
        <v>18072.014349435238</v>
      </c>
      <c r="AF116" s="108">
        <v>-688.49094725806572</v>
      </c>
      <c r="AG116" s="106"/>
      <c r="AH116" s="118"/>
      <c r="AI116" s="109">
        <v>522.6146428408108</v>
      </c>
      <c r="AJ116" s="218" t="s">
        <v>1153</v>
      </c>
      <c r="AK116" s="110">
        <v>15490.298013801632</v>
      </c>
      <c r="AL116" s="108">
        <v>-590.1350976497688</v>
      </c>
      <c r="AM116" s="106"/>
      <c r="AN116" s="118"/>
      <c r="AO116" s="109">
        <v>522.6146428408108</v>
      </c>
      <c r="AP116" s="218" t="s">
        <v>1153</v>
      </c>
      <c r="AQ116" s="110">
        <v>16006.641280928354</v>
      </c>
      <c r="AR116" s="108">
        <v>-609.80626757142818</v>
      </c>
      <c r="AS116" s="106"/>
      <c r="AT116" s="118"/>
      <c r="AU116" s="109">
        <v>522.6146428408108</v>
      </c>
      <c r="AV116" s="218" t="s">
        <v>1153</v>
      </c>
      <c r="AW116" s="110">
        <v>16522.984548055076</v>
      </c>
      <c r="AX116" s="108">
        <v>-629.47743749308574</v>
      </c>
      <c r="AY116" s="114">
        <v>18072.014349435238</v>
      </c>
      <c r="AZ116" s="114">
        <v>15490.298013801632</v>
      </c>
      <c r="BA116" s="114">
        <v>16006.641280928354</v>
      </c>
      <c r="BB116" s="114">
        <v>16522.984548055076</v>
      </c>
      <c r="BC116" s="115">
        <v>66091.938192220288</v>
      </c>
      <c r="BD116" s="106" t="s">
        <v>630</v>
      </c>
      <c r="BE116" s="119" t="s">
        <v>631</v>
      </c>
      <c r="BF116" s="117"/>
    </row>
    <row r="117" spans="1:58" s="21" customFormat="1" ht="18" customHeight="1" x14ac:dyDescent="0.35">
      <c r="A117" s="175">
        <v>52</v>
      </c>
      <c r="B117" s="175" t="s">
        <v>55</v>
      </c>
      <c r="C117" s="174" t="s">
        <v>55</v>
      </c>
      <c r="D117" s="174" t="s">
        <v>113</v>
      </c>
      <c r="E117" s="107">
        <v>1</v>
      </c>
      <c r="F117" s="107" t="s">
        <v>927</v>
      </c>
      <c r="G117" s="107">
        <v>0</v>
      </c>
      <c r="H117" s="178">
        <v>18</v>
      </c>
      <c r="I117" s="178">
        <v>16</v>
      </c>
      <c r="J117" s="178">
        <v>23</v>
      </c>
      <c r="K117" s="178">
        <v>24</v>
      </c>
      <c r="L117" s="107" t="s">
        <v>928</v>
      </c>
      <c r="M117" s="118"/>
      <c r="N117" s="177">
        <v>1337.7267780000002</v>
      </c>
      <c r="O117" s="177">
        <v>1337.7267780000002</v>
      </c>
      <c r="P117" s="177">
        <v>1337.7267780000002</v>
      </c>
      <c r="Q117" s="177">
        <v>1337.7267780000002</v>
      </c>
      <c r="R117" s="176">
        <v>0.49399999999999999</v>
      </c>
      <c r="S117" s="176">
        <v>0.49399999999999999</v>
      </c>
      <c r="T117" s="176">
        <v>0.49399999999999999</v>
      </c>
      <c r="U117" s="176">
        <v>0.49399999999999999</v>
      </c>
      <c r="V117" s="114">
        <v>11895.066509976001</v>
      </c>
      <c r="W117" s="114">
        <v>10573.392453312001</v>
      </c>
      <c r="X117" s="114">
        <v>15199.251651636003</v>
      </c>
      <c r="Y117" s="114">
        <v>15860.088679968003</v>
      </c>
      <c r="Z117" s="114">
        <v>53527.799294892007</v>
      </c>
      <c r="AA117" s="106"/>
      <c r="AB117" s="118"/>
      <c r="AC117" s="111">
        <v>1338.656442</v>
      </c>
      <c r="AD117" s="112"/>
      <c r="AE117" s="110">
        <v>11903.333082264</v>
      </c>
      <c r="AF117" s="108">
        <v>8.2665722879992245</v>
      </c>
      <c r="AG117" s="106"/>
      <c r="AH117" s="118"/>
      <c r="AI117" s="109">
        <v>1338.656442</v>
      </c>
      <c r="AJ117" s="218" t="s">
        <v>267</v>
      </c>
      <c r="AK117" s="110">
        <v>10580.740517568</v>
      </c>
      <c r="AL117" s="108">
        <v>7.3480642559989064</v>
      </c>
      <c r="AM117" s="106"/>
      <c r="AN117" s="118"/>
      <c r="AO117" s="109">
        <v>1338.656442</v>
      </c>
      <c r="AP117" s="218" t="s">
        <v>267</v>
      </c>
      <c r="AQ117" s="110">
        <v>15209.814494004</v>
      </c>
      <c r="AR117" s="108">
        <v>10.562842367997291</v>
      </c>
      <c r="AS117" s="106"/>
      <c r="AT117" s="118"/>
      <c r="AU117" s="109">
        <v>1338.656442</v>
      </c>
      <c r="AV117" s="218" t="s">
        <v>267</v>
      </c>
      <c r="AW117" s="110">
        <v>15871.110776351999</v>
      </c>
      <c r="AX117" s="108">
        <v>11.022096383996541</v>
      </c>
      <c r="AY117" s="114">
        <v>11903.333082264</v>
      </c>
      <c r="AZ117" s="114">
        <v>10580.740517568</v>
      </c>
      <c r="BA117" s="114">
        <v>15209.814494004</v>
      </c>
      <c r="BB117" s="114">
        <v>15871.110776351999</v>
      </c>
      <c r="BC117" s="115">
        <v>53564.998870187999</v>
      </c>
      <c r="BD117" s="106" t="s">
        <v>630</v>
      </c>
      <c r="BE117" s="119" t="s">
        <v>631</v>
      </c>
      <c r="BF117" s="117"/>
    </row>
    <row r="118" spans="1:58" s="21" customFormat="1" ht="18" customHeight="1" x14ac:dyDescent="0.35">
      <c r="A118" s="175">
        <v>74</v>
      </c>
      <c r="B118" s="175" t="s">
        <v>55</v>
      </c>
      <c r="C118" s="174" t="s">
        <v>55</v>
      </c>
      <c r="D118" s="174" t="s">
        <v>114</v>
      </c>
      <c r="E118" s="107">
        <v>1</v>
      </c>
      <c r="F118" s="107" t="s">
        <v>1039</v>
      </c>
      <c r="G118" s="107">
        <v>0</v>
      </c>
      <c r="H118" s="178">
        <v>18</v>
      </c>
      <c r="I118" s="178">
        <v>16</v>
      </c>
      <c r="J118" s="178">
        <v>23</v>
      </c>
      <c r="K118" s="178">
        <v>30</v>
      </c>
      <c r="L118" s="107" t="s">
        <v>1040</v>
      </c>
      <c r="M118" s="118"/>
      <c r="N118" s="177">
        <v>451</v>
      </c>
      <c r="O118" s="177">
        <v>451</v>
      </c>
      <c r="P118" s="177">
        <v>451</v>
      </c>
      <c r="Q118" s="177">
        <v>451</v>
      </c>
      <c r="R118" s="176">
        <v>0.49399999999999999</v>
      </c>
      <c r="S118" s="176">
        <v>0.49399999999999999</v>
      </c>
      <c r="T118" s="176">
        <v>0.49399999999999999</v>
      </c>
      <c r="U118" s="176">
        <v>0.49399999999999999</v>
      </c>
      <c r="V118" s="114">
        <v>4010.2919999999999</v>
      </c>
      <c r="W118" s="114">
        <v>3564.7040000000002</v>
      </c>
      <c r="X118" s="114">
        <v>5124.2619999999997</v>
      </c>
      <c r="Y118" s="114">
        <v>6683.82</v>
      </c>
      <c r="Z118" s="114">
        <v>19383.078000000001</v>
      </c>
      <c r="AA118" s="106"/>
      <c r="AB118" s="118"/>
      <c r="AC118" s="111">
        <v>451</v>
      </c>
      <c r="AD118" s="112"/>
      <c r="AE118" s="110">
        <v>4010.2919999999999</v>
      </c>
      <c r="AF118" s="108">
        <v>0</v>
      </c>
      <c r="AG118" s="106"/>
      <c r="AH118" s="118"/>
      <c r="AI118" s="109">
        <v>451</v>
      </c>
      <c r="AJ118" s="218" t="s">
        <v>267</v>
      </c>
      <c r="AK118" s="110">
        <v>3564.7040000000002</v>
      </c>
      <c r="AL118" s="108">
        <v>0</v>
      </c>
      <c r="AM118" s="106"/>
      <c r="AN118" s="118"/>
      <c r="AO118" s="109">
        <v>451</v>
      </c>
      <c r="AP118" s="218" t="s">
        <v>267</v>
      </c>
      <c r="AQ118" s="110">
        <v>5124.2619999999997</v>
      </c>
      <c r="AR118" s="108">
        <v>0</v>
      </c>
      <c r="AS118" s="106"/>
      <c r="AT118" s="118"/>
      <c r="AU118" s="109">
        <v>451</v>
      </c>
      <c r="AV118" s="218" t="s">
        <v>267</v>
      </c>
      <c r="AW118" s="110">
        <v>6683.82</v>
      </c>
      <c r="AX118" s="108">
        <v>0</v>
      </c>
      <c r="AY118" s="114">
        <v>4010.2919999999999</v>
      </c>
      <c r="AZ118" s="114">
        <v>3564.7040000000002</v>
      </c>
      <c r="BA118" s="114">
        <v>5124.2619999999997</v>
      </c>
      <c r="BB118" s="114">
        <v>6683.82</v>
      </c>
      <c r="BC118" s="115">
        <v>19383.078000000001</v>
      </c>
      <c r="BD118" s="106" t="s">
        <v>630</v>
      </c>
      <c r="BE118" s="119" t="s">
        <v>631</v>
      </c>
      <c r="BF118" s="117"/>
    </row>
    <row r="119" spans="1:58" s="21" customFormat="1" ht="18" customHeight="1" x14ac:dyDescent="0.35">
      <c r="A119" s="175">
        <v>230</v>
      </c>
      <c r="B119" s="175" t="s">
        <v>55</v>
      </c>
      <c r="C119" s="174" t="s">
        <v>55</v>
      </c>
      <c r="D119" s="174" t="s">
        <v>115</v>
      </c>
      <c r="E119" s="107">
        <v>1</v>
      </c>
      <c r="F119" s="107" t="s">
        <v>939</v>
      </c>
      <c r="G119" s="107">
        <v>0</v>
      </c>
      <c r="H119" s="178">
        <v>4</v>
      </c>
      <c r="I119" s="178">
        <v>3</v>
      </c>
      <c r="J119" s="178">
        <v>5</v>
      </c>
      <c r="K119" s="178">
        <v>10</v>
      </c>
      <c r="L119" s="107" t="s">
        <v>940</v>
      </c>
      <c r="M119" s="118"/>
      <c r="N119" s="177">
        <v>266</v>
      </c>
      <c r="O119" s="177">
        <v>266</v>
      </c>
      <c r="P119" s="177">
        <v>266</v>
      </c>
      <c r="Q119" s="177">
        <v>266</v>
      </c>
      <c r="R119" s="176">
        <v>0.49399999999999999</v>
      </c>
      <c r="S119" s="176">
        <v>0.49399999999999999</v>
      </c>
      <c r="T119" s="176">
        <v>0.49399999999999999</v>
      </c>
      <c r="U119" s="176">
        <v>0.49399999999999999</v>
      </c>
      <c r="V119" s="114">
        <v>525.61599999999999</v>
      </c>
      <c r="W119" s="114">
        <v>394.21199999999999</v>
      </c>
      <c r="X119" s="114">
        <v>657.02</v>
      </c>
      <c r="Y119" s="114">
        <v>1314.04</v>
      </c>
      <c r="Z119" s="114">
        <v>2890.8879999999999</v>
      </c>
      <c r="AA119" s="106"/>
      <c r="AB119" s="118"/>
      <c r="AC119" s="111">
        <v>266</v>
      </c>
      <c r="AD119" s="112"/>
      <c r="AE119" s="110">
        <v>525.61599999999999</v>
      </c>
      <c r="AF119" s="108">
        <v>0</v>
      </c>
      <c r="AG119" s="106"/>
      <c r="AH119" s="118"/>
      <c r="AI119" s="109">
        <v>266</v>
      </c>
      <c r="AJ119" s="218" t="s">
        <v>267</v>
      </c>
      <c r="AK119" s="110">
        <v>394.21199999999999</v>
      </c>
      <c r="AL119" s="108">
        <v>0</v>
      </c>
      <c r="AM119" s="106"/>
      <c r="AN119" s="118"/>
      <c r="AO119" s="109">
        <v>266</v>
      </c>
      <c r="AP119" s="218" t="s">
        <v>267</v>
      </c>
      <c r="AQ119" s="110">
        <v>657.02</v>
      </c>
      <c r="AR119" s="108">
        <v>0</v>
      </c>
      <c r="AS119" s="106"/>
      <c r="AT119" s="118"/>
      <c r="AU119" s="109">
        <v>266</v>
      </c>
      <c r="AV119" s="218" t="s">
        <v>267</v>
      </c>
      <c r="AW119" s="110">
        <v>1314.04</v>
      </c>
      <c r="AX119" s="108">
        <v>0</v>
      </c>
      <c r="AY119" s="114">
        <v>525.61599999999999</v>
      </c>
      <c r="AZ119" s="114">
        <v>394.21199999999999</v>
      </c>
      <c r="BA119" s="114">
        <v>657.02</v>
      </c>
      <c r="BB119" s="114">
        <v>1314.04</v>
      </c>
      <c r="BC119" s="115">
        <v>2890.8879999999999</v>
      </c>
      <c r="BD119" s="106" t="s">
        <v>630</v>
      </c>
      <c r="BE119" s="119" t="s">
        <v>631</v>
      </c>
      <c r="BF119" s="117"/>
    </row>
    <row r="120" spans="1:58" s="21" customFormat="1" ht="18" customHeight="1" x14ac:dyDescent="0.35">
      <c r="A120" s="175">
        <v>177</v>
      </c>
      <c r="B120" s="175" t="s">
        <v>55</v>
      </c>
      <c r="C120" s="174" t="s">
        <v>55</v>
      </c>
      <c r="D120" s="174" t="s">
        <v>116</v>
      </c>
      <c r="E120" s="107">
        <v>1</v>
      </c>
      <c r="F120" s="107" t="s">
        <v>933</v>
      </c>
      <c r="G120" s="107">
        <v>0</v>
      </c>
      <c r="H120" s="178">
        <v>6</v>
      </c>
      <c r="I120" s="178">
        <v>5</v>
      </c>
      <c r="J120" s="178">
        <v>7</v>
      </c>
      <c r="K120" s="178">
        <v>9</v>
      </c>
      <c r="L120" s="107" t="s">
        <v>934</v>
      </c>
      <c r="M120" s="118"/>
      <c r="N120" s="177">
        <v>587.29999999999995</v>
      </c>
      <c r="O120" s="177">
        <v>587.29999999999995</v>
      </c>
      <c r="P120" s="177">
        <v>587.29999999999995</v>
      </c>
      <c r="Q120" s="177">
        <v>587.29999999999995</v>
      </c>
      <c r="R120" s="176">
        <v>0.67500000000000004</v>
      </c>
      <c r="S120" s="176">
        <v>0.67500000000000004</v>
      </c>
      <c r="T120" s="176">
        <v>0.67500000000000004</v>
      </c>
      <c r="U120" s="176">
        <v>0.67500000000000004</v>
      </c>
      <c r="V120" s="114">
        <v>2378.5650000000001</v>
      </c>
      <c r="W120" s="114">
        <v>1982.1375</v>
      </c>
      <c r="X120" s="114">
        <v>2774.9924999999998</v>
      </c>
      <c r="Y120" s="114">
        <v>3567.8475000000003</v>
      </c>
      <c r="Z120" s="114">
        <v>10703.5425</v>
      </c>
      <c r="AA120" s="106"/>
      <c r="AB120" s="118"/>
      <c r="AC120" s="111">
        <v>587.29999999999995</v>
      </c>
      <c r="AD120" s="112"/>
      <c r="AE120" s="110">
        <v>2378.5650000000001</v>
      </c>
      <c r="AF120" s="108">
        <v>0</v>
      </c>
      <c r="AG120" s="106"/>
      <c r="AH120" s="118"/>
      <c r="AI120" s="109">
        <v>587.29999999999995</v>
      </c>
      <c r="AJ120" s="218" t="s">
        <v>267</v>
      </c>
      <c r="AK120" s="110">
        <v>1982.1375</v>
      </c>
      <c r="AL120" s="108">
        <v>0</v>
      </c>
      <c r="AM120" s="106"/>
      <c r="AN120" s="118"/>
      <c r="AO120" s="109">
        <v>587.29999999999995</v>
      </c>
      <c r="AP120" s="218" t="s">
        <v>267</v>
      </c>
      <c r="AQ120" s="110">
        <v>2774.9924999999998</v>
      </c>
      <c r="AR120" s="108">
        <v>0</v>
      </c>
      <c r="AS120" s="106"/>
      <c r="AT120" s="118"/>
      <c r="AU120" s="109">
        <v>587.29999999999995</v>
      </c>
      <c r="AV120" s="218" t="s">
        <v>267</v>
      </c>
      <c r="AW120" s="110">
        <v>3567.8475000000003</v>
      </c>
      <c r="AX120" s="108">
        <v>0</v>
      </c>
      <c r="AY120" s="114">
        <v>2378.5650000000001</v>
      </c>
      <c r="AZ120" s="114">
        <v>1982.1375</v>
      </c>
      <c r="BA120" s="114">
        <v>2774.9924999999998</v>
      </c>
      <c r="BB120" s="114">
        <v>3567.8475000000003</v>
      </c>
      <c r="BC120" s="115">
        <v>10703.5425</v>
      </c>
      <c r="BD120" s="106" t="s">
        <v>630</v>
      </c>
      <c r="BE120" s="119" t="s">
        <v>631</v>
      </c>
      <c r="BF120" s="117"/>
    </row>
    <row r="121" spans="1:58" s="21" customFormat="1" ht="18" customHeight="1" x14ac:dyDescent="0.35">
      <c r="A121" s="175">
        <v>112</v>
      </c>
      <c r="B121" s="175" t="s">
        <v>55</v>
      </c>
      <c r="C121" s="174" t="s">
        <v>55</v>
      </c>
      <c r="D121" s="174" t="s">
        <v>119</v>
      </c>
      <c r="E121" s="107">
        <v>1</v>
      </c>
      <c r="F121" s="107" t="s">
        <v>1046</v>
      </c>
      <c r="G121" s="107">
        <v>0</v>
      </c>
      <c r="H121" s="178">
        <v>1</v>
      </c>
      <c r="I121" s="178">
        <v>1</v>
      </c>
      <c r="J121" s="178">
        <v>1</v>
      </c>
      <c r="K121" s="178">
        <v>2</v>
      </c>
      <c r="L121" s="107" t="s">
        <v>1047</v>
      </c>
      <c r="M121" s="118"/>
      <c r="N121" s="177">
        <v>1089</v>
      </c>
      <c r="O121" s="177">
        <v>1089</v>
      </c>
      <c r="P121" s="177">
        <v>1089</v>
      </c>
      <c r="Q121" s="177">
        <v>1089</v>
      </c>
      <c r="R121" s="176">
        <v>0.67500000000000004</v>
      </c>
      <c r="S121" s="176">
        <v>0.67500000000000004</v>
      </c>
      <c r="T121" s="176">
        <v>0.67500000000000004</v>
      </c>
      <c r="U121" s="176">
        <v>0.67500000000000004</v>
      </c>
      <c r="V121" s="114">
        <v>735.07500000000005</v>
      </c>
      <c r="W121" s="114">
        <v>735.07500000000005</v>
      </c>
      <c r="X121" s="114">
        <v>735.07500000000005</v>
      </c>
      <c r="Y121" s="114">
        <v>1470.15</v>
      </c>
      <c r="Z121" s="114">
        <v>3675.3750000000005</v>
      </c>
      <c r="AA121" s="106"/>
      <c r="AB121" s="118"/>
      <c r="AC121" s="111">
        <v>1089</v>
      </c>
      <c r="AD121" s="112"/>
      <c r="AE121" s="110">
        <v>735.07500000000005</v>
      </c>
      <c r="AF121" s="108">
        <v>0</v>
      </c>
      <c r="AG121" s="106"/>
      <c r="AH121" s="118"/>
      <c r="AI121" s="109">
        <v>1089</v>
      </c>
      <c r="AJ121" s="218" t="s">
        <v>267</v>
      </c>
      <c r="AK121" s="110">
        <v>735.07500000000005</v>
      </c>
      <c r="AL121" s="108">
        <v>0</v>
      </c>
      <c r="AM121" s="106"/>
      <c r="AN121" s="118"/>
      <c r="AO121" s="109">
        <v>1089</v>
      </c>
      <c r="AP121" s="218" t="s">
        <v>267</v>
      </c>
      <c r="AQ121" s="110">
        <v>735.07500000000005</v>
      </c>
      <c r="AR121" s="108">
        <v>0</v>
      </c>
      <c r="AS121" s="106"/>
      <c r="AT121" s="118"/>
      <c r="AU121" s="109">
        <v>1089</v>
      </c>
      <c r="AV121" s="218" t="s">
        <v>267</v>
      </c>
      <c r="AW121" s="110">
        <v>1470.15</v>
      </c>
      <c r="AX121" s="108">
        <v>0</v>
      </c>
      <c r="AY121" s="114">
        <v>735.07500000000005</v>
      </c>
      <c r="AZ121" s="114">
        <v>735.07500000000005</v>
      </c>
      <c r="BA121" s="114">
        <v>735.07500000000005</v>
      </c>
      <c r="BB121" s="114">
        <v>1470.15</v>
      </c>
      <c r="BC121" s="115">
        <v>3675.3750000000005</v>
      </c>
      <c r="BD121" s="106" t="s">
        <v>630</v>
      </c>
      <c r="BE121" s="119" t="s">
        <v>631</v>
      </c>
      <c r="BF121" s="117"/>
    </row>
    <row r="122" spans="1:58" s="21" customFormat="1" ht="18" customHeight="1" x14ac:dyDescent="0.35">
      <c r="A122" s="175">
        <v>111</v>
      </c>
      <c r="B122" s="175" t="s">
        <v>55</v>
      </c>
      <c r="C122" s="174" t="s">
        <v>55</v>
      </c>
      <c r="D122" s="174" t="s">
        <v>120</v>
      </c>
      <c r="E122" s="107">
        <v>1</v>
      </c>
      <c r="F122" s="107" t="s">
        <v>1044</v>
      </c>
      <c r="G122" s="107">
        <v>0</v>
      </c>
      <c r="H122" s="178">
        <v>1</v>
      </c>
      <c r="I122" s="178">
        <v>1</v>
      </c>
      <c r="J122" s="178">
        <v>1</v>
      </c>
      <c r="K122" s="178">
        <v>1</v>
      </c>
      <c r="L122" s="107" t="s">
        <v>1045</v>
      </c>
      <c r="M122" s="118"/>
      <c r="N122" s="177">
        <v>239</v>
      </c>
      <c r="O122" s="177">
        <v>239</v>
      </c>
      <c r="P122" s="177">
        <v>239</v>
      </c>
      <c r="Q122" s="177">
        <v>239</v>
      </c>
      <c r="R122" s="176">
        <v>0.67500000000000004</v>
      </c>
      <c r="S122" s="176">
        <v>0.67500000000000004</v>
      </c>
      <c r="T122" s="176">
        <v>0.67500000000000004</v>
      </c>
      <c r="U122" s="176">
        <v>0.67500000000000004</v>
      </c>
      <c r="V122" s="114">
        <v>161.32500000000002</v>
      </c>
      <c r="W122" s="114">
        <v>161.32500000000002</v>
      </c>
      <c r="X122" s="114">
        <v>161.32500000000002</v>
      </c>
      <c r="Y122" s="114">
        <v>161.32500000000002</v>
      </c>
      <c r="Z122" s="114">
        <v>645.30000000000007</v>
      </c>
      <c r="AA122" s="106"/>
      <c r="AB122" s="118"/>
      <c r="AC122" s="111">
        <v>239</v>
      </c>
      <c r="AD122" s="112"/>
      <c r="AE122" s="110">
        <v>161.32500000000002</v>
      </c>
      <c r="AF122" s="108">
        <v>0</v>
      </c>
      <c r="AG122" s="106"/>
      <c r="AH122" s="118"/>
      <c r="AI122" s="109">
        <v>239</v>
      </c>
      <c r="AJ122" s="218" t="s">
        <v>267</v>
      </c>
      <c r="AK122" s="110">
        <v>161.32500000000002</v>
      </c>
      <c r="AL122" s="108">
        <v>0</v>
      </c>
      <c r="AM122" s="106"/>
      <c r="AN122" s="118"/>
      <c r="AO122" s="109">
        <v>239</v>
      </c>
      <c r="AP122" s="218" t="s">
        <v>267</v>
      </c>
      <c r="AQ122" s="110">
        <v>161.32500000000002</v>
      </c>
      <c r="AR122" s="108">
        <v>0</v>
      </c>
      <c r="AS122" s="106"/>
      <c r="AT122" s="118"/>
      <c r="AU122" s="109">
        <v>239</v>
      </c>
      <c r="AV122" s="218" t="s">
        <v>267</v>
      </c>
      <c r="AW122" s="110">
        <v>161.32500000000002</v>
      </c>
      <c r="AX122" s="108">
        <v>0</v>
      </c>
      <c r="AY122" s="114">
        <v>161.32500000000002</v>
      </c>
      <c r="AZ122" s="114">
        <v>161.32500000000002</v>
      </c>
      <c r="BA122" s="114">
        <v>161.32500000000002</v>
      </c>
      <c r="BB122" s="114">
        <v>161.32500000000002</v>
      </c>
      <c r="BC122" s="115">
        <v>645.30000000000007</v>
      </c>
      <c r="BD122" s="106" t="s">
        <v>630</v>
      </c>
      <c r="BE122" s="119" t="s">
        <v>631</v>
      </c>
      <c r="BF122" s="117"/>
    </row>
    <row r="123" spans="1:58" s="21" customFormat="1" ht="18" customHeight="1" x14ac:dyDescent="0.35">
      <c r="A123" s="175">
        <v>109</v>
      </c>
      <c r="B123" s="175" t="s">
        <v>55</v>
      </c>
      <c r="C123" s="174" t="s">
        <v>55</v>
      </c>
      <c r="D123" s="174" t="s">
        <v>121</v>
      </c>
      <c r="E123" s="107">
        <v>1</v>
      </c>
      <c r="F123" s="107" t="s">
        <v>1036</v>
      </c>
      <c r="G123" s="107">
        <v>0</v>
      </c>
      <c r="H123" s="178">
        <v>1</v>
      </c>
      <c r="I123" s="178">
        <v>1</v>
      </c>
      <c r="J123" s="178">
        <v>1</v>
      </c>
      <c r="K123" s="178">
        <v>1</v>
      </c>
      <c r="L123" s="107" t="s">
        <v>1037</v>
      </c>
      <c r="M123" s="118"/>
      <c r="N123" s="177">
        <v>661</v>
      </c>
      <c r="O123" s="177">
        <v>661</v>
      </c>
      <c r="P123" s="177">
        <v>661</v>
      </c>
      <c r="Q123" s="177">
        <v>661</v>
      </c>
      <c r="R123" s="176">
        <v>0.67500000000000004</v>
      </c>
      <c r="S123" s="176">
        <v>0.67500000000000004</v>
      </c>
      <c r="T123" s="176">
        <v>0.67500000000000004</v>
      </c>
      <c r="U123" s="176">
        <v>0.67500000000000004</v>
      </c>
      <c r="V123" s="114">
        <v>446.17500000000001</v>
      </c>
      <c r="W123" s="114">
        <v>446.17500000000001</v>
      </c>
      <c r="X123" s="114">
        <v>446.17500000000001</v>
      </c>
      <c r="Y123" s="114">
        <v>446.17500000000001</v>
      </c>
      <c r="Z123" s="114">
        <v>1784.7</v>
      </c>
      <c r="AA123" s="106"/>
      <c r="AB123" s="118"/>
      <c r="AC123" s="111">
        <v>661</v>
      </c>
      <c r="AD123" s="112"/>
      <c r="AE123" s="110">
        <v>446.17500000000001</v>
      </c>
      <c r="AF123" s="108">
        <v>0</v>
      </c>
      <c r="AG123" s="106"/>
      <c r="AH123" s="118"/>
      <c r="AI123" s="109">
        <v>661</v>
      </c>
      <c r="AJ123" s="218" t="s">
        <v>267</v>
      </c>
      <c r="AK123" s="110">
        <v>446.17500000000001</v>
      </c>
      <c r="AL123" s="108">
        <v>0</v>
      </c>
      <c r="AM123" s="106"/>
      <c r="AN123" s="118"/>
      <c r="AO123" s="109">
        <v>661</v>
      </c>
      <c r="AP123" s="218" t="s">
        <v>267</v>
      </c>
      <c r="AQ123" s="110">
        <v>446.17500000000001</v>
      </c>
      <c r="AR123" s="108">
        <v>0</v>
      </c>
      <c r="AS123" s="106"/>
      <c r="AT123" s="118"/>
      <c r="AU123" s="109">
        <v>661</v>
      </c>
      <c r="AV123" s="218" t="s">
        <v>267</v>
      </c>
      <c r="AW123" s="110">
        <v>446.17500000000001</v>
      </c>
      <c r="AX123" s="108">
        <v>0</v>
      </c>
      <c r="AY123" s="114">
        <v>446.17500000000001</v>
      </c>
      <c r="AZ123" s="114">
        <v>446.17500000000001</v>
      </c>
      <c r="BA123" s="114">
        <v>446.17500000000001</v>
      </c>
      <c r="BB123" s="114">
        <v>446.17500000000001</v>
      </c>
      <c r="BC123" s="115">
        <v>1784.7</v>
      </c>
      <c r="BD123" s="106" t="s">
        <v>630</v>
      </c>
      <c r="BE123" s="119" t="s">
        <v>631</v>
      </c>
      <c r="BF123" s="117"/>
    </row>
    <row r="124" spans="1:58" s="21" customFormat="1" ht="18" customHeight="1" x14ac:dyDescent="0.35">
      <c r="A124" s="175">
        <v>110</v>
      </c>
      <c r="B124" s="175" t="s">
        <v>55</v>
      </c>
      <c r="C124" s="174" t="s">
        <v>55</v>
      </c>
      <c r="D124" s="174" t="s">
        <v>122</v>
      </c>
      <c r="E124" s="107">
        <v>1</v>
      </c>
      <c r="F124" s="107" t="s">
        <v>1042</v>
      </c>
      <c r="G124" s="107">
        <v>0</v>
      </c>
      <c r="H124" s="178">
        <v>1</v>
      </c>
      <c r="I124" s="178">
        <v>1</v>
      </c>
      <c r="J124" s="178">
        <v>1</v>
      </c>
      <c r="K124" s="178">
        <v>1</v>
      </c>
      <c r="L124" s="107" t="s">
        <v>1043</v>
      </c>
      <c r="M124" s="118"/>
      <c r="N124" s="177">
        <v>554</v>
      </c>
      <c r="O124" s="177">
        <v>554</v>
      </c>
      <c r="P124" s="177">
        <v>554</v>
      </c>
      <c r="Q124" s="177">
        <v>554</v>
      </c>
      <c r="R124" s="176">
        <v>0.67500000000000004</v>
      </c>
      <c r="S124" s="176">
        <v>0.67500000000000004</v>
      </c>
      <c r="T124" s="176">
        <v>0.67500000000000004</v>
      </c>
      <c r="U124" s="176">
        <v>0.67500000000000004</v>
      </c>
      <c r="V124" s="114">
        <v>373.95000000000005</v>
      </c>
      <c r="W124" s="114">
        <v>373.95000000000005</v>
      </c>
      <c r="X124" s="114">
        <v>373.95000000000005</v>
      </c>
      <c r="Y124" s="114">
        <v>373.95000000000005</v>
      </c>
      <c r="Z124" s="114">
        <v>1495.8000000000002</v>
      </c>
      <c r="AA124" s="106"/>
      <c r="AB124" s="118"/>
      <c r="AC124" s="111">
        <v>554</v>
      </c>
      <c r="AD124" s="112"/>
      <c r="AE124" s="110">
        <v>373.95000000000005</v>
      </c>
      <c r="AF124" s="108">
        <v>0</v>
      </c>
      <c r="AG124" s="106"/>
      <c r="AH124" s="118"/>
      <c r="AI124" s="109">
        <v>554</v>
      </c>
      <c r="AJ124" s="218" t="s">
        <v>267</v>
      </c>
      <c r="AK124" s="110">
        <v>373.95000000000005</v>
      </c>
      <c r="AL124" s="108">
        <v>0</v>
      </c>
      <c r="AM124" s="106"/>
      <c r="AN124" s="118"/>
      <c r="AO124" s="109">
        <v>554</v>
      </c>
      <c r="AP124" s="218" t="s">
        <v>267</v>
      </c>
      <c r="AQ124" s="110">
        <v>373.95000000000005</v>
      </c>
      <c r="AR124" s="108">
        <v>0</v>
      </c>
      <c r="AS124" s="106"/>
      <c r="AT124" s="118"/>
      <c r="AU124" s="109">
        <v>554</v>
      </c>
      <c r="AV124" s="218" t="s">
        <v>267</v>
      </c>
      <c r="AW124" s="110">
        <v>373.95000000000005</v>
      </c>
      <c r="AX124" s="108">
        <v>0</v>
      </c>
      <c r="AY124" s="114">
        <v>373.95000000000005</v>
      </c>
      <c r="AZ124" s="114">
        <v>373.95000000000005</v>
      </c>
      <c r="BA124" s="114">
        <v>373.95000000000005</v>
      </c>
      <c r="BB124" s="114">
        <v>373.95000000000005</v>
      </c>
      <c r="BC124" s="115">
        <v>1495.8000000000002</v>
      </c>
      <c r="BD124" s="106" t="s">
        <v>630</v>
      </c>
      <c r="BE124" s="119" t="s">
        <v>631</v>
      </c>
      <c r="BF124" s="117"/>
    </row>
    <row r="125" spans="1:58" s="21" customFormat="1" ht="18" customHeight="1" x14ac:dyDescent="0.35">
      <c r="A125" s="175">
        <v>113</v>
      </c>
      <c r="B125" s="175" t="s">
        <v>55</v>
      </c>
      <c r="C125" s="174" t="s">
        <v>55</v>
      </c>
      <c r="D125" s="174" t="s">
        <v>123</v>
      </c>
      <c r="E125" s="107">
        <v>1</v>
      </c>
      <c r="F125" s="107" t="s">
        <v>1074</v>
      </c>
      <c r="G125" s="107">
        <v>0</v>
      </c>
      <c r="H125" s="178">
        <v>1</v>
      </c>
      <c r="I125" s="178">
        <v>0</v>
      </c>
      <c r="J125" s="178">
        <v>2</v>
      </c>
      <c r="K125" s="178">
        <v>2</v>
      </c>
      <c r="L125" s="107" t="s">
        <v>1075</v>
      </c>
      <c r="M125" s="118"/>
      <c r="N125" s="177">
        <v>1380</v>
      </c>
      <c r="O125" s="177">
        <v>1380</v>
      </c>
      <c r="P125" s="177">
        <v>1380</v>
      </c>
      <c r="Q125" s="177">
        <v>1380</v>
      </c>
      <c r="R125" s="176">
        <v>0.67500000000000004</v>
      </c>
      <c r="S125" s="176">
        <v>0.67500000000000004</v>
      </c>
      <c r="T125" s="176">
        <v>0.67500000000000004</v>
      </c>
      <c r="U125" s="176">
        <v>0.67500000000000004</v>
      </c>
      <c r="V125" s="114">
        <v>931.50000000000011</v>
      </c>
      <c r="W125" s="114">
        <v>0</v>
      </c>
      <c r="X125" s="114">
        <v>1863.0000000000002</v>
      </c>
      <c r="Y125" s="114">
        <v>1863.0000000000002</v>
      </c>
      <c r="Z125" s="114">
        <v>4657.5000000000009</v>
      </c>
      <c r="AA125" s="106"/>
      <c r="AB125" s="118"/>
      <c r="AC125" s="111">
        <v>1380</v>
      </c>
      <c r="AD125" s="112"/>
      <c r="AE125" s="110">
        <v>931.50000000000011</v>
      </c>
      <c r="AF125" s="108">
        <v>0</v>
      </c>
      <c r="AG125" s="106"/>
      <c r="AH125" s="118"/>
      <c r="AI125" s="109">
        <v>1380</v>
      </c>
      <c r="AJ125" s="218" t="s">
        <v>267</v>
      </c>
      <c r="AK125" s="110">
        <v>0</v>
      </c>
      <c r="AL125" s="108">
        <v>0</v>
      </c>
      <c r="AM125" s="106"/>
      <c r="AN125" s="118"/>
      <c r="AO125" s="109">
        <v>1380</v>
      </c>
      <c r="AP125" s="218" t="s">
        <v>267</v>
      </c>
      <c r="AQ125" s="110">
        <v>1863.0000000000002</v>
      </c>
      <c r="AR125" s="108">
        <v>0</v>
      </c>
      <c r="AS125" s="106"/>
      <c r="AT125" s="118"/>
      <c r="AU125" s="109">
        <v>1380</v>
      </c>
      <c r="AV125" s="218" t="s">
        <v>267</v>
      </c>
      <c r="AW125" s="110">
        <v>1863.0000000000002</v>
      </c>
      <c r="AX125" s="108">
        <v>0</v>
      </c>
      <c r="AY125" s="114">
        <v>931.50000000000011</v>
      </c>
      <c r="AZ125" s="114">
        <v>0</v>
      </c>
      <c r="BA125" s="114">
        <v>1863.0000000000002</v>
      </c>
      <c r="BB125" s="114">
        <v>1863.0000000000002</v>
      </c>
      <c r="BC125" s="115">
        <v>4657.5000000000009</v>
      </c>
      <c r="BD125" s="106" t="s">
        <v>630</v>
      </c>
      <c r="BE125" s="119" t="s">
        <v>631</v>
      </c>
      <c r="BF125" s="117"/>
    </row>
    <row r="126" spans="1:58" s="21" customFormat="1" ht="18" customHeight="1" x14ac:dyDescent="0.35">
      <c r="A126" s="175">
        <v>114</v>
      </c>
      <c r="B126" s="175" t="s">
        <v>55</v>
      </c>
      <c r="C126" s="174" t="s">
        <v>55</v>
      </c>
      <c r="D126" s="174" t="s">
        <v>124</v>
      </c>
      <c r="E126" s="107">
        <v>1</v>
      </c>
      <c r="F126" s="107" t="s">
        <v>1092</v>
      </c>
      <c r="G126" s="107">
        <v>0</v>
      </c>
      <c r="H126" s="178">
        <v>1</v>
      </c>
      <c r="I126" s="178">
        <v>1</v>
      </c>
      <c r="J126" s="178">
        <v>1</v>
      </c>
      <c r="K126" s="178">
        <v>2</v>
      </c>
      <c r="L126" s="107" t="s">
        <v>1093</v>
      </c>
      <c r="M126" s="118"/>
      <c r="N126" s="177">
        <v>2064</v>
      </c>
      <c r="O126" s="177">
        <v>2064</v>
      </c>
      <c r="P126" s="177">
        <v>2064</v>
      </c>
      <c r="Q126" s="177">
        <v>2064</v>
      </c>
      <c r="R126" s="176">
        <v>0.67500000000000004</v>
      </c>
      <c r="S126" s="176">
        <v>0.67500000000000004</v>
      </c>
      <c r="T126" s="176">
        <v>0.67500000000000004</v>
      </c>
      <c r="U126" s="176">
        <v>0.67500000000000004</v>
      </c>
      <c r="V126" s="114">
        <v>1393.2</v>
      </c>
      <c r="W126" s="114">
        <v>1393.2</v>
      </c>
      <c r="X126" s="114">
        <v>1393.2</v>
      </c>
      <c r="Y126" s="114">
        <v>2786.4</v>
      </c>
      <c r="Z126" s="114">
        <v>6966</v>
      </c>
      <c r="AA126" s="106"/>
      <c r="AB126" s="118"/>
      <c r="AC126" s="111">
        <v>2064</v>
      </c>
      <c r="AD126" s="112"/>
      <c r="AE126" s="110">
        <v>1393.2</v>
      </c>
      <c r="AF126" s="108">
        <v>0</v>
      </c>
      <c r="AG126" s="106"/>
      <c r="AH126" s="118"/>
      <c r="AI126" s="109">
        <v>2064</v>
      </c>
      <c r="AJ126" s="218" t="s">
        <v>267</v>
      </c>
      <c r="AK126" s="110">
        <v>1393.2</v>
      </c>
      <c r="AL126" s="108">
        <v>0</v>
      </c>
      <c r="AM126" s="106"/>
      <c r="AN126" s="118"/>
      <c r="AO126" s="109">
        <v>2064</v>
      </c>
      <c r="AP126" s="218" t="s">
        <v>267</v>
      </c>
      <c r="AQ126" s="110">
        <v>1393.2</v>
      </c>
      <c r="AR126" s="108">
        <v>0</v>
      </c>
      <c r="AS126" s="106"/>
      <c r="AT126" s="118"/>
      <c r="AU126" s="109">
        <v>2064</v>
      </c>
      <c r="AV126" s="218" t="s">
        <v>267</v>
      </c>
      <c r="AW126" s="110">
        <v>2786.4</v>
      </c>
      <c r="AX126" s="108">
        <v>0</v>
      </c>
      <c r="AY126" s="114">
        <v>1393.2</v>
      </c>
      <c r="AZ126" s="114">
        <v>1393.2</v>
      </c>
      <c r="BA126" s="114">
        <v>1393.2</v>
      </c>
      <c r="BB126" s="114">
        <v>2786.4</v>
      </c>
      <c r="BC126" s="115">
        <v>6966</v>
      </c>
      <c r="BD126" s="106" t="s">
        <v>630</v>
      </c>
      <c r="BE126" s="119" t="s">
        <v>631</v>
      </c>
      <c r="BF126" s="117"/>
    </row>
    <row r="127" spans="1:58" s="21" customFormat="1" ht="18" customHeight="1" x14ac:dyDescent="0.35">
      <c r="A127" s="175">
        <v>191</v>
      </c>
      <c r="B127" s="175" t="s">
        <v>55</v>
      </c>
      <c r="C127" s="174" t="s">
        <v>55</v>
      </c>
      <c r="D127" s="174" t="s">
        <v>125</v>
      </c>
      <c r="E127" s="107">
        <v>1</v>
      </c>
      <c r="F127" s="107" t="s">
        <v>1072</v>
      </c>
      <c r="G127" s="107">
        <v>0</v>
      </c>
      <c r="H127" s="178">
        <v>3</v>
      </c>
      <c r="I127" s="178">
        <v>3</v>
      </c>
      <c r="J127" s="178">
        <v>4</v>
      </c>
      <c r="K127" s="178">
        <v>4</v>
      </c>
      <c r="L127" s="107" t="s">
        <v>1073</v>
      </c>
      <c r="M127" s="118"/>
      <c r="N127" s="177">
        <v>4026.8310515999997</v>
      </c>
      <c r="O127" s="177">
        <v>4026.8310515999997</v>
      </c>
      <c r="P127" s="177">
        <v>4026.8310515999997</v>
      </c>
      <c r="Q127" s="177">
        <v>4026.8310515999997</v>
      </c>
      <c r="R127" s="176">
        <v>0.67500000000000004</v>
      </c>
      <c r="S127" s="176">
        <v>0.67500000000000004</v>
      </c>
      <c r="T127" s="176">
        <v>0.67500000000000004</v>
      </c>
      <c r="U127" s="176">
        <v>0.67500000000000004</v>
      </c>
      <c r="V127" s="114">
        <v>8154.3328794899999</v>
      </c>
      <c r="W127" s="114">
        <v>8154.3328794899999</v>
      </c>
      <c r="X127" s="114">
        <v>10872.44383932</v>
      </c>
      <c r="Y127" s="114">
        <v>10872.44383932</v>
      </c>
      <c r="Z127" s="114">
        <v>38053.553437619994</v>
      </c>
      <c r="AA127" s="106"/>
      <c r="AB127" s="118"/>
      <c r="AC127" s="111">
        <v>4530.1849330499999</v>
      </c>
      <c r="AD127" s="112"/>
      <c r="AE127" s="110">
        <v>9173.6244894262491</v>
      </c>
      <c r="AF127" s="108">
        <v>1019.2916099362492</v>
      </c>
      <c r="AG127" s="106"/>
      <c r="AH127" s="118"/>
      <c r="AI127" s="109">
        <v>4530.1849330499999</v>
      </c>
      <c r="AJ127" s="218" t="s">
        <v>1152</v>
      </c>
      <c r="AK127" s="110">
        <v>9173.6244894262491</v>
      </c>
      <c r="AL127" s="108">
        <v>1019.2916099362492</v>
      </c>
      <c r="AM127" s="106"/>
      <c r="AN127" s="118"/>
      <c r="AO127" s="109">
        <v>4530.1849330499999</v>
      </c>
      <c r="AP127" s="218" t="s">
        <v>1152</v>
      </c>
      <c r="AQ127" s="110">
        <v>12231.499319235001</v>
      </c>
      <c r="AR127" s="108">
        <v>1359.0554799150013</v>
      </c>
      <c r="AS127" s="106"/>
      <c r="AT127" s="118"/>
      <c r="AU127" s="109">
        <v>4530.1849330499999</v>
      </c>
      <c r="AV127" s="218" t="s">
        <v>1152</v>
      </c>
      <c r="AW127" s="110">
        <v>12231.499319235001</v>
      </c>
      <c r="AX127" s="108">
        <v>1359.0554799150013</v>
      </c>
      <c r="AY127" s="114">
        <v>9173.6244894262491</v>
      </c>
      <c r="AZ127" s="114">
        <v>9173.6244894262491</v>
      </c>
      <c r="BA127" s="114">
        <v>12231.499319235001</v>
      </c>
      <c r="BB127" s="114">
        <v>12231.499319235001</v>
      </c>
      <c r="BC127" s="115">
        <v>42810.2476173225</v>
      </c>
      <c r="BD127" s="106" t="s">
        <v>630</v>
      </c>
      <c r="BE127" s="119" t="s">
        <v>631</v>
      </c>
      <c r="BF127" s="117"/>
    </row>
    <row r="128" spans="1:58" s="21" customFormat="1" ht="18" customHeight="1" x14ac:dyDescent="0.35">
      <c r="A128" s="175">
        <v>75</v>
      </c>
      <c r="B128" s="175" t="s">
        <v>55</v>
      </c>
      <c r="C128" s="174" t="s">
        <v>55</v>
      </c>
      <c r="D128" s="174" t="s">
        <v>128</v>
      </c>
      <c r="E128" s="107">
        <v>1</v>
      </c>
      <c r="F128" s="107" t="s">
        <v>1048</v>
      </c>
      <c r="G128" s="107">
        <v>0</v>
      </c>
      <c r="H128" s="178">
        <v>4</v>
      </c>
      <c r="I128" s="178">
        <v>3</v>
      </c>
      <c r="J128" s="178">
        <v>3</v>
      </c>
      <c r="K128" s="178">
        <v>3</v>
      </c>
      <c r="L128" s="107" t="s">
        <v>1049</v>
      </c>
      <c r="M128" s="118"/>
      <c r="N128" s="177">
        <v>5505.34375</v>
      </c>
      <c r="O128" s="177">
        <v>5505.34375</v>
      </c>
      <c r="P128" s="177">
        <v>5505.34375</v>
      </c>
      <c r="Q128" s="177">
        <v>5505.34375</v>
      </c>
      <c r="R128" s="176">
        <v>0.67500000000000004</v>
      </c>
      <c r="S128" s="176">
        <v>0.67500000000000004</v>
      </c>
      <c r="T128" s="176">
        <v>0.67500000000000004</v>
      </c>
      <c r="U128" s="176">
        <v>0.67500000000000004</v>
      </c>
      <c r="V128" s="114">
        <v>14864.428125</v>
      </c>
      <c r="W128" s="114">
        <v>11148.321093750001</v>
      </c>
      <c r="X128" s="114">
        <v>11148.321093750001</v>
      </c>
      <c r="Y128" s="114">
        <v>11148.321093750001</v>
      </c>
      <c r="Z128" s="114">
        <v>48309.391406249997</v>
      </c>
      <c r="AA128" s="106"/>
      <c r="AB128" s="118"/>
      <c r="AC128" s="111">
        <v>5505.34375</v>
      </c>
      <c r="AD128" s="112"/>
      <c r="AE128" s="110">
        <v>14864.428125</v>
      </c>
      <c r="AF128" s="108">
        <v>0</v>
      </c>
      <c r="AG128" s="106"/>
      <c r="AH128" s="118"/>
      <c r="AI128" s="109">
        <v>5505.34375</v>
      </c>
      <c r="AJ128" s="218" t="s">
        <v>267</v>
      </c>
      <c r="AK128" s="110">
        <v>11148.321093750001</v>
      </c>
      <c r="AL128" s="108">
        <v>0</v>
      </c>
      <c r="AM128" s="106"/>
      <c r="AN128" s="118"/>
      <c r="AO128" s="109">
        <v>5505.34375</v>
      </c>
      <c r="AP128" s="218" t="s">
        <v>267</v>
      </c>
      <c r="AQ128" s="110">
        <v>11148.321093750001</v>
      </c>
      <c r="AR128" s="108">
        <v>0</v>
      </c>
      <c r="AS128" s="106"/>
      <c r="AT128" s="118"/>
      <c r="AU128" s="109">
        <v>5505.34375</v>
      </c>
      <c r="AV128" s="218" t="s">
        <v>267</v>
      </c>
      <c r="AW128" s="110">
        <v>11148.321093750001</v>
      </c>
      <c r="AX128" s="108">
        <v>0</v>
      </c>
      <c r="AY128" s="114">
        <v>14864.428125</v>
      </c>
      <c r="AZ128" s="114">
        <v>11148.321093750001</v>
      </c>
      <c r="BA128" s="114">
        <v>11148.321093750001</v>
      </c>
      <c r="BB128" s="114">
        <v>11148.321093750001</v>
      </c>
      <c r="BC128" s="115">
        <v>48309.391406249997</v>
      </c>
      <c r="BD128" s="106" t="s">
        <v>630</v>
      </c>
      <c r="BE128" s="119" t="s">
        <v>631</v>
      </c>
      <c r="BF128" s="117"/>
    </row>
    <row r="129" spans="1:58" s="21" customFormat="1" ht="18" customHeight="1" x14ac:dyDescent="0.35">
      <c r="A129" s="175">
        <v>186</v>
      </c>
      <c r="B129" s="175" t="s">
        <v>55</v>
      </c>
      <c r="C129" s="174" t="s">
        <v>55</v>
      </c>
      <c r="D129" s="174" t="s">
        <v>200</v>
      </c>
      <c r="E129" s="107">
        <v>1</v>
      </c>
      <c r="F129" s="107" t="s">
        <v>986</v>
      </c>
      <c r="G129" s="107">
        <v>0</v>
      </c>
      <c r="H129" s="178">
        <v>10100</v>
      </c>
      <c r="I129" s="178">
        <v>6500</v>
      </c>
      <c r="J129" s="178">
        <v>25400</v>
      </c>
      <c r="K129" s="178">
        <v>34200</v>
      </c>
      <c r="L129" s="107" t="s">
        <v>987</v>
      </c>
      <c r="M129" s="118"/>
      <c r="N129" s="177">
        <v>5.1875000000000004E-2</v>
      </c>
      <c r="O129" s="177">
        <v>5.1875000000000004E-2</v>
      </c>
      <c r="P129" s="177">
        <v>5.1875000000000004E-2</v>
      </c>
      <c r="Q129" s="177">
        <v>5.1875000000000004E-2</v>
      </c>
      <c r="R129" s="176">
        <v>0.49399999999999999</v>
      </c>
      <c r="S129" s="176">
        <v>0.49399999999999999</v>
      </c>
      <c r="T129" s="176">
        <v>0.49399999999999999</v>
      </c>
      <c r="U129" s="176">
        <v>0.49399999999999999</v>
      </c>
      <c r="V129" s="114">
        <v>258.82512500000001</v>
      </c>
      <c r="W129" s="114">
        <v>166.57062500000004</v>
      </c>
      <c r="X129" s="114">
        <v>650.90674999999999</v>
      </c>
      <c r="Y129" s="114">
        <v>876.41775000000007</v>
      </c>
      <c r="Z129" s="114">
        <v>1952.7202500000001</v>
      </c>
      <c r="AA129" s="106"/>
      <c r="AB129" s="118"/>
      <c r="AC129" s="111">
        <v>5.1875000000000004E-2</v>
      </c>
      <c r="AD129" s="112"/>
      <c r="AE129" s="110">
        <v>258.82512500000001</v>
      </c>
      <c r="AF129" s="108">
        <v>0</v>
      </c>
      <c r="AG129" s="106"/>
      <c r="AH129" s="118"/>
      <c r="AI129" s="109">
        <v>5.1875000000000004E-2</v>
      </c>
      <c r="AJ129" s="218" t="s">
        <v>267</v>
      </c>
      <c r="AK129" s="110">
        <v>166.57062500000004</v>
      </c>
      <c r="AL129" s="108">
        <v>0</v>
      </c>
      <c r="AM129" s="106"/>
      <c r="AN129" s="118"/>
      <c r="AO129" s="109">
        <v>5.1875000000000004E-2</v>
      </c>
      <c r="AP129" s="218" t="s">
        <v>267</v>
      </c>
      <c r="AQ129" s="110">
        <v>650.90674999999999</v>
      </c>
      <c r="AR129" s="108">
        <v>0</v>
      </c>
      <c r="AS129" s="106"/>
      <c r="AT129" s="118"/>
      <c r="AU129" s="109">
        <v>5.1875000000000004E-2</v>
      </c>
      <c r="AV129" s="218" t="s">
        <v>267</v>
      </c>
      <c r="AW129" s="110">
        <v>876.41775000000007</v>
      </c>
      <c r="AX129" s="108">
        <v>0</v>
      </c>
      <c r="AY129" s="114">
        <v>258.82512500000001</v>
      </c>
      <c r="AZ129" s="114">
        <v>166.57062500000004</v>
      </c>
      <c r="BA129" s="114">
        <v>650.90674999999999</v>
      </c>
      <c r="BB129" s="114">
        <v>876.41775000000007</v>
      </c>
      <c r="BC129" s="115">
        <v>1952.7202500000001</v>
      </c>
      <c r="BD129" s="106" t="s">
        <v>630</v>
      </c>
      <c r="BE129" s="119" t="s">
        <v>631</v>
      </c>
      <c r="BF129" s="117"/>
    </row>
    <row r="130" spans="1:58" s="21" customFormat="1" ht="18" customHeight="1" x14ac:dyDescent="0.35">
      <c r="A130" s="175">
        <v>80</v>
      </c>
      <c r="B130" s="175" t="s">
        <v>55</v>
      </c>
      <c r="C130" s="174" t="s">
        <v>55</v>
      </c>
      <c r="D130" s="174" t="s">
        <v>137</v>
      </c>
      <c r="E130" s="107">
        <v>1</v>
      </c>
      <c r="F130" s="107" t="s">
        <v>1084</v>
      </c>
      <c r="G130" s="107">
        <v>0</v>
      </c>
      <c r="H130" s="178">
        <v>19</v>
      </c>
      <c r="I130" s="178">
        <v>6</v>
      </c>
      <c r="J130" s="178">
        <v>1</v>
      </c>
      <c r="K130" s="178">
        <v>1</v>
      </c>
      <c r="L130" s="107" t="s">
        <v>1085</v>
      </c>
      <c r="M130" s="118"/>
      <c r="N130" s="177">
        <v>73.599999999999994</v>
      </c>
      <c r="O130" s="177">
        <v>73.599999999999994</v>
      </c>
      <c r="P130" s="177">
        <v>73.599999999999994</v>
      </c>
      <c r="Q130" s="177">
        <v>73.599999999999994</v>
      </c>
      <c r="R130" s="176">
        <v>0.49399999999999999</v>
      </c>
      <c r="S130" s="176">
        <v>0.49399999999999999</v>
      </c>
      <c r="T130" s="176">
        <v>0.49399999999999999</v>
      </c>
      <c r="U130" s="176">
        <v>0.49399999999999999</v>
      </c>
      <c r="V130" s="114">
        <v>690.80959999999993</v>
      </c>
      <c r="W130" s="114">
        <v>218.15039999999999</v>
      </c>
      <c r="X130" s="114">
        <v>36.358399999999996</v>
      </c>
      <c r="Y130" s="114">
        <v>36.358399999999996</v>
      </c>
      <c r="Z130" s="114">
        <v>981.67679999999984</v>
      </c>
      <c r="AA130" s="106"/>
      <c r="AB130" s="118"/>
      <c r="AC130" s="111">
        <v>73.599999999999994</v>
      </c>
      <c r="AD130" s="112"/>
      <c r="AE130" s="110">
        <v>690.80959999999993</v>
      </c>
      <c r="AF130" s="108">
        <v>0</v>
      </c>
      <c r="AG130" s="106"/>
      <c r="AH130" s="118"/>
      <c r="AI130" s="109">
        <v>73.599999999999994</v>
      </c>
      <c r="AJ130" s="218" t="s">
        <v>267</v>
      </c>
      <c r="AK130" s="110">
        <v>218.15039999999999</v>
      </c>
      <c r="AL130" s="108">
        <v>0</v>
      </c>
      <c r="AM130" s="106"/>
      <c r="AN130" s="118"/>
      <c r="AO130" s="109">
        <v>73.599999999999994</v>
      </c>
      <c r="AP130" s="218" t="s">
        <v>267</v>
      </c>
      <c r="AQ130" s="110">
        <v>36.358399999999996</v>
      </c>
      <c r="AR130" s="108">
        <v>0</v>
      </c>
      <c r="AS130" s="106"/>
      <c r="AT130" s="118"/>
      <c r="AU130" s="109">
        <v>73.599999999999994</v>
      </c>
      <c r="AV130" s="218" t="s">
        <v>267</v>
      </c>
      <c r="AW130" s="110">
        <v>36.358399999999996</v>
      </c>
      <c r="AX130" s="108">
        <v>0</v>
      </c>
      <c r="AY130" s="114">
        <v>690.80959999999993</v>
      </c>
      <c r="AZ130" s="114">
        <v>218.15039999999999</v>
      </c>
      <c r="BA130" s="114">
        <v>36.358399999999996</v>
      </c>
      <c r="BB130" s="114">
        <v>36.358399999999996</v>
      </c>
      <c r="BC130" s="115">
        <v>981.67679999999984</v>
      </c>
      <c r="BD130" s="106" t="s">
        <v>630</v>
      </c>
      <c r="BE130" s="119" t="s">
        <v>631</v>
      </c>
      <c r="BF130" s="117"/>
    </row>
    <row r="131" spans="1:58" s="21" customFormat="1" ht="18" customHeight="1" x14ac:dyDescent="0.35">
      <c r="A131" s="175">
        <v>241</v>
      </c>
      <c r="B131" s="175" t="s">
        <v>55</v>
      </c>
      <c r="C131" s="174" t="s">
        <v>55</v>
      </c>
      <c r="D131" s="174" t="s">
        <v>201</v>
      </c>
      <c r="E131" s="107">
        <v>1</v>
      </c>
      <c r="F131" s="107" t="s">
        <v>942</v>
      </c>
      <c r="G131" s="107">
        <v>0</v>
      </c>
      <c r="H131" s="178">
        <v>0</v>
      </c>
      <c r="I131" s="178">
        <v>0</v>
      </c>
      <c r="J131" s="178">
        <v>1</v>
      </c>
      <c r="K131" s="178">
        <v>0</v>
      </c>
      <c r="L131" s="107" t="s">
        <v>943</v>
      </c>
      <c r="M131" s="118"/>
      <c r="N131" s="177">
        <v>9.9999999999999982</v>
      </c>
      <c r="O131" s="177">
        <v>9.9999999999999982</v>
      </c>
      <c r="P131" s="177">
        <v>9.9999999999999982</v>
      </c>
      <c r="Q131" s="177">
        <v>9.9999999999999982</v>
      </c>
      <c r="R131" s="176">
        <v>0.49399999999999999</v>
      </c>
      <c r="S131" s="176">
        <v>0.49399999999999999</v>
      </c>
      <c r="T131" s="176">
        <v>0.49399999999999999</v>
      </c>
      <c r="U131" s="176">
        <v>0.49399999999999999</v>
      </c>
      <c r="V131" s="114">
        <v>0</v>
      </c>
      <c r="W131" s="114">
        <v>0</v>
      </c>
      <c r="X131" s="114">
        <v>4.9399999999999995</v>
      </c>
      <c r="Y131" s="114">
        <v>0</v>
      </c>
      <c r="Z131" s="114">
        <v>4.9399999999999995</v>
      </c>
      <c r="AA131" s="106"/>
      <c r="AB131" s="118"/>
      <c r="AC131" s="111">
        <v>9.9999999999999982</v>
      </c>
      <c r="AD131" s="112"/>
      <c r="AE131" s="110">
        <v>0</v>
      </c>
      <c r="AF131" s="108">
        <v>0</v>
      </c>
      <c r="AG131" s="106"/>
      <c r="AH131" s="118"/>
      <c r="AI131" s="109">
        <v>9.9999999999999982</v>
      </c>
      <c r="AJ131" s="218" t="s">
        <v>267</v>
      </c>
      <c r="AK131" s="110">
        <v>0</v>
      </c>
      <c r="AL131" s="108">
        <v>0</v>
      </c>
      <c r="AM131" s="106"/>
      <c r="AN131" s="118"/>
      <c r="AO131" s="109">
        <v>9.9999999999999982</v>
      </c>
      <c r="AP131" s="218" t="s">
        <v>267</v>
      </c>
      <c r="AQ131" s="110">
        <v>4.9399999999999995</v>
      </c>
      <c r="AR131" s="108">
        <v>0</v>
      </c>
      <c r="AS131" s="106"/>
      <c r="AT131" s="118"/>
      <c r="AU131" s="109">
        <v>9.9999999999999982</v>
      </c>
      <c r="AV131" s="218" t="s">
        <v>267</v>
      </c>
      <c r="AW131" s="110">
        <v>0</v>
      </c>
      <c r="AX131" s="108">
        <v>0</v>
      </c>
      <c r="AY131" s="114">
        <v>0</v>
      </c>
      <c r="AZ131" s="114">
        <v>0</v>
      </c>
      <c r="BA131" s="114">
        <v>4.9399999999999995</v>
      </c>
      <c r="BB131" s="114">
        <v>0</v>
      </c>
      <c r="BC131" s="115">
        <v>4.9399999999999995</v>
      </c>
      <c r="BD131" s="106" t="s">
        <v>630</v>
      </c>
      <c r="BE131" s="119" t="s">
        <v>631</v>
      </c>
      <c r="BF131" s="117"/>
    </row>
    <row r="132" spans="1:58" s="21" customFormat="1" ht="18" customHeight="1" x14ac:dyDescent="0.35">
      <c r="A132" s="175">
        <v>231</v>
      </c>
      <c r="B132" s="175" t="s">
        <v>55</v>
      </c>
      <c r="C132" s="174" t="s">
        <v>55</v>
      </c>
      <c r="D132" s="174" t="s">
        <v>202</v>
      </c>
      <c r="E132" s="107">
        <v>1</v>
      </c>
      <c r="F132" s="107" t="s">
        <v>942</v>
      </c>
      <c r="G132" s="107">
        <v>0</v>
      </c>
      <c r="H132" s="178">
        <v>1</v>
      </c>
      <c r="I132" s="178">
        <v>0</v>
      </c>
      <c r="J132" s="178">
        <v>1</v>
      </c>
      <c r="K132" s="178">
        <v>0</v>
      </c>
      <c r="L132" s="107" t="s">
        <v>943</v>
      </c>
      <c r="M132" s="118"/>
      <c r="N132" s="177">
        <v>559</v>
      </c>
      <c r="O132" s="177">
        <v>559</v>
      </c>
      <c r="P132" s="177">
        <v>559</v>
      </c>
      <c r="Q132" s="177">
        <v>559</v>
      </c>
      <c r="R132" s="176">
        <v>0.49399999999999999</v>
      </c>
      <c r="S132" s="176">
        <v>0.49399999999999999</v>
      </c>
      <c r="T132" s="176">
        <v>0.49399999999999999</v>
      </c>
      <c r="U132" s="176">
        <v>0.49399999999999999</v>
      </c>
      <c r="V132" s="114">
        <v>276.14600000000002</v>
      </c>
      <c r="W132" s="114">
        <v>0</v>
      </c>
      <c r="X132" s="114">
        <v>276.14600000000002</v>
      </c>
      <c r="Y132" s="114">
        <v>0</v>
      </c>
      <c r="Z132" s="114">
        <v>552.29200000000003</v>
      </c>
      <c r="AA132" s="106"/>
      <c r="AB132" s="118"/>
      <c r="AC132" s="111">
        <v>559</v>
      </c>
      <c r="AD132" s="112"/>
      <c r="AE132" s="110">
        <v>276.14600000000002</v>
      </c>
      <c r="AF132" s="108">
        <v>0</v>
      </c>
      <c r="AG132" s="106"/>
      <c r="AH132" s="118"/>
      <c r="AI132" s="109">
        <v>559</v>
      </c>
      <c r="AJ132" s="218" t="s">
        <v>267</v>
      </c>
      <c r="AK132" s="110">
        <v>0</v>
      </c>
      <c r="AL132" s="108">
        <v>0</v>
      </c>
      <c r="AM132" s="106"/>
      <c r="AN132" s="118"/>
      <c r="AO132" s="109">
        <v>559</v>
      </c>
      <c r="AP132" s="218" t="s">
        <v>267</v>
      </c>
      <c r="AQ132" s="110">
        <v>276.14600000000002</v>
      </c>
      <c r="AR132" s="108">
        <v>0</v>
      </c>
      <c r="AS132" s="106"/>
      <c r="AT132" s="118"/>
      <c r="AU132" s="109">
        <v>559</v>
      </c>
      <c r="AV132" s="218" t="s">
        <v>267</v>
      </c>
      <c r="AW132" s="110">
        <v>0</v>
      </c>
      <c r="AX132" s="108">
        <v>0</v>
      </c>
      <c r="AY132" s="114">
        <v>276.14600000000002</v>
      </c>
      <c r="AZ132" s="114">
        <v>0</v>
      </c>
      <c r="BA132" s="114">
        <v>276.14600000000002</v>
      </c>
      <c r="BB132" s="114">
        <v>0</v>
      </c>
      <c r="BC132" s="115">
        <v>552.29200000000003</v>
      </c>
      <c r="BD132" s="106" t="s">
        <v>630</v>
      </c>
      <c r="BE132" s="119" t="s">
        <v>631</v>
      </c>
      <c r="BF132" s="117"/>
    </row>
    <row r="133" spans="1:58" s="21" customFormat="1" ht="18" customHeight="1" x14ac:dyDescent="0.35">
      <c r="A133" s="175">
        <v>53</v>
      </c>
      <c r="B133" s="175" t="s">
        <v>55</v>
      </c>
      <c r="C133" s="174" t="s">
        <v>55</v>
      </c>
      <c r="D133" s="174" t="s">
        <v>138</v>
      </c>
      <c r="E133" s="107">
        <v>1</v>
      </c>
      <c r="F133" s="107" t="s">
        <v>947</v>
      </c>
      <c r="G133" s="107">
        <v>0</v>
      </c>
      <c r="H133" s="178">
        <v>30</v>
      </c>
      <c r="I133" s="178">
        <v>19</v>
      </c>
      <c r="J133" s="178">
        <v>30</v>
      </c>
      <c r="K133" s="178">
        <v>30</v>
      </c>
      <c r="L133" s="107" t="s">
        <v>948</v>
      </c>
      <c r="M133" s="118"/>
      <c r="N133" s="177">
        <v>623</v>
      </c>
      <c r="O133" s="177">
        <v>623</v>
      </c>
      <c r="P133" s="177">
        <v>623</v>
      </c>
      <c r="Q133" s="177">
        <v>623</v>
      </c>
      <c r="R133" s="176">
        <v>0.49399999999999999</v>
      </c>
      <c r="S133" s="176">
        <v>0.49399999999999999</v>
      </c>
      <c r="T133" s="176">
        <v>0.49399999999999999</v>
      </c>
      <c r="U133" s="176">
        <v>0.49399999999999999</v>
      </c>
      <c r="V133" s="114">
        <v>9232.86</v>
      </c>
      <c r="W133" s="114">
        <v>5847.4780000000001</v>
      </c>
      <c r="X133" s="114">
        <v>9232.86</v>
      </c>
      <c r="Y133" s="114">
        <v>9232.86</v>
      </c>
      <c r="Z133" s="114">
        <v>33546.058000000005</v>
      </c>
      <c r="AA133" s="106"/>
      <c r="AB133" s="118"/>
      <c r="AC133" s="111">
        <v>623</v>
      </c>
      <c r="AD133" s="112"/>
      <c r="AE133" s="110">
        <v>9232.86</v>
      </c>
      <c r="AF133" s="108">
        <v>0</v>
      </c>
      <c r="AG133" s="106"/>
      <c r="AH133" s="118"/>
      <c r="AI133" s="109">
        <v>623</v>
      </c>
      <c r="AJ133" s="218" t="s">
        <v>267</v>
      </c>
      <c r="AK133" s="110">
        <v>5847.4780000000001</v>
      </c>
      <c r="AL133" s="108">
        <v>0</v>
      </c>
      <c r="AM133" s="106"/>
      <c r="AN133" s="118"/>
      <c r="AO133" s="109">
        <v>623</v>
      </c>
      <c r="AP133" s="218" t="s">
        <v>267</v>
      </c>
      <c r="AQ133" s="110">
        <v>9232.86</v>
      </c>
      <c r="AR133" s="108">
        <v>0</v>
      </c>
      <c r="AS133" s="106"/>
      <c r="AT133" s="118"/>
      <c r="AU133" s="109">
        <v>623</v>
      </c>
      <c r="AV133" s="218" t="s">
        <v>267</v>
      </c>
      <c r="AW133" s="110">
        <v>9232.86</v>
      </c>
      <c r="AX133" s="108">
        <v>0</v>
      </c>
      <c r="AY133" s="114">
        <v>9232.86</v>
      </c>
      <c r="AZ133" s="114">
        <v>5847.4780000000001</v>
      </c>
      <c r="BA133" s="114">
        <v>9232.86</v>
      </c>
      <c r="BB133" s="114">
        <v>9232.86</v>
      </c>
      <c r="BC133" s="115">
        <v>33546.058000000005</v>
      </c>
      <c r="BD133" s="106" t="s">
        <v>630</v>
      </c>
      <c r="BE133" s="119" t="s">
        <v>631</v>
      </c>
      <c r="BF133" s="117"/>
    </row>
    <row r="134" spans="1:58" s="21" customFormat="1" ht="18" customHeight="1" x14ac:dyDescent="0.35">
      <c r="A134" s="175">
        <v>240</v>
      </c>
      <c r="B134" s="175" t="s">
        <v>55</v>
      </c>
      <c r="C134" s="174" t="s">
        <v>55</v>
      </c>
      <c r="D134" s="174" t="s">
        <v>404</v>
      </c>
      <c r="E134" s="107">
        <v>1</v>
      </c>
      <c r="F134" s="107" t="s">
        <v>1056</v>
      </c>
      <c r="G134" s="107">
        <v>0</v>
      </c>
      <c r="H134" s="178">
        <v>22</v>
      </c>
      <c r="I134" s="178">
        <v>23</v>
      </c>
      <c r="J134" s="178">
        <v>24</v>
      </c>
      <c r="K134" s="178">
        <v>25</v>
      </c>
      <c r="L134" s="107" t="s">
        <v>1057</v>
      </c>
      <c r="M134" s="118"/>
      <c r="N134" s="177">
        <v>5.3588189352600013</v>
      </c>
      <c r="O134" s="177">
        <v>5.3588189352600013</v>
      </c>
      <c r="P134" s="177">
        <v>5.3588189352600013</v>
      </c>
      <c r="Q134" s="177">
        <v>5.3588189352600013</v>
      </c>
      <c r="R134" s="176">
        <v>0.60399999999999998</v>
      </c>
      <c r="S134" s="176">
        <v>0.60399999999999998</v>
      </c>
      <c r="T134" s="176">
        <v>0.60399999999999998</v>
      </c>
      <c r="U134" s="176">
        <v>0.60399999999999998</v>
      </c>
      <c r="V134" s="114">
        <v>71.207986011734903</v>
      </c>
      <c r="W134" s="114">
        <v>74.444712648631935</v>
      </c>
      <c r="X134" s="114">
        <v>77.681439285528981</v>
      </c>
      <c r="Y134" s="114">
        <v>80.918165922426013</v>
      </c>
      <c r="Z134" s="114">
        <v>304.2523038683218</v>
      </c>
      <c r="AA134" s="106"/>
      <c r="AB134" s="118"/>
      <c r="AC134" s="111">
        <v>5.3588189352600013</v>
      </c>
      <c r="AD134" s="112"/>
      <c r="AE134" s="110">
        <v>71.207986011734903</v>
      </c>
      <c r="AF134" s="108">
        <v>0</v>
      </c>
      <c r="AG134" s="106"/>
      <c r="AH134" s="118"/>
      <c r="AI134" s="109">
        <v>5.3588189352600013</v>
      </c>
      <c r="AJ134" s="218" t="s">
        <v>1151</v>
      </c>
      <c r="AK134" s="110">
        <v>74.444712648631935</v>
      </c>
      <c r="AL134" s="108">
        <v>0</v>
      </c>
      <c r="AM134" s="106"/>
      <c r="AN134" s="118"/>
      <c r="AO134" s="109">
        <v>5.3588189352600013</v>
      </c>
      <c r="AP134" s="218" t="s">
        <v>1151</v>
      </c>
      <c r="AQ134" s="110">
        <v>77.681439285528981</v>
      </c>
      <c r="AR134" s="108">
        <v>0</v>
      </c>
      <c r="AS134" s="106"/>
      <c r="AT134" s="118"/>
      <c r="AU134" s="109">
        <v>5.3588189352600013</v>
      </c>
      <c r="AV134" s="218" t="s">
        <v>1151</v>
      </c>
      <c r="AW134" s="110">
        <v>80.918165922426013</v>
      </c>
      <c r="AX134" s="108">
        <v>0</v>
      </c>
      <c r="AY134" s="114">
        <v>71.207986011734903</v>
      </c>
      <c r="AZ134" s="114">
        <v>74.444712648631935</v>
      </c>
      <c r="BA134" s="114">
        <v>77.681439285528981</v>
      </c>
      <c r="BB134" s="114">
        <v>80.918165922426013</v>
      </c>
      <c r="BC134" s="115">
        <v>304.2523038683218</v>
      </c>
      <c r="BD134" s="106" t="s">
        <v>630</v>
      </c>
      <c r="BE134" s="119" t="s">
        <v>631</v>
      </c>
      <c r="BF134" s="117"/>
    </row>
    <row r="135" spans="1:58" s="21" customFormat="1" ht="18" customHeight="1" x14ac:dyDescent="0.35">
      <c r="A135" s="175">
        <v>57</v>
      </c>
      <c r="B135" s="175" t="s">
        <v>55</v>
      </c>
      <c r="C135" s="174" t="s">
        <v>55</v>
      </c>
      <c r="D135" s="174" t="s">
        <v>203</v>
      </c>
      <c r="E135" s="107">
        <v>1</v>
      </c>
      <c r="F135" s="107" t="s">
        <v>950</v>
      </c>
      <c r="G135" s="107">
        <v>0</v>
      </c>
      <c r="H135" s="178">
        <v>1</v>
      </c>
      <c r="I135" s="178">
        <v>1</v>
      </c>
      <c r="J135" s="178">
        <v>1</v>
      </c>
      <c r="K135" s="178">
        <v>1</v>
      </c>
      <c r="L135" s="107" t="s">
        <v>951</v>
      </c>
      <c r="M135" s="118"/>
      <c r="N135" s="177">
        <v>843.86062500000014</v>
      </c>
      <c r="O135" s="177">
        <v>843.86062500000014</v>
      </c>
      <c r="P135" s="177">
        <v>843.86062500000014</v>
      </c>
      <c r="Q135" s="177">
        <v>843.86062500000014</v>
      </c>
      <c r="R135" s="176">
        <v>0.67500000000000004</v>
      </c>
      <c r="S135" s="176">
        <v>0.67500000000000004</v>
      </c>
      <c r="T135" s="176">
        <v>0.67500000000000004</v>
      </c>
      <c r="U135" s="176">
        <v>0.67500000000000004</v>
      </c>
      <c r="V135" s="114">
        <v>569.60592187500015</v>
      </c>
      <c r="W135" s="114">
        <v>569.60592187500015</v>
      </c>
      <c r="X135" s="114">
        <v>569.60592187500015</v>
      </c>
      <c r="Y135" s="114">
        <v>569.60592187500015</v>
      </c>
      <c r="Z135" s="114">
        <v>2278.4236875000006</v>
      </c>
      <c r="AA135" s="106"/>
      <c r="AB135" s="118"/>
      <c r="AC135" s="111">
        <v>843.86062500000014</v>
      </c>
      <c r="AD135" s="112"/>
      <c r="AE135" s="110">
        <v>569.60592187500015</v>
      </c>
      <c r="AF135" s="108">
        <v>0</v>
      </c>
      <c r="AG135" s="106"/>
      <c r="AH135" s="118"/>
      <c r="AI135" s="109">
        <v>843.86062500000014</v>
      </c>
      <c r="AJ135" s="218" t="s">
        <v>267</v>
      </c>
      <c r="AK135" s="110">
        <v>569.60592187500015</v>
      </c>
      <c r="AL135" s="108">
        <v>0</v>
      </c>
      <c r="AM135" s="106"/>
      <c r="AN135" s="118"/>
      <c r="AO135" s="109">
        <v>843.86062500000014</v>
      </c>
      <c r="AP135" s="218" t="s">
        <v>267</v>
      </c>
      <c r="AQ135" s="110">
        <v>569.60592187500015</v>
      </c>
      <c r="AR135" s="108">
        <v>0</v>
      </c>
      <c r="AS135" s="106"/>
      <c r="AT135" s="118"/>
      <c r="AU135" s="109">
        <v>843.86062500000014</v>
      </c>
      <c r="AV135" s="218" t="s">
        <v>267</v>
      </c>
      <c r="AW135" s="110">
        <v>569.60592187500015</v>
      </c>
      <c r="AX135" s="108">
        <v>0</v>
      </c>
      <c r="AY135" s="114">
        <v>569.60592187500015</v>
      </c>
      <c r="AZ135" s="114">
        <v>569.60592187500015</v>
      </c>
      <c r="BA135" s="114">
        <v>569.60592187500015</v>
      </c>
      <c r="BB135" s="114">
        <v>569.60592187500015</v>
      </c>
      <c r="BC135" s="115">
        <v>2278.4236875000006</v>
      </c>
      <c r="BD135" s="106" t="s">
        <v>630</v>
      </c>
      <c r="BE135" s="119" t="s">
        <v>631</v>
      </c>
      <c r="BF135" s="117"/>
    </row>
    <row r="136" spans="1:58" s="21" customFormat="1" ht="18" customHeight="1" x14ac:dyDescent="0.35">
      <c r="A136" s="175">
        <v>58</v>
      </c>
      <c r="B136" s="175" t="s">
        <v>55</v>
      </c>
      <c r="C136" s="174" t="s">
        <v>55</v>
      </c>
      <c r="D136" s="174" t="s">
        <v>204</v>
      </c>
      <c r="E136" s="107">
        <v>1</v>
      </c>
      <c r="F136" s="107" t="s">
        <v>950</v>
      </c>
      <c r="G136" s="107">
        <v>0</v>
      </c>
      <c r="H136" s="178">
        <v>2</v>
      </c>
      <c r="I136" s="178">
        <v>2</v>
      </c>
      <c r="J136" s="178">
        <v>2</v>
      </c>
      <c r="K136" s="178">
        <v>2</v>
      </c>
      <c r="L136" s="107" t="s">
        <v>951</v>
      </c>
      <c r="M136" s="118"/>
      <c r="N136" s="177">
        <v>996.58237499999996</v>
      </c>
      <c r="O136" s="177">
        <v>996.58237499999996</v>
      </c>
      <c r="P136" s="177">
        <v>996.58237499999996</v>
      </c>
      <c r="Q136" s="177">
        <v>996.58237499999996</v>
      </c>
      <c r="R136" s="176">
        <v>0.67500000000000004</v>
      </c>
      <c r="S136" s="176">
        <v>0.67500000000000004</v>
      </c>
      <c r="T136" s="176">
        <v>0.67500000000000004</v>
      </c>
      <c r="U136" s="176">
        <v>0.67500000000000004</v>
      </c>
      <c r="V136" s="114">
        <v>1345.38620625</v>
      </c>
      <c r="W136" s="114">
        <v>1345.38620625</v>
      </c>
      <c r="X136" s="114">
        <v>1345.38620625</v>
      </c>
      <c r="Y136" s="114">
        <v>1345.38620625</v>
      </c>
      <c r="Z136" s="114">
        <v>5381.5448249999999</v>
      </c>
      <c r="AA136" s="106"/>
      <c r="AB136" s="118"/>
      <c r="AC136" s="111">
        <v>996.58237499999996</v>
      </c>
      <c r="AD136" s="112"/>
      <c r="AE136" s="110">
        <v>1345.38620625</v>
      </c>
      <c r="AF136" s="108">
        <v>0</v>
      </c>
      <c r="AG136" s="106"/>
      <c r="AH136" s="118"/>
      <c r="AI136" s="109">
        <v>996.58237499999996</v>
      </c>
      <c r="AJ136" s="218" t="s">
        <v>267</v>
      </c>
      <c r="AK136" s="110">
        <v>1345.38620625</v>
      </c>
      <c r="AL136" s="108">
        <v>0</v>
      </c>
      <c r="AM136" s="106"/>
      <c r="AN136" s="118"/>
      <c r="AO136" s="109">
        <v>996.58237499999996</v>
      </c>
      <c r="AP136" s="218" t="s">
        <v>267</v>
      </c>
      <c r="AQ136" s="110">
        <v>1345.38620625</v>
      </c>
      <c r="AR136" s="108">
        <v>0</v>
      </c>
      <c r="AS136" s="106"/>
      <c r="AT136" s="118"/>
      <c r="AU136" s="109">
        <v>996.58237499999996</v>
      </c>
      <c r="AV136" s="218" t="s">
        <v>267</v>
      </c>
      <c r="AW136" s="110">
        <v>1345.38620625</v>
      </c>
      <c r="AX136" s="108">
        <v>0</v>
      </c>
      <c r="AY136" s="114">
        <v>1345.38620625</v>
      </c>
      <c r="AZ136" s="114">
        <v>1345.38620625</v>
      </c>
      <c r="BA136" s="114">
        <v>1345.38620625</v>
      </c>
      <c r="BB136" s="114">
        <v>1345.38620625</v>
      </c>
      <c r="BC136" s="115">
        <v>5381.5448249999999</v>
      </c>
      <c r="BD136" s="106" t="s">
        <v>630</v>
      </c>
      <c r="BE136" s="119" t="s">
        <v>631</v>
      </c>
      <c r="BF136" s="117"/>
    </row>
    <row r="137" spans="1:58" s="21" customFormat="1" ht="18" customHeight="1" x14ac:dyDescent="0.35">
      <c r="A137" s="175">
        <v>59</v>
      </c>
      <c r="B137" s="175" t="s">
        <v>55</v>
      </c>
      <c r="C137" s="174" t="s">
        <v>55</v>
      </c>
      <c r="D137" s="174" t="s">
        <v>205</v>
      </c>
      <c r="E137" s="107">
        <v>1</v>
      </c>
      <c r="F137" s="107" t="s">
        <v>950</v>
      </c>
      <c r="G137" s="107">
        <v>0</v>
      </c>
      <c r="H137" s="178">
        <v>2</v>
      </c>
      <c r="I137" s="178">
        <v>2</v>
      </c>
      <c r="J137" s="178">
        <v>2</v>
      </c>
      <c r="K137" s="178">
        <v>2</v>
      </c>
      <c r="L137" s="107" t="s">
        <v>951</v>
      </c>
      <c r="M137" s="118"/>
      <c r="N137" s="177">
        <v>1089.48</v>
      </c>
      <c r="O137" s="177">
        <v>1089.48</v>
      </c>
      <c r="P137" s="177">
        <v>1089.48</v>
      </c>
      <c r="Q137" s="177">
        <v>1089.48</v>
      </c>
      <c r="R137" s="176">
        <v>0.67500000000000004</v>
      </c>
      <c r="S137" s="176">
        <v>0.67500000000000004</v>
      </c>
      <c r="T137" s="176">
        <v>0.67500000000000004</v>
      </c>
      <c r="U137" s="176">
        <v>0.67500000000000004</v>
      </c>
      <c r="V137" s="114">
        <v>1470.7980000000002</v>
      </c>
      <c r="W137" s="114">
        <v>1470.7980000000002</v>
      </c>
      <c r="X137" s="114">
        <v>1470.7980000000002</v>
      </c>
      <c r="Y137" s="114">
        <v>1470.7980000000002</v>
      </c>
      <c r="Z137" s="114">
        <v>5883.1920000000009</v>
      </c>
      <c r="AA137" s="106"/>
      <c r="AB137" s="118"/>
      <c r="AC137" s="111">
        <v>1089.48</v>
      </c>
      <c r="AD137" s="112"/>
      <c r="AE137" s="110">
        <v>1470.7980000000002</v>
      </c>
      <c r="AF137" s="108">
        <v>0</v>
      </c>
      <c r="AG137" s="106"/>
      <c r="AH137" s="118"/>
      <c r="AI137" s="109">
        <v>1089.48</v>
      </c>
      <c r="AJ137" s="218" t="s">
        <v>267</v>
      </c>
      <c r="AK137" s="110">
        <v>1470.7980000000002</v>
      </c>
      <c r="AL137" s="108">
        <v>0</v>
      </c>
      <c r="AM137" s="106"/>
      <c r="AN137" s="118"/>
      <c r="AO137" s="109">
        <v>1089.48</v>
      </c>
      <c r="AP137" s="218" t="s">
        <v>267</v>
      </c>
      <c r="AQ137" s="110">
        <v>1470.7980000000002</v>
      </c>
      <c r="AR137" s="108">
        <v>0</v>
      </c>
      <c r="AS137" s="106"/>
      <c r="AT137" s="118"/>
      <c r="AU137" s="109">
        <v>1089.48</v>
      </c>
      <c r="AV137" s="218" t="s">
        <v>267</v>
      </c>
      <c r="AW137" s="110">
        <v>1470.7980000000002</v>
      </c>
      <c r="AX137" s="108">
        <v>0</v>
      </c>
      <c r="AY137" s="114">
        <v>1470.7980000000002</v>
      </c>
      <c r="AZ137" s="114">
        <v>1470.7980000000002</v>
      </c>
      <c r="BA137" s="114">
        <v>1470.7980000000002</v>
      </c>
      <c r="BB137" s="114">
        <v>1470.7980000000002</v>
      </c>
      <c r="BC137" s="115">
        <v>5883.1920000000009</v>
      </c>
      <c r="BD137" s="106" t="s">
        <v>630</v>
      </c>
      <c r="BE137" s="119" t="s">
        <v>631</v>
      </c>
      <c r="BF137" s="117"/>
    </row>
    <row r="138" spans="1:58" s="21" customFormat="1" ht="18" customHeight="1" x14ac:dyDescent="0.35">
      <c r="A138" s="175">
        <v>85</v>
      </c>
      <c r="B138" s="175" t="s">
        <v>55</v>
      </c>
      <c r="C138" s="174" t="s">
        <v>55</v>
      </c>
      <c r="D138" s="174" t="s">
        <v>144</v>
      </c>
      <c r="E138" s="107">
        <v>1</v>
      </c>
      <c r="F138" s="107" t="s">
        <v>1098</v>
      </c>
      <c r="G138" s="107">
        <v>0</v>
      </c>
      <c r="H138" s="178">
        <v>150</v>
      </c>
      <c r="I138" s="178">
        <v>120</v>
      </c>
      <c r="J138" s="178">
        <v>114</v>
      </c>
      <c r="K138" s="178">
        <v>64</v>
      </c>
      <c r="L138" s="107" t="s">
        <v>1099</v>
      </c>
      <c r="M138" s="118"/>
      <c r="N138" s="177">
        <v>208.55999999999997</v>
      </c>
      <c r="O138" s="177">
        <v>208.55999999999997</v>
      </c>
      <c r="P138" s="177">
        <v>208.55999999999997</v>
      </c>
      <c r="Q138" s="177">
        <v>208.55999999999997</v>
      </c>
      <c r="R138" s="176">
        <v>0.60799999999999998</v>
      </c>
      <c r="S138" s="176">
        <v>0.60799999999999998</v>
      </c>
      <c r="T138" s="176">
        <v>0.60799999999999998</v>
      </c>
      <c r="U138" s="176">
        <v>0.60799999999999998</v>
      </c>
      <c r="V138" s="114">
        <v>19020.671999999999</v>
      </c>
      <c r="W138" s="114">
        <v>15216.537599999998</v>
      </c>
      <c r="X138" s="114">
        <v>14455.710719999997</v>
      </c>
      <c r="Y138" s="114">
        <v>8115.486719999999</v>
      </c>
      <c r="Z138" s="114">
        <v>56808.407039999991</v>
      </c>
      <c r="AA138" s="106"/>
      <c r="AB138" s="118"/>
      <c r="AC138" s="111">
        <v>208.55999999999997</v>
      </c>
      <c r="AD138" s="112"/>
      <c r="AE138" s="110">
        <v>19020.671999999999</v>
      </c>
      <c r="AF138" s="108">
        <v>0</v>
      </c>
      <c r="AG138" s="106"/>
      <c r="AH138" s="118"/>
      <c r="AI138" s="109">
        <v>208.55999999999997</v>
      </c>
      <c r="AJ138" s="218" t="s">
        <v>267</v>
      </c>
      <c r="AK138" s="110">
        <v>15216.537599999998</v>
      </c>
      <c r="AL138" s="108">
        <v>0</v>
      </c>
      <c r="AM138" s="106"/>
      <c r="AN138" s="118"/>
      <c r="AO138" s="109">
        <v>208.55999999999997</v>
      </c>
      <c r="AP138" s="218" t="s">
        <v>267</v>
      </c>
      <c r="AQ138" s="110">
        <v>14455.710719999997</v>
      </c>
      <c r="AR138" s="108">
        <v>0</v>
      </c>
      <c r="AS138" s="106"/>
      <c r="AT138" s="118"/>
      <c r="AU138" s="109">
        <v>208.55999999999997</v>
      </c>
      <c r="AV138" s="218" t="s">
        <v>267</v>
      </c>
      <c r="AW138" s="110">
        <v>8115.486719999999</v>
      </c>
      <c r="AX138" s="108">
        <v>0</v>
      </c>
      <c r="AY138" s="114">
        <v>19020.671999999999</v>
      </c>
      <c r="AZ138" s="114">
        <v>15216.537599999998</v>
      </c>
      <c r="BA138" s="114">
        <v>14455.710719999997</v>
      </c>
      <c r="BB138" s="114">
        <v>8115.486719999999</v>
      </c>
      <c r="BC138" s="115">
        <v>56808.407039999991</v>
      </c>
      <c r="BD138" s="106" t="s">
        <v>630</v>
      </c>
      <c r="BE138" s="119" t="s">
        <v>631</v>
      </c>
      <c r="BF138" s="117"/>
    </row>
    <row r="139" spans="1:58" s="21" customFormat="1" ht="18" customHeight="1" x14ac:dyDescent="0.35">
      <c r="A139" s="175">
        <v>239</v>
      </c>
      <c r="B139" s="175" t="s">
        <v>55</v>
      </c>
      <c r="C139" s="174" t="s">
        <v>55</v>
      </c>
      <c r="D139" s="174" t="s">
        <v>407</v>
      </c>
      <c r="E139" s="107">
        <v>1</v>
      </c>
      <c r="F139" s="107" t="s">
        <v>1051</v>
      </c>
      <c r="G139" s="107">
        <v>0</v>
      </c>
      <c r="H139" s="178">
        <v>700</v>
      </c>
      <c r="I139" s="178">
        <v>700</v>
      </c>
      <c r="J139" s="178">
        <v>846</v>
      </c>
      <c r="K139" s="178">
        <v>844</v>
      </c>
      <c r="L139" s="107" t="s">
        <v>1052</v>
      </c>
      <c r="M139" s="118"/>
      <c r="N139" s="177">
        <v>5.4316370902687714</v>
      </c>
      <c r="O139" s="177">
        <v>5.4316370902687714</v>
      </c>
      <c r="P139" s="177">
        <v>5.4316370902687714</v>
      </c>
      <c r="Q139" s="177">
        <v>5.4316370902687714</v>
      </c>
      <c r="R139" s="176">
        <v>0.60399999999999998</v>
      </c>
      <c r="S139" s="176">
        <v>0.60399999999999998</v>
      </c>
      <c r="T139" s="176">
        <v>0.60399999999999998</v>
      </c>
      <c r="U139" s="176">
        <v>0.60399999999999998</v>
      </c>
      <c r="V139" s="114">
        <v>2296.4961617656363</v>
      </c>
      <c r="W139" s="114">
        <v>2296.4961617656363</v>
      </c>
      <c r="X139" s="114">
        <v>2775.4796469338976</v>
      </c>
      <c r="Y139" s="114">
        <v>2768.9182293288532</v>
      </c>
      <c r="Z139" s="114">
        <v>10137.390199794023</v>
      </c>
      <c r="AA139" s="106"/>
      <c r="AB139" s="118"/>
      <c r="AC139" s="111">
        <v>5.4316370902687714</v>
      </c>
      <c r="AD139" s="112"/>
      <c r="AE139" s="110">
        <v>2296.4961617656363</v>
      </c>
      <c r="AF139" s="108">
        <v>0</v>
      </c>
      <c r="AG139" s="106"/>
      <c r="AH139" s="118"/>
      <c r="AI139" s="109">
        <v>5.4316370902687714</v>
      </c>
      <c r="AJ139" s="218" t="s">
        <v>1151</v>
      </c>
      <c r="AK139" s="110">
        <v>2296.4961617656363</v>
      </c>
      <c r="AL139" s="108">
        <v>0</v>
      </c>
      <c r="AM139" s="106"/>
      <c r="AN139" s="118"/>
      <c r="AO139" s="109">
        <v>5.4316370902687714</v>
      </c>
      <c r="AP139" s="218" t="s">
        <v>1151</v>
      </c>
      <c r="AQ139" s="110">
        <v>2775.4796469338976</v>
      </c>
      <c r="AR139" s="108">
        <v>0</v>
      </c>
      <c r="AS139" s="106"/>
      <c r="AT139" s="118"/>
      <c r="AU139" s="109">
        <v>5.4316370902687714</v>
      </c>
      <c r="AV139" s="218" t="s">
        <v>1151</v>
      </c>
      <c r="AW139" s="110">
        <v>2768.9182293288532</v>
      </c>
      <c r="AX139" s="108">
        <v>0</v>
      </c>
      <c r="AY139" s="114">
        <v>2296.4961617656363</v>
      </c>
      <c r="AZ139" s="114">
        <v>2296.4961617656363</v>
      </c>
      <c r="BA139" s="114">
        <v>2775.4796469338976</v>
      </c>
      <c r="BB139" s="114">
        <v>2768.9182293288532</v>
      </c>
      <c r="BC139" s="115">
        <v>10137.390199794023</v>
      </c>
      <c r="BD139" s="106" t="s">
        <v>630</v>
      </c>
      <c r="BE139" s="119" t="s">
        <v>631</v>
      </c>
      <c r="BF139" s="117"/>
    </row>
    <row r="140" spans="1:58" s="21" customFormat="1" ht="18" customHeight="1" x14ac:dyDescent="0.35">
      <c r="A140" s="175">
        <v>238</v>
      </c>
      <c r="B140" s="175" t="s">
        <v>55</v>
      </c>
      <c r="C140" s="174" t="s">
        <v>55</v>
      </c>
      <c r="D140" s="174" t="s">
        <v>408</v>
      </c>
      <c r="E140" s="107">
        <v>1</v>
      </c>
      <c r="F140" s="107" t="s">
        <v>1051</v>
      </c>
      <c r="G140" s="107">
        <v>0</v>
      </c>
      <c r="H140" s="178">
        <v>1200</v>
      </c>
      <c r="I140" s="178">
        <v>1200</v>
      </c>
      <c r="J140" s="178">
        <v>1692</v>
      </c>
      <c r="K140" s="178">
        <v>1687</v>
      </c>
      <c r="L140" s="107" t="s">
        <v>1052</v>
      </c>
      <c r="M140" s="118"/>
      <c r="N140" s="177">
        <v>7.4894856389249345</v>
      </c>
      <c r="O140" s="177">
        <v>7.4894856389249345</v>
      </c>
      <c r="P140" s="177">
        <v>7.4894856389249345</v>
      </c>
      <c r="Q140" s="177">
        <v>7.4894856389249345</v>
      </c>
      <c r="R140" s="176">
        <v>0.60399999999999998</v>
      </c>
      <c r="S140" s="176">
        <v>0.60399999999999998</v>
      </c>
      <c r="T140" s="176">
        <v>0.60399999999999998</v>
      </c>
      <c r="U140" s="176">
        <v>0.60399999999999998</v>
      </c>
      <c r="V140" s="114">
        <v>5428.3791910927921</v>
      </c>
      <c r="W140" s="114">
        <v>5428.3791910927921</v>
      </c>
      <c r="X140" s="114">
        <v>7654.014659440837</v>
      </c>
      <c r="Y140" s="114">
        <v>7631.3964128112839</v>
      </c>
      <c r="Z140" s="114">
        <v>26142.169454437702</v>
      </c>
      <c r="AA140" s="106"/>
      <c r="AB140" s="118"/>
      <c r="AC140" s="111">
        <v>7.4894856389249345</v>
      </c>
      <c r="AD140" s="112"/>
      <c r="AE140" s="110">
        <v>5428.3791910927921</v>
      </c>
      <c r="AF140" s="108">
        <v>0</v>
      </c>
      <c r="AG140" s="106"/>
      <c r="AH140" s="118"/>
      <c r="AI140" s="109">
        <v>7.4894856389249345</v>
      </c>
      <c r="AJ140" s="218" t="s">
        <v>1151</v>
      </c>
      <c r="AK140" s="110">
        <v>5428.3791910927921</v>
      </c>
      <c r="AL140" s="108">
        <v>0</v>
      </c>
      <c r="AM140" s="106"/>
      <c r="AN140" s="118"/>
      <c r="AO140" s="109">
        <v>7.4894856389249345</v>
      </c>
      <c r="AP140" s="218" t="s">
        <v>1151</v>
      </c>
      <c r="AQ140" s="110">
        <v>7654.014659440837</v>
      </c>
      <c r="AR140" s="108">
        <v>0</v>
      </c>
      <c r="AS140" s="106"/>
      <c r="AT140" s="118"/>
      <c r="AU140" s="109">
        <v>7.4894856389249345</v>
      </c>
      <c r="AV140" s="218" t="s">
        <v>1151</v>
      </c>
      <c r="AW140" s="110">
        <v>7631.3964128112839</v>
      </c>
      <c r="AX140" s="108">
        <v>0</v>
      </c>
      <c r="AY140" s="114">
        <v>5428.3791910927921</v>
      </c>
      <c r="AZ140" s="114">
        <v>5428.3791910927921</v>
      </c>
      <c r="BA140" s="114">
        <v>7654.014659440837</v>
      </c>
      <c r="BB140" s="114">
        <v>7631.3964128112839</v>
      </c>
      <c r="BC140" s="115">
        <v>26142.169454437702</v>
      </c>
      <c r="BD140" s="106" t="s">
        <v>630</v>
      </c>
      <c r="BE140" s="119" t="s">
        <v>631</v>
      </c>
      <c r="BF140" s="117"/>
    </row>
    <row r="141" spans="1:58" s="21" customFormat="1" ht="18" customHeight="1" x14ac:dyDescent="0.35">
      <c r="A141" s="175">
        <v>47</v>
      </c>
      <c r="B141" s="175" t="s">
        <v>55</v>
      </c>
      <c r="C141" s="174" t="s">
        <v>55</v>
      </c>
      <c r="D141" s="174" t="s">
        <v>863</v>
      </c>
      <c r="E141" s="107">
        <v>1</v>
      </c>
      <c r="F141" s="107" t="s">
        <v>224</v>
      </c>
      <c r="G141" s="107">
        <v>0</v>
      </c>
      <c r="H141" s="178">
        <v>65</v>
      </c>
      <c r="I141" s="178">
        <v>0</v>
      </c>
      <c r="J141" s="178">
        <v>0</v>
      </c>
      <c r="K141" s="178">
        <v>0</v>
      </c>
      <c r="L141" s="107" t="s">
        <v>224</v>
      </c>
      <c r="M141" s="118"/>
      <c r="N141" s="177">
        <v>61.482900000000001</v>
      </c>
      <c r="O141" s="177">
        <v>61.482900000000001</v>
      </c>
      <c r="P141" s="177">
        <v>61.482900000000001</v>
      </c>
      <c r="Q141" s="177">
        <v>61.482900000000001</v>
      </c>
      <c r="R141" s="176">
        <v>0.49399999999999999</v>
      </c>
      <c r="S141" s="176">
        <v>0.49399999999999999</v>
      </c>
      <c r="T141" s="176">
        <v>0.49399999999999999</v>
      </c>
      <c r="U141" s="176">
        <v>0.49399999999999999</v>
      </c>
      <c r="V141" s="114">
        <v>1974.215919</v>
      </c>
      <c r="W141" s="114">
        <v>0</v>
      </c>
      <c r="X141" s="114">
        <v>0</v>
      </c>
      <c r="Y141" s="114">
        <v>0</v>
      </c>
      <c r="Z141" s="114">
        <v>1974.215919</v>
      </c>
      <c r="AA141" s="106"/>
      <c r="AB141" s="118"/>
      <c r="AC141" s="111">
        <v>61.482900000000001</v>
      </c>
      <c r="AD141" s="112"/>
      <c r="AE141" s="110">
        <v>1974.215919</v>
      </c>
      <c r="AF141" s="108">
        <v>0</v>
      </c>
      <c r="AG141" s="106"/>
      <c r="AH141" s="118"/>
      <c r="AI141" s="109">
        <v>61.482900000000001</v>
      </c>
      <c r="AJ141" s="218" t="s">
        <v>267</v>
      </c>
      <c r="AK141" s="110">
        <v>0</v>
      </c>
      <c r="AL141" s="108">
        <v>0</v>
      </c>
      <c r="AM141" s="106"/>
      <c r="AN141" s="118"/>
      <c r="AO141" s="109">
        <v>61.482900000000001</v>
      </c>
      <c r="AP141" s="218" t="s">
        <v>267</v>
      </c>
      <c r="AQ141" s="110">
        <v>0</v>
      </c>
      <c r="AR141" s="108">
        <v>0</v>
      </c>
      <c r="AS141" s="106"/>
      <c r="AT141" s="118"/>
      <c r="AU141" s="109">
        <v>61.482900000000001</v>
      </c>
      <c r="AV141" s="218" t="s">
        <v>267</v>
      </c>
      <c r="AW141" s="110">
        <v>0</v>
      </c>
      <c r="AX141" s="108">
        <v>0</v>
      </c>
      <c r="AY141" s="114">
        <v>1974.215919</v>
      </c>
      <c r="AZ141" s="114">
        <v>0</v>
      </c>
      <c r="BA141" s="114">
        <v>0</v>
      </c>
      <c r="BB141" s="114">
        <v>0</v>
      </c>
      <c r="BC141" s="115">
        <v>1974.215919</v>
      </c>
      <c r="BD141" s="106" t="s">
        <v>630</v>
      </c>
      <c r="BE141" s="119" t="s">
        <v>631</v>
      </c>
      <c r="BF141" s="117"/>
    </row>
    <row r="142" spans="1:58" s="21" customFormat="1" ht="18" customHeight="1" x14ac:dyDescent="0.35">
      <c r="A142" s="175">
        <v>242</v>
      </c>
      <c r="B142" s="175" t="s">
        <v>55</v>
      </c>
      <c r="C142" s="174" t="s">
        <v>55</v>
      </c>
      <c r="D142" s="174" t="s">
        <v>146</v>
      </c>
      <c r="E142" s="107">
        <v>1</v>
      </c>
      <c r="F142" s="107" t="s">
        <v>1079</v>
      </c>
      <c r="G142" s="107">
        <v>0</v>
      </c>
      <c r="H142" s="178">
        <v>6000</v>
      </c>
      <c r="I142" s="178">
        <v>5000</v>
      </c>
      <c r="J142" s="178">
        <v>9000</v>
      </c>
      <c r="K142" s="178">
        <v>9000</v>
      </c>
      <c r="L142" s="107" t="s">
        <v>1080</v>
      </c>
      <c r="M142" s="118"/>
      <c r="N142" s="177">
        <v>1.6</v>
      </c>
      <c r="O142" s="177">
        <v>1.6</v>
      </c>
      <c r="P142" s="177">
        <v>1.6</v>
      </c>
      <c r="Q142" s="177">
        <v>1.6</v>
      </c>
      <c r="R142" s="176">
        <v>0.60399999999999998</v>
      </c>
      <c r="S142" s="176">
        <v>0.60399999999999998</v>
      </c>
      <c r="T142" s="176">
        <v>0.60399999999999998</v>
      </c>
      <c r="U142" s="176">
        <v>0.60399999999999998</v>
      </c>
      <c r="V142" s="114">
        <v>5798.4</v>
      </c>
      <c r="W142" s="114">
        <v>4832</v>
      </c>
      <c r="X142" s="114">
        <v>8697.6</v>
      </c>
      <c r="Y142" s="114">
        <v>8697.6</v>
      </c>
      <c r="Z142" s="114">
        <v>28025.599999999999</v>
      </c>
      <c r="AA142" s="106"/>
      <c r="AB142" s="118"/>
      <c r="AC142" s="111">
        <v>1.6</v>
      </c>
      <c r="AD142" s="112"/>
      <c r="AE142" s="110">
        <v>5798.4</v>
      </c>
      <c r="AF142" s="108">
        <v>0</v>
      </c>
      <c r="AG142" s="106"/>
      <c r="AH142" s="118"/>
      <c r="AI142" s="109">
        <v>1.6</v>
      </c>
      <c r="AJ142" s="218" t="s">
        <v>267</v>
      </c>
      <c r="AK142" s="110">
        <v>4832</v>
      </c>
      <c r="AL142" s="108">
        <v>0</v>
      </c>
      <c r="AM142" s="106"/>
      <c r="AN142" s="118"/>
      <c r="AO142" s="109">
        <v>1.6</v>
      </c>
      <c r="AP142" s="218" t="s">
        <v>267</v>
      </c>
      <c r="AQ142" s="110">
        <v>8697.6</v>
      </c>
      <c r="AR142" s="108">
        <v>0</v>
      </c>
      <c r="AS142" s="106"/>
      <c r="AT142" s="118"/>
      <c r="AU142" s="109">
        <v>1.6</v>
      </c>
      <c r="AV142" s="218" t="s">
        <v>267</v>
      </c>
      <c r="AW142" s="110">
        <v>8697.6</v>
      </c>
      <c r="AX142" s="108">
        <v>0</v>
      </c>
      <c r="AY142" s="114">
        <v>5798.4</v>
      </c>
      <c r="AZ142" s="114">
        <v>4832</v>
      </c>
      <c r="BA142" s="114">
        <v>8697.6</v>
      </c>
      <c r="BB142" s="114">
        <v>8697.6</v>
      </c>
      <c r="BC142" s="115">
        <v>28025.599999999999</v>
      </c>
      <c r="BD142" s="106" t="s">
        <v>630</v>
      </c>
      <c r="BE142" s="119" t="s">
        <v>631</v>
      </c>
      <c r="BF142" s="117"/>
    </row>
    <row r="143" spans="1:58" s="21" customFormat="1" ht="18" customHeight="1" x14ac:dyDescent="0.35">
      <c r="A143" s="175">
        <v>223</v>
      </c>
      <c r="B143" s="175" t="s">
        <v>55</v>
      </c>
      <c r="C143" s="174" t="s">
        <v>55</v>
      </c>
      <c r="D143" s="174" t="s">
        <v>150</v>
      </c>
      <c r="E143" s="107">
        <v>1</v>
      </c>
      <c r="F143" s="107" t="s">
        <v>1033</v>
      </c>
      <c r="G143" s="107">
        <v>0</v>
      </c>
      <c r="H143" s="178">
        <v>1</v>
      </c>
      <c r="I143" s="178">
        <v>2</v>
      </c>
      <c r="J143" s="178">
        <v>2</v>
      </c>
      <c r="K143" s="178">
        <v>2</v>
      </c>
      <c r="L143" s="107" t="s">
        <v>1034</v>
      </c>
      <c r="M143" s="118"/>
      <c r="N143" s="177">
        <v>632.79999999999995</v>
      </c>
      <c r="O143" s="177">
        <v>632.79999999999995</v>
      </c>
      <c r="P143" s="177">
        <v>632.79999999999995</v>
      </c>
      <c r="Q143" s="177">
        <v>632.79999999999995</v>
      </c>
      <c r="R143" s="176">
        <v>0.67500000000000004</v>
      </c>
      <c r="S143" s="176">
        <v>0.67500000000000004</v>
      </c>
      <c r="T143" s="176">
        <v>0.67500000000000004</v>
      </c>
      <c r="U143" s="176">
        <v>0.67500000000000004</v>
      </c>
      <c r="V143" s="114">
        <v>427.14</v>
      </c>
      <c r="W143" s="114">
        <v>854.28</v>
      </c>
      <c r="X143" s="114">
        <v>854.28</v>
      </c>
      <c r="Y143" s="114">
        <v>854.28</v>
      </c>
      <c r="Z143" s="114">
        <v>2989.9799999999996</v>
      </c>
      <c r="AA143" s="106"/>
      <c r="AB143" s="118"/>
      <c r="AC143" s="111">
        <v>632.79999999999995</v>
      </c>
      <c r="AD143" s="112"/>
      <c r="AE143" s="110">
        <v>427.14</v>
      </c>
      <c r="AF143" s="108">
        <v>0</v>
      </c>
      <c r="AG143" s="106"/>
      <c r="AH143" s="118"/>
      <c r="AI143" s="109">
        <v>632.79999999999995</v>
      </c>
      <c r="AJ143" s="218" t="s">
        <v>267</v>
      </c>
      <c r="AK143" s="110">
        <v>854.28</v>
      </c>
      <c r="AL143" s="108">
        <v>0</v>
      </c>
      <c r="AM143" s="106"/>
      <c r="AN143" s="118"/>
      <c r="AO143" s="109">
        <v>632.79999999999995</v>
      </c>
      <c r="AP143" s="218" t="s">
        <v>267</v>
      </c>
      <c r="AQ143" s="110">
        <v>854.28</v>
      </c>
      <c r="AR143" s="108">
        <v>0</v>
      </c>
      <c r="AS143" s="106"/>
      <c r="AT143" s="118"/>
      <c r="AU143" s="109">
        <v>632.79999999999995</v>
      </c>
      <c r="AV143" s="218" t="s">
        <v>267</v>
      </c>
      <c r="AW143" s="110">
        <v>854.28</v>
      </c>
      <c r="AX143" s="108">
        <v>0</v>
      </c>
      <c r="AY143" s="114">
        <v>427.14</v>
      </c>
      <c r="AZ143" s="114">
        <v>854.28</v>
      </c>
      <c r="BA143" s="114">
        <v>854.28</v>
      </c>
      <c r="BB143" s="114">
        <v>854.28</v>
      </c>
      <c r="BC143" s="115">
        <v>2989.9799999999996</v>
      </c>
      <c r="BD143" s="106" t="s">
        <v>630</v>
      </c>
      <c r="BE143" s="119" t="s">
        <v>631</v>
      </c>
      <c r="BF143" s="117"/>
    </row>
    <row r="144" spans="1:58" s="21" customFormat="1" ht="18" customHeight="1" x14ac:dyDescent="0.35">
      <c r="A144" s="175">
        <v>97</v>
      </c>
      <c r="B144" s="175" t="s">
        <v>55</v>
      </c>
      <c r="C144" s="174" t="s">
        <v>55</v>
      </c>
      <c r="D144" s="174" t="s">
        <v>151</v>
      </c>
      <c r="E144" s="107">
        <v>1</v>
      </c>
      <c r="F144" s="107" t="s">
        <v>950</v>
      </c>
      <c r="G144" s="107">
        <v>0</v>
      </c>
      <c r="H144" s="178">
        <v>14</v>
      </c>
      <c r="I144" s="178">
        <v>10</v>
      </c>
      <c r="J144" s="178">
        <v>23</v>
      </c>
      <c r="K144" s="178">
        <v>23</v>
      </c>
      <c r="L144" s="107" t="s">
        <v>951</v>
      </c>
      <c r="M144" s="118"/>
      <c r="N144" s="177">
        <v>1410.9147306857637</v>
      </c>
      <c r="O144" s="177">
        <v>1410.9147306857637</v>
      </c>
      <c r="P144" s="177">
        <v>1410.9147306857637</v>
      </c>
      <c r="Q144" s="177">
        <v>1410.9147306857637</v>
      </c>
      <c r="R144" s="176">
        <v>0.49399999999999999</v>
      </c>
      <c r="S144" s="176">
        <v>0.49399999999999999</v>
      </c>
      <c r="T144" s="176">
        <v>0.49399999999999999</v>
      </c>
      <c r="U144" s="176">
        <v>0.49399999999999999</v>
      </c>
      <c r="V144" s="114">
        <v>9757.8862774227418</v>
      </c>
      <c r="W144" s="114">
        <v>6969.9187695876726</v>
      </c>
      <c r="X144" s="114">
        <v>16030.813170051646</v>
      </c>
      <c r="Y144" s="114">
        <v>16030.813170051646</v>
      </c>
      <c r="Z144" s="114">
        <v>48789.431387113706</v>
      </c>
      <c r="AA144" s="106"/>
      <c r="AB144" s="118"/>
      <c r="AC144" s="111">
        <v>1410.9147306857637</v>
      </c>
      <c r="AD144" s="112"/>
      <c r="AE144" s="110">
        <v>9757.8862774227418</v>
      </c>
      <c r="AF144" s="108">
        <v>0</v>
      </c>
      <c r="AG144" s="106"/>
      <c r="AH144" s="118"/>
      <c r="AI144" s="109">
        <v>1410.9147306857637</v>
      </c>
      <c r="AJ144" s="218" t="s">
        <v>267</v>
      </c>
      <c r="AK144" s="110">
        <v>6969.9187695876726</v>
      </c>
      <c r="AL144" s="108">
        <v>0</v>
      </c>
      <c r="AM144" s="106"/>
      <c r="AN144" s="118"/>
      <c r="AO144" s="109">
        <v>1410.9147306857637</v>
      </c>
      <c r="AP144" s="218" t="s">
        <v>267</v>
      </c>
      <c r="AQ144" s="110">
        <v>16030.813170051646</v>
      </c>
      <c r="AR144" s="108">
        <v>0</v>
      </c>
      <c r="AS144" s="106"/>
      <c r="AT144" s="118"/>
      <c r="AU144" s="109">
        <v>1410.9147306857637</v>
      </c>
      <c r="AV144" s="218" t="s">
        <v>267</v>
      </c>
      <c r="AW144" s="110">
        <v>16030.813170051646</v>
      </c>
      <c r="AX144" s="108">
        <v>0</v>
      </c>
      <c r="AY144" s="114">
        <v>9757.8862774227418</v>
      </c>
      <c r="AZ144" s="114">
        <v>6969.9187695876726</v>
      </c>
      <c r="BA144" s="114">
        <v>16030.813170051646</v>
      </c>
      <c r="BB144" s="114">
        <v>16030.813170051646</v>
      </c>
      <c r="BC144" s="115">
        <v>48789.431387113706</v>
      </c>
      <c r="BD144" s="106" t="s">
        <v>630</v>
      </c>
      <c r="BE144" s="119" t="s">
        <v>631</v>
      </c>
      <c r="BF144" s="117"/>
    </row>
    <row r="145" spans="1:58" s="21" customFormat="1" ht="18" customHeight="1" x14ac:dyDescent="0.35">
      <c r="A145" s="175">
        <v>190</v>
      </c>
      <c r="B145" s="175" t="s">
        <v>55</v>
      </c>
      <c r="C145" s="174" t="s">
        <v>55</v>
      </c>
      <c r="D145" s="174" t="s">
        <v>152</v>
      </c>
      <c r="E145" s="107">
        <v>1</v>
      </c>
      <c r="F145" s="107" t="s">
        <v>1058</v>
      </c>
      <c r="G145" s="107">
        <v>0</v>
      </c>
      <c r="H145" s="178">
        <v>5</v>
      </c>
      <c r="I145" s="178">
        <v>4</v>
      </c>
      <c r="J145" s="178">
        <v>5</v>
      </c>
      <c r="K145" s="178">
        <v>6</v>
      </c>
      <c r="L145" s="107" t="s">
        <v>1059</v>
      </c>
      <c r="M145" s="118"/>
      <c r="N145" s="177">
        <v>405.14400000000006</v>
      </c>
      <c r="O145" s="177">
        <v>405.14400000000006</v>
      </c>
      <c r="P145" s="177">
        <v>405.14400000000006</v>
      </c>
      <c r="Q145" s="177">
        <v>405.14400000000006</v>
      </c>
      <c r="R145" s="176">
        <v>0.67500000000000004</v>
      </c>
      <c r="S145" s="176">
        <v>0.67500000000000004</v>
      </c>
      <c r="T145" s="176">
        <v>0.67500000000000004</v>
      </c>
      <c r="U145" s="176">
        <v>0.67500000000000004</v>
      </c>
      <c r="V145" s="114">
        <v>1367.3610000000003</v>
      </c>
      <c r="W145" s="114">
        <v>1093.8888000000002</v>
      </c>
      <c r="X145" s="114">
        <v>1367.3610000000003</v>
      </c>
      <c r="Y145" s="114">
        <v>1640.8332000000005</v>
      </c>
      <c r="Z145" s="114">
        <v>5469.4440000000013</v>
      </c>
      <c r="AA145" s="106"/>
      <c r="AB145" s="118"/>
      <c r="AC145" s="111">
        <v>405.14400000000006</v>
      </c>
      <c r="AD145" s="112"/>
      <c r="AE145" s="110">
        <v>1367.3610000000003</v>
      </c>
      <c r="AF145" s="108">
        <v>0</v>
      </c>
      <c r="AG145" s="106"/>
      <c r="AH145" s="118"/>
      <c r="AI145" s="109">
        <v>405.14400000000006</v>
      </c>
      <c r="AJ145" s="218" t="s">
        <v>267</v>
      </c>
      <c r="AK145" s="110">
        <v>1093.8888000000002</v>
      </c>
      <c r="AL145" s="108">
        <v>0</v>
      </c>
      <c r="AM145" s="106"/>
      <c r="AN145" s="118"/>
      <c r="AO145" s="109">
        <v>405.14400000000006</v>
      </c>
      <c r="AP145" s="218" t="s">
        <v>267</v>
      </c>
      <c r="AQ145" s="110">
        <v>1367.3610000000003</v>
      </c>
      <c r="AR145" s="108">
        <v>0</v>
      </c>
      <c r="AS145" s="106"/>
      <c r="AT145" s="118"/>
      <c r="AU145" s="109">
        <v>405.14400000000006</v>
      </c>
      <c r="AV145" s="218" t="s">
        <v>267</v>
      </c>
      <c r="AW145" s="110">
        <v>1640.8332000000005</v>
      </c>
      <c r="AX145" s="108">
        <v>0</v>
      </c>
      <c r="AY145" s="114">
        <v>1367.3610000000003</v>
      </c>
      <c r="AZ145" s="114">
        <v>1093.8888000000002</v>
      </c>
      <c r="BA145" s="114">
        <v>1367.3610000000003</v>
      </c>
      <c r="BB145" s="114">
        <v>1640.8332000000005</v>
      </c>
      <c r="BC145" s="115">
        <v>5469.4440000000013</v>
      </c>
      <c r="BD145" s="106" t="s">
        <v>630</v>
      </c>
      <c r="BE145" s="119" t="s">
        <v>631</v>
      </c>
      <c r="BF145" s="117"/>
    </row>
    <row r="146" spans="1:58" s="21" customFormat="1" ht="18" customHeight="1" x14ac:dyDescent="0.35">
      <c r="A146" s="175">
        <v>66</v>
      </c>
      <c r="B146" s="175" t="s">
        <v>55</v>
      </c>
      <c r="C146" s="174" t="s">
        <v>55</v>
      </c>
      <c r="D146" s="174" t="s">
        <v>163</v>
      </c>
      <c r="E146" s="107">
        <v>1</v>
      </c>
      <c r="F146" s="107" t="s">
        <v>1001</v>
      </c>
      <c r="G146" s="107">
        <v>0</v>
      </c>
      <c r="H146" s="178">
        <v>26</v>
      </c>
      <c r="I146" s="178">
        <v>20</v>
      </c>
      <c r="J146" s="178">
        <v>28</v>
      </c>
      <c r="K146" s="178">
        <v>35</v>
      </c>
      <c r="L146" s="107" t="s">
        <v>1002</v>
      </c>
      <c r="M146" s="118"/>
      <c r="N146" s="177">
        <v>1596.992328311999</v>
      </c>
      <c r="O146" s="177">
        <v>1596.992328311999</v>
      </c>
      <c r="P146" s="177">
        <v>1596.992328311999</v>
      </c>
      <c r="Q146" s="177">
        <v>1596.992328311999</v>
      </c>
      <c r="R146" s="176">
        <v>0.49399999999999999</v>
      </c>
      <c r="S146" s="176">
        <v>0.49399999999999999</v>
      </c>
      <c r="T146" s="176">
        <v>0.49399999999999999</v>
      </c>
      <c r="U146" s="176">
        <v>0.49399999999999999</v>
      </c>
      <c r="V146" s="114">
        <v>20511.769464839315</v>
      </c>
      <c r="W146" s="114">
        <v>15778.284203722549</v>
      </c>
      <c r="X146" s="114">
        <v>22089.59788521157</v>
      </c>
      <c r="Y146" s="114">
        <v>27611.997356514461</v>
      </c>
      <c r="Z146" s="114">
        <v>85991.648910287899</v>
      </c>
      <c r="AA146" s="106"/>
      <c r="AB146" s="118"/>
      <c r="AC146" s="111">
        <v>1596.6213615870042</v>
      </c>
      <c r="AD146" s="112"/>
      <c r="AE146" s="110">
        <v>20507.004768223484</v>
      </c>
      <c r="AF146" s="108">
        <v>-4.7646966158317809</v>
      </c>
      <c r="AG146" s="106"/>
      <c r="AH146" s="118"/>
      <c r="AI146" s="109">
        <v>1596.6213615870042</v>
      </c>
      <c r="AJ146" s="218" t="s">
        <v>267</v>
      </c>
      <c r="AK146" s="110">
        <v>15774.6190524796</v>
      </c>
      <c r="AL146" s="108">
        <v>-3.665151242948923</v>
      </c>
      <c r="AM146" s="106"/>
      <c r="AN146" s="118"/>
      <c r="AO146" s="109">
        <v>1596.6213615870042</v>
      </c>
      <c r="AP146" s="218" t="s">
        <v>267</v>
      </c>
      <c r="AQ146" s="110">
        <v>22084.466673471445</v>
      </c>
      <c r="AR146" s="108">
        <v>-5.1312117401248543</v>
      </c>
      <c r="AS146" s="106"/>
      <c r="AT146" s="118"/>
      <c r="AU146" s="109">
        <v>1596.6213615870042</v>
      </c>
      <c r="AV146" s="218" t="s">
        <v>267</v>
      </c>
      <c r="AW146" s="110">
        <v>27605.583341839305</v>
      </c>
      <c r="AX146" s="108">
        <v>-6.4140146751560678</v>
      </c>
      <c r="AY146" s="114">
        <v>20507.004768223484</v>
      </c>
      <c r="AZ146" s="114">
        <v>15774.6190524796</v>
      </c>
      <c r="BA146" s="114">
        <v>22084.466673471445</v>
      </c>
      <c r="BB146" s="114">
        <v>27605.583341839305</v>
      </c>
      <c r="BC146" s="115">
        <v>85971.673836013826</v>
      </c>
      <c r="BD146" s="106" t="s">
        <v>630</v>
      </c>
      <c r="BE146" s="119" t="s">
        <v>631</v>
      </c>
      <c r="BF146" s="117"/>
    </row>
    <row r="147" spans="1:58" s="21" customFormat="1" ht="18" customHeight="1" x14ac:dyDescent="0.35">
      <c r="A147" s="175">
        <v>65</v>
      </c>
      <c r="B147" s="175" t="s">
        <v>55</v>
      </c>
      <c r="C147" s="174" t="s">
        <v>55</v>
      </c>
      <c r="D147" s="174" t="s">
        <v>164</v>
      </c>
      <c r="E147" s="107">
        <v>1</v>
      </c>
      <c r="F147" s="107" t="s">
        <v>998</v>
      </c>
      <c r="G147" s="107">
        <v>0</v>
      </c>
      <c r="H147" s="178">
        <v>30</v>
      </c>
      <c r="I147" s="178">
        <v>24</v>
      </c>
      <c r="J147" s="178">
        <v>29</v>
      </c>
      <c r="K147" s="178">
        <v>33</v>
      </c>
      <c r="L147" s="107" t="s">
        <v>999</v>
      </c>
      <c r="M147" s="118"/>
      <c r="N147" s="177">
        <v>1071.5740261700303</v>
      </c>
      <c r="O147" s="177">
        <v>1071.5740261700303</v>
      </c>
      <c r="P147" s="177">
        <v>1071.5740261700303</v>
      </c>
      <c r="Q147" s="177">
        <v>1071.5740261700303</v>
      </c>
      <c r="R147" s="176">
        <v>0.49399999999999999</v>
      </c>
      <c r="S147" s="176">
        <v>0.49399999999999999</v>
      </c>
      <c r="T147" s="176">
        <v>0.49399999999999999</v>
      </c>
      <c r="U147" s="176">
        <v>0.49399999999999999</v>
      </c>
      <c r="V147" s="114">
        <v>15880.727067839849</v>
      </c>
      <c r="W147" s="114">
        <v>12704.581654271879</v>
      </c>
      <c r="X147" s="114">
        <v>15351.369498911854</v>
      </c>
      <c r="Y147" s="114">
        <v>17468.799774623832</v>
      </c>
      <c r="Z147" s="114">
        <v>61405.477995647416</v>
      </c>
      <c r="AA147" s="106"/>
      <c r="AB147" s="118"/>
      <c r="AC147" s="111">
        <v>1071.7733394985812</v>
      </c>
      <c r="AD147" s="112"/>
      <c r="AE147" s="110">
        <v>15883.680891368973</v>
      </c>
      <c r="AF147" s="108">
        <v>2.9538235291238379</v>
      </c>
      <c r="AG147" s="106"/>
      <c r="AH147" s="118"/>
      <c r="AI147" s="109">
        <v>1071.7733394985812</v>
      </c>
      <c r="AJ147" s="218" t="s">
        <v>267</v>
      </c>
      <c r="AK147" s="110">
        <v>12706.944713095179</v>
      </c>
      <c r="AL147" s="108">
        <v>2.3630588233008893</v>
      </c>
      <c r="AM147" s="106"/>
      <c r="AN147" s="118"/>
      <c r="AO147" s="109">
        <v>1071.7733394985812</v>
      </c>
      <c r="AP147" s="218" t="s">
        <v>267</v>
      </c>
      <c r="AQ147" s="110">
        <v>15354.224861656676</v>
      </c>
      <c r="AR147" s="108">
        <v>2.8553627448218322</v>
      </c>
      <c r="AS147" s="106"/>
      <c r="AT147" s="118"/>
      <c r="AU147" s="109">
        <v>1071.7733394985812</v>
      </c>
      <c r="AV147" s="218" t="s">
        <v>267</v>
      </c>
      <c r="AW147" s="110">
        <v>17472.048980505871</v>
      </c>
      <c r="AX147" s="108">
        <v>3.2492058820389502</v>
      </c>
      <c r="AY147" s="114">
        <v>15883.680891368973</v>
      </c>
      <c r="AZ147" s="114">
        <v>12706.944713095179</v>
      </c>
      <c r="BA147" s="114">
        <v>15354.224861656676</v>
      </c>
      <c r="BB147" s="114">
        <v>17472.048980505871</v>
      </c>
      <c r="BC147" s="115">
        <v>61416.899446626703</v>
      </c>
      <c r="BD147" s="106" t="s">
        <v>630</v>
      </c>
      <c r="BE147" s="119" t="s">
        <v>631</v>
      </c>
      <c r="BF147" s="117"/>
    </row>
    <row r="148" spans="1:58" s="21" customFormat="1" ht="18" customHeight="1" x14ac:dyDescent="0.35">
      <c r="A148" s="175">
        <v>68</v>
      </c>
      <c r="B148" s="175" t="s">
        <v>55</v>
      </c>
      <c r="C148" s="174" t="s">
        <v>55</v>
      </c>
      <c r="D148" s="174" t="s">
        <v>165</v>
      </c>
      <c r="E148" s="107">
        <v>1</v>
      </c>
      <c r="F148" s="107" t="s">
        <v>958</v>
      </c>
      <c r="G148" s="107">
        <v>0</v>
      </c>
      <c r="H148" s="178">
        <v>60</v>
      </c>
      <c r="I148" s="178">
        <v>55</v>
      </c>
      <c r="J148" s="178">
        <v>60</v>
      </c>
      <c r="K148" s="178">
        <v>60</v>
      </c>
      <c r="L148" s="107" t="s">
        <v>959</v>
      </c>
      <c r="M148" s="118"/>
      <c r="N148" s="177">
        <v>228.88895164555328</v>
      </c>
      <c r="O148" s="177">
        <v>228.88895164555328</v>
      </c>
      <c r="P148" s="177">
        <v>228.88895164555328</v>
      </c>
      <c r="Q148" s="177">
        <v>228.88895164555328</v>
      </c>
      <c r="R148" s="176">
        <v>0.49399999999999999</v>
      </c>
      <c r="S148" s="176">
        <v>0.49399999999999999</v>
      </c>
      <c r="T148" s="176">
        <v>0.49399999999999999</v>
      </c>
      <c r="U148" s="176">
        <v>0.49399999999999999</v>
      </c>
      <c r="V148" s="114">
        <v>6784.268526774199</v>
      </c>
      <c r="W148" s="114">
        <v>6218.9128162096822</v>
      </c>
      <c r="X148" s="114">
        <v>6784.268526774199</v>
      </c>
      <c r="Y148" s="114">
        <v>6784.268526774199</v>
      </c>
      <c r="Z148" s="114">
        <v>26571.718396532277</v>
      </c>
      <c r="AA148" s="106"/>
      <c r="AB148" s="118"/>
      <c r="AC148" s="111">
        <v>225.2670649759601</v>
      </c>
      <c r="AD148" s="112"/>
      <c r="AE148" s="110">
        <v>6676.9158058874573</v>
      </c>
      <c r="AF148" s="108">
        <v>-107.35272088674174</v>
      </c>
      <c r="AG148" s="106"/>
      <c r="AH148" s="118"/>
      <c r="AI148" s="109">
        <v>225.2670649759601</v>
      </c>
      <c r="AJ148" s="218" t="s">
        <v>1153</v>
      </c>
      <c r="AK148" s="110">
        <v>6120.5061553968362</v>
      </c>
      <c r="AL148" s="108">
        <v>-98.406660812845985</v>
      </c>
      <c r="AM148" s="106"/>
      <c r="AN148" s="118"/>
      <c r="AO148" s="109">
        <v>225.2670649759601</v>
      </c>
      <c r="AP148" s="218" t="s">
        <v>1153</v>
      </c>
      <c r="AQ148" s="110">
        <v>6676.9158058874573</v>
      </c>
      <c r="AR148" s="108">
        <v>-107.35272088674174</v>
      </c>
      <c r="AS148" s="106"/>
      <c r="AT148" s="118"/>
      <c r="AU148" s="109">
        <v>225.2670649759601</v>
      </c>
      <c r="AV148" s="218" t="s">
        <v>1153</v>
      </c>
      <c r="AW148" s="110">
        <v>6676.9158058874573</v>
      </c>
      <c r="AX148" s="108">
        <v>-107.35272088674174</v>
      </c>
      <c r="AY148" s="114">
        <v>6676.9158058874573</v>
      </c>
      <c r="AZ148" s="114">
        <v>6120.5061553968362</v>
      </c>
      <c r="BA148" s="114">
        <v>6676.9158058874573</v>
      </c>
      <c r="BB148" s="114">
        <v>6676.9158058874573</v>
      </c>
      <c r="BC148" s="115">
        <v>26151.253573059206</v>
      </c>
      <c r="BD148" s="106" t="s">
        <v>630</v>
      </c>
      <c r="BE148" s="119" t="s">
        <v>631</v>
      </c>
      <c r="BF148" s="117"/>
    </row>
    <row r="149" spans="1:58" s="21" customFormat="1" ht="18" customHeight="1" x14ac:dyDescent="0.35">
      <c r="A149" s="175">
        <v>236</v>
      </c>
      <c r="B149" s="175" t="s">
        <v>55</v>
      </c>
      <c r="C149" s="174" t="s">
        <v>55</v>
      </c>
      <c r="D149" s="174" t="s">
        <v>166</v>
      </c>
      <c r="E149" s="107">
        <v>1</v>
      </c>
      <c r="F149" s="107" t="s">
        <v>1024</v>
      </c>
      <c r="G149" s="107">
        <v>0</v>
      </c>
      <c r="H149" s="178">
        <v>15</v>
      </c>
      <c r="I149" s="178">
        <v>12</v>
      </c>
      <c r="J149" s="178">
        <v>15</v>
      </c>
      <c r="K149" s="178">
        <v>15</v>
      </c>
      <c r="L149" s="107" t="s">
        <v>1025</v>
      </c>
      <c r="M149" s="118"/>
      <c r="N149" s="177">
        <v>172.09</v>
      </c>
      <c r="O149" s="177">
        <v>172.09</v>
      </c>
      <c r="P149" s="177">
        <v>172.09</v>
      </c>
      <c r="Q149" s="177">
        <v>172.09</v>
      </c>
      <c r="R149" s="176">
        <v>0.49399999999999999</v>
      </c>
      <c r="S149" s="176">
        <v>0.49399999999999999</v>
      </c>
      <c r="T149" s="176">
        <v>0.49399999999999999</v>
      </c>
      <c r="U149" s="176">
        <v>0.49399999999999999</v>
      </c>
      <c r="V149" s="114">
        <v>1275.1868999999999</v>
      </c>
      <c r="W149" s="114">
        <v>1020.1495199999999</v>
      </c>
      <c r="X149" s="114">
        <v>1275.1868999999999</v>
      </c>
      <c r="Y149" s="114">
        <v>1275.1868999999999</v>
      </c>
      <c r="Z149" s="114">
        <v>4845.710219999999</v>
      </c>
      <c r="AA149" s="106"/>
      <c r="AB149" s="118"/>
      <c r="AC149" s="111">
        <v>172.09</v>
      </c>
      <c r="AD149" s="112"/>
      <c r="AE149" s="110">
        <v>1275.1868999999999</v>
      </c>
      <c r="AF149" s="108">
        <v>0</v>
      </c>
      <c r="AG149" s="106"/>
      <c r="AH149" s="118"/>
      <c r="AI149" s="109">
        <v>172.09</v>
      </c>
      <c r="AJ149" s="218" t="s">
        <v>267</v>
      </c>
      <c r="AK149" s="110">
        <v>1020.1495199999999</v>
      </c>
      <c r="AL149" s="108">
        <v>0</v>
      </c>
      <c r="AM149" s="106"/>
      <c r="AN149" s="118"/>
      <c r="AO149" s="109">
        <v>172.09</v>
      </c>
      <c r="AP149" s="218" t="s">
        <v>267</v>
      </c>
      <c r="AQ149" s="110">
        <v>1275.1868999999999</v>
      </c>
      <c r="AR149" s="108">
        <v>0</v>
      </c>
      <c r="AS149" s="106"/>
      <c r="AT149" s="118"/>
      <c r="AU149" s="109">
        <v>172.09</v>
      </c>
      <c r="AV149" s="218" t="s">
        <v>267</v>
      </c>
      <c r="AW149" s="110">
        <v>1275.1868999999999</v>
      </c>
      <c r="AX149" s="108">
        <v>0</v>
      </c>
      <c r="AY149" s="114">
        <v>1275.1868999999999</v>
      </c>
      <c r="AZ149" s="114">
        <v>1020.1495199999999</v>
      </c>
      <c r="BA149" s="114">
        <v>1275.1868999999999</v>
      </c>
      <c r="BB149" s="114">
        <v>1275.1868999999999</v>
      </c>
      <c r="BC149" s="115">
        <v>4845.710219999999</v>
      </c>
      <c r="BD149" s="106" t="s">
        <v>630</v>
      </c>
      <c r="BE149" s="119" t="s">
        <v>631</v>
      </c>
      <c r="BF149" s="117"/>
    </row>
    <row r="150" spans="1:58" s="21" customFormat="1" ht="18" customHeight="1" x14ac:dyDescent="0.35">
      <c r="A150" s="175">
        <v>233</v>
      </c>
      <c r="B150" s="175" t="s">
        <v>55</v>
      </c>
      <c r="C150" s="174" t="s">
        <v>55</v>
      </c>
      <c r="D150" s="174" t="s">
        <v>167</v>
      </c>
      <c r="E150" s="107">
        <v>1</v>
      </c>
      <c r="F150" s="107" t="s">
        <v>1018</v>
      </c>
      <c r="G150" s="107">
        <v>0</v>
      </c>
      <c r="H150" s="178">
        <v>35</v>
      </c>
      <c r="I150" s="178">
        <v>30</v>
      </c>
      <c r="J150" s="178">
        <v>42</v>
      </c>
      <c r="K150" s="178">
        <v>42</v>
      </c>
      <c r="L150" s="107" t="s">
        <v>1019</v>
      </c>
      <c r="M150" s="118"/>
      <c r="N150" s="177">
        <v>75.446948711455732</v>
      </c>
      <c r="O150" s="177">
        <v>75.446948711455732</v>
      </c>
      <c r="P150" s="177">
        <v>75.446948711455732</v>
      </c>
      <c r="Q150" s="177">
        <v>75.446948711455732</v>
      </c>
      <c r="R150" s="176">
        <v>0.49399999999999999</v>
      </c>
      <c r="S150" s="176">
        <v>0.49399999999999999</v>
      </c>
      <c r="T150" s="176">
        <v>0.49399999999999999</v>
      </c>
      <c r="U150" s="176">
        <v>0.49399999999999999</v>
      </c>
      <c r="V150" s="114">
        <v>1304.4777432210694</v>
      </c>
      <c r="W150" s="114">
        <v>1118.123779903774</v>
      </c>
      <c r="X150" s="114">
        <v>1565.3732918652836</v>
      </c>
      <c r="Y150" s="114">
        <v>1565.3732918652836</v>
      </c>
      <c r="Z150" s="114">
        <v>5553.3481068554102</v>
      </c>
      <c r="AA150" s="106"/>
      <c r="AB150" s="118"/>
      <c r="AC150" s="111">
        <v>260.01075890667784</v>
      </c>
      <c r="AD150" s="112"/>
      <c r="AE150" s="110">
        <v>4495.5860214964605</v>
      </c>
      <c r="AF150" s="108">
        <v>3191.1082782753911</v>
      </c>
      <c r="AG150" s="106"/>
      <c r="AH150" s="118"/>
      <c r="AI150" s="109">
        <v>260.01075890667784</v>
      </c>
      <c r="AJ150" s="218" t="s">
        <v>1150</v>
      </c>
      <c r="AK150" s="110">
        <v>3853.3594469969653</v>
      </c>
      <c r="AL150" s="108">
        <v>2735.2356670931913</v>
      </c>
      <c r="AM150" s="106"/>
      <c r="AN150" s="118"/>
      <c r="AO150" s="109">
        <v>260.01075890667784</v>
      </c>
      <c r="AP150" s="218" t="s">
        <v>1150</v>
      </c>
      <c r="AQ150" s="110">
        <v>5394.7032257957517</v>
      </c>
      <c r="AR150" s="108">
        <v>3829.3299339304681</v>
      </c>
      <c r="AS150" s="106"/>
      <c r="AT150" s="118"/>
      <c r="AU150" s="109">
        <v>260.01075890667784</v>
      </c>
      <c r="AV150" s="218" t="s">
        <v>1150</v>
      </c>
      <c r="AW150" s="110">
        <v>5394.7032257957517</v>
      </c>
      <c r="AX150" s="108">
        <v>3829.3299339304681</v>
      </c>
      <c r="AY150" s="114">
        <v>4495.5860214964605</v>
      </c>
      <c r="AZ150" s="114">
        <v>3853.3594469969653</v>
      </c>
      <c r="BA150" s="114">
        <v>5394.7032257957517</v>
      </c>
      <c r="BB150" s="114">
        <v>5394.7032257957517</v>
      </c>
      <c r="BC150" s="115">
        <v>19138.35192008493</v>
      </c>
      <c r="BD150" s="106" t="s">
        <v>630</v>
      </c>
      <c r="BE150" s="119" t="s">
        <v>631</v>
      </c>
      <c r="BF150" s="117"/>
    </row>
    <row r="151" spans="1:58" s="21" customFormat="1" ht="18" customHeight="1" x14ac:dyDescent="0.35">
      <c r="A151" s="175">
        <v>235</v>
      </c>
      <c r="B151" s="175" t="s">
        <v>55</v>
      </c>
      <c r="C151" s="174" t="s">
        <v>55</v>
      </c>
      <c r="D151" s="174" t="s">
        <v>168</v>
      </c>
      <c r="E151" s="107">
        <v>1</v>
      </c>
      <c r="F151" s="107" t="s">
        <v>1018</v>
      </c>
      <c r="G151" s="107">
        <v>0</v>
      </c>
      <c r="H151" s="178">
        <v>70</v>
      </c>
      <c r="I151" s="178">
        <v>70</v>
      </c>
      <c r="J151" s="178">
        <v>75</v>
      </c>
      <c r="K151" s="178">
        <v>80</v>
      </c>
      <c r="L151" s="107" t="s">
        <v>1019</v>
      </c>
      <c r="M151" s="118"/>
      <c r="N151" s="177">
        <v>62.806322167483358</v>
      </c>
      <c r="O151" s="177">
        <v>62.806322167483358</v>
      </c>
      <c r="P151" s="177">
        <v>62.806322167483358</v>
      </c>
      <c r="Q151" s="177">
        <v>62.806322167483358</v>
      </c>
      <c r="R151" s="176">
        <v>0.49399999999999999</v>
      </c>
      <c r="S151" s="176">
        <v>0.49399999999999999</v>
      </c>
      <c r="T151" s="176">
        <v>0.49399999999999999</v>
      </c>
      <c r="U151" s="176">
        <v>0.49399999999999999</v>
      </c>
      <c r="V151" s="114">
        <v>2171.8426205515743</v>
      </c>
      <c r="W151" s="114">
        <v>2171.8426205515743</v>
      </c>
      <c r="X151" s="114">
        <v>2326.9742363052583</v>
      </c>
      <c r="Y151" s="114">
        <v>2482.1058520589422</v>
      </c>
      <c r="Z151" s="114">
        <v>9152.7653294673491</v>
      </c>
      <c r="AA151" s="106"/>
      <c r="AB151" s="118"/>
      <c r="AC151" s="111">
        <v>247.37013236270545</v>
      </c>
      <c r="AD151" s="112"/>
      <c r="AE151" s="110">
        <v>8554.0591771023555</v>
      </c>
      <c r="AF151" s="108">
        <v>6382.2165565507812</v>
      </c>
      <c r="AG151" s="106"/>
      <c r="AH151" s="118"/>
      <c r="AI151" s="109">
        <v>247.37013236270545</v>
      </c>
      <c r="AJ151" s="218" t="s">
        <v>1150</v>
      </c>
      <c r="AK151" s="110">
        <v>8554.0591771023555</v>
      </c>
      <c r="AL151" s="108">
        <v>6382.2165565507812</v>
      </c>
      <c r="AM151" s="106"/>
      <c r="AN151" s="118"/>
      <c r="AO151" s="109">
        <v>247.37013236270545</v>
      </c>
      <c r="AP151" s="218" t="s">
        <v>1150</v>
      </c>
      <c r="AQ151" s="110">
        <v>9165.0634040382356</v>
      </c>
      <c r="AR151" s="108">
        <v>6838.0891677329773</v>
      </c>
      <c r="AS151" s="106"/>
      <c r="AT151" s="118"/>
      <c r="AU151" s="109">
        <v>247.37013236270545</v>
      </c>
      <c r="AV151" s="218" t="s">
        <v>1150</v>
      </c>
      <c r="AW151" s="110">
        <v>9776.0676309741193</v>
      </c>
      <c r="AX151" s="108">
        <v>7293.9617789151771</v>
      </c>
      <c r="AY151" s="114">
        <v>8554.0591771023555</v>
      </c>
      <c r="AZ151" s="114">
        <v>8554.0591771023555</v>
      </c>
      <c r="BA151" s="114">
        <v>9165.0634040382356</v>
      </c>
      <c r="BB151" s="114">
        <v>9776.0676309741193</v>
      </c>
      <c r="BC151" s="115">
        <v>36049.249389217068</v>
      </c>
      <c r="BD151" s="106" t="s">
        <v>630</v>
      </c>
      <c r="BE151" s="119" t="s">
        <v>631</v>
      </c>
      <c r="BF151" s="117"/>
    </row>
    <row r="152" spans="1:58" s="21" customFormat="1" ht="18" customHeight="1" x14ac:dyDescent="0.35">
      <c r="A152" s="175">
        <v>107</v>
      </c>
      <c r="B152" s="175" t="s">
        <v>55</v>
      </c>
      <c r="C152" s="174" t="s">
        <v>55</v>
      </c>
      <c r="D152" s="174" t="s">
        <v>169</v>
      </c>
      <c r="E152" s="107">
        <v>1</v>
      </c>
      <c r="F152" s="107" t="s">
        <v>973</v>
      </c>
      <c r="G152" s="107">
        <v>0</v>
      </c>
      <c r="H152" s="178">
        <v>4</v>
      </c>
      <c r="I152" s="178">
        <v>2</v>
      </c>
      <c r="J152" s="178">
        <v>4</v>
      </c>
      <c r="K152" s="178">
        <v>4</v>
      </c>
      <c r="L152" s="107" t="s">
        <v>974</v>
      </c>
      <c r="M152" s="118"/>
      <c r="N152" s="177">
        <v>1321</v>
      </c>
      <c r="O152" s="177">
        <v>1321</v>
      </c>
      <c r="P152" s="177">
        <v>1321</v>
      </c>
      <c r="Q152" s="177">
        <v>1321</v>
      </c>
      <c r="R152" s="176">
        <v>0.67500000000000004</v>
      </c>
      <c r="S152" s="176">
        <v>0.67500000000000004</v>
      </c>
      <c r="T152" s="176">
        <v>0.67500000000000004</v>
      </c>
      <c r="U152" s="176">
        <v>0.67500000000000004</v>
      </c>
      <c r="V152" s="114">
        <v>3566.7000000000003</v>
      </c>
      <c r="W152" s="114">
        <v>1783.3500000000001</v>
      </c>
      <c r="X152" s="114">
        <v>3566.7000000000003</v>
      </c>
      <c r="Y152" s="114">
        <v>3566.7000000000003</v>
      </c>
      <c r="Z152" s="114">
        <v>12483.45</v>
      </c>
      <c r="AA152" s="106"/>
      <c r="AB152" s="118"/>
      <c r="AC152" s="111">
        <v>1321</v>
      </c>
      <c r="AD152" s="112"/>
      <c r="AE152" s="110">
        <v>3566.7000000000003</v>
      </c>
      <c r="AF152" s="108">
        <v>0</v>
      </c>
      <c r="AG152" s="106"/>
      <c r="AH152" s="118"/>
      <c r="AI152" s="109">
        <v>1321</v>
      </c>
      <c r="AJ152" s="218" t="s">
        <v>267</v>
      </c>
      <c r="AK152" s="110">
        <v>1783.3500000000001</v>
      </c>
      <c r="AL152" s="108">
        <v>0</v>
      </c>
      <c r="AM152" s="106"/>
      <c r="AN152" s="118"/>
      <c r="AO152" s="109">
        <v>1321</v>
      </c>
      <c r="AP152" s="218" t="s">
        <v>267</v>
      </c>
      <c r="AQ152" s="110">
        <v>3566.7000000000003</v>
      </c>
      <c r="AR152" s="108">
        <v>0</v>
      </c>
      <c r="AS152" s="106"/>
      <c r="AT152" s="118"/>
      <c r="AU152" s="109">
        <v>1321</v>
      </c>
      <c r="AV152" s="218" t="s">
        <v>267</v>
      </c>
      <c r="AW152" s="110">
        <v>3566.7000000000003</v>
      </c>
      <c r="AX152" s="108">
        <v>0</v>
      </c>
      <c r="AY152" s="114">
        <v>3566.7000000000003</v>
      </c>
      <c r="AZ152" s="114">
        <v>1783.3500000000001</v>
      </c>
      <c r="BA152" s="114">
        <v>3566.7000000000003</v>
      </c>
      <c r="BB152" s="114">
        <v>3566.7000000000003</v>
      </c>
      <c r="BC152" s="115">
        <v>12483.45</v>
      </c>
      <c r="BD152" s="106" t="s">
        <v>630</v>
      </c>
      <c r="BE152" s="119" t="s">
        <v>631</v>
      </c>
      <c r="BF152" s="117"/>
    </row>
    <row r="153" spans="1:58" s="21" customFormat="1" ht="18" customHeight="1" x14ac:dyDescent="0.35">
      <c r="A153" s="175">
        <v>108</v>
      </c>
      <c r="B153" s="175" t="s">
        <v>55</v>
      </c>
      <c r="C153" s="174" t="s">
        <v>55</v>
      </c>
      <c r="D153" s="174" t="s">
        <v>170</v>
      </c>
      <c r="E153" s="107">
        <v>1</v>
      </c>
      <c r="F153" s="107" t="s">
        <v>973</v>
      </c>
      <c r="G153" s="107">
        <v>0</v>
      </c>
      <c r="H153" s="178">
        <v>4</v>
      </c>
      <c r="I153" s="178">
        <v>2</v>
      </c>
      <c r="J153" s="178">
        <v>4</v>
      </c>
      <c r="K153" s="178">
        <v>4</v>
      </c>
      <c r="L153" s="107" t="s">
        <v>974</v>
      </c>
      <c r="M153" s="118"/>
      <c r="N153" s="177">
        <v>1591.0000000000002</v>
      </c>
      <c r="O153" s="177">
        <v>1591.0000000000002</v>
      </c>
      <c r="P153" s="177">
        <v>1591.0000000000002</v>
      </c>
      <c r="Q153" s="177">
        <v>1591.0000000000002</v>
      </c>
      <c r="R153" s="176">
        <v>0.67500000000000004</v>
      </c>
      <c r="S153" s="176">
        <v>0.67500000000000004</v>
      </c>
      <c r="T153" s="176">
        <v>0.67500000000000004</v>
      </c>
      <c r="U153" s="176">
        <v>0.67500000000000004</v>
      </c>
      <c r="V153" s="114">
        <v>4295.7000000000007</v>
      </c>
      <c r="W153" s="114">
        <v>2147.8500000000004</v>
      </c>
      <c r="X153" s="114">
        <v>4295.7000000000007</v>
      </c>
      <c r="Y153" s="114">
        <v>4295.7000000000007</v>
      </c>
      <c r="Z153" s="114">
        <v>15034.950000000003</v>
      </c>
      <c r="AA153" s="106"/>
      <c r="AB153" s="118"/>
      <c r="AC153" s="111">
        <v>1591.0000000000002</v>
      </c>
      <c r="AD153" s="112"/>
      <c r="AE153" s="110">
        <v>4295.7000000000007</v>
      </c>
      <c r="AF153" s="108">
        <v>0</v>
      </c>
      <c r="AG153" s="106"/>
      <c r="AH153" s="118"/>
      <c r="AI153" s="109">
        <v>1591.0000000000002</v>
      </c>
      <c r="AJ153" s="218" t="s">
        <v>267</v>
      </c>
      <c r="AK153" s="110">
        <v>2147.8500000000004</v>
      </c>
      <c r="AL153" s="108">
        <v>0</v>
      </c>
      <c r="AM153" s="106"/>
      <c r="AN153" s="118"/>
      <c r="AO153" s="109">
        <v>1591.0000000000002</v>
      </c>
      <c r="AP153" s="218" t="s">
        <v>267</v>
      </c>
      <c r="AQ153" s="110">
        <v>4295.7000000000007</v>
      </c>
      <c r="AR153" s="108">
        <v>0</v>
      </c>
      <c r="AS153" s="106"/>
      <c r="AT153" s="118"/>
      <c r="AU153" s="109">
        <v>1591.0000000000002</v>
      </c>
      <c r="AV153" s="218" t="s">
        <v>267</v>
      </c>
      <c r="AW153" s="110">
        <v>4295.7000000000007</v>
      </c>
      <c r="AX153" s="108">
        <v>0</v>
      </c>
      <c r="AY153" s="114">
        <v>4295.7000000000007</v>
      </c>
      <c r="AZ153" s="114">
        <v>2147.8500000000004</v>
      </c>
      <c r="BA153" s="114">
        <v>4295.7000000000007</v>
      </c>
      <c r="BB153" s="114">
        <v>4295.7000000000007</v>
      </c>
      <c r="BC153" s="115">
        <v>15034.950000000003</v>
      </c>
      <c r="BD153" s="106" t="s">
        <v>630</v>
      </c>
      <c r="BE153" s="119" t="s">
        <v>631</v>
      </c>
      <c r="BF153" s="117"/>
    </row>
    <row r="154" spans="1:58" s="21" customFormat="1" ht="18" customHeight="1" x14ac:dyDescent="0.35">
      <c r="A154" s="175">
        <v>106</v>
      </c>
      <c r="B154" s="175" t="s">
        <v>55</v>
      </c>
      <c r="C154" s="174" t="s">
        <v>55</v>
      </c>
      <c r="D154" s="174" t="s">
        <v>171</v>
      </c>
      <c r="E154" s="107">
        <v>1</v>
      </c>
      <c r="F154" s="107" t="s">
        <v>970</v>
      </c>
      <c r="G154" s="107">
        <v>0</v>
      </c>
      <c r="H154" s="178">
        <v>10</v>
      </c>
      <c r="I154" s="178">
        <v>9</v>
      </c>
      <c r="J154" s="178">
        <v>11</v>
      </c>
      <c r="K154" s="178">
        <v>11</v>
      </c>
      <c r="L154" s="107" t="s">
        <v>971</v>
      </c>
      <c r="M154" s="118"/>
      <c r="N154" s="177">
        <v>149</v>
      </c>
      <c r="O154" s="177">
        <v>149</v>
      </c>
      <c r="P154" s="177">
        <v>149</v>
      </c>
      <c r="Q154" s="177">
        <v>149</v>
      </c>
      <c r="R154" s="176">
        <v>0.67500000000000004</v>
      </c>
      <c r="S154" s="176">
        <v>0.67500000000000004</v>
      </c>
      <c r="T154" s="176">
        <v>0.67500000000000004</v>
      </c>
      <c r="U154" s="176">
        <v>0.67500000000000004</v>
      </c>
      <c r="V154" s="114">
        <v>1005.7500000000001</v>
      </c>
      <c r="W154" s="114">
        <v>905.17500000000007</v>
      </c>
      <c r="X154" s="114">
        <v>1106.325</v>
      </c>
      <c r="Y154" s="114">
        <v>1106.325</v>
      </c>
      <c r="Z154" s="114">
        <v>4123.5749999999998</v>
      </c>
      <c r="AA154" s="106"/>
      <c r="AB154" s="118"/>
      <c r="AC154" s="111">
        <v>149</v>
      </c>
      <c r="AD154" s="112"/>
      <c r="AE154" s="110">
        <v>1005.7500000000001</v>
      </c>
      <c r="AF154" s="108">
        <v>0</v>
      </c>
      <c r="AG154" s="106"/>
      <c r="AH154" s="118"/>
      <c r="AI154" s="109">
        <v>149</v>
      </c>
      <c r="AJ154" s="218" t="s">
        <v>267</v>
      </c>
      <c r="AK154" s="110">
        <v>905.17500000000007</v>
      </c>
      <c r="AL154" s="108">
        <v>0</v>
      </c>
      <c r="AM154" s="106"/>
      <c r="AN154" s="118"/>
      <c r="AO154" s="109">
        <v>149</v>
      </c>
      <c r="AP154" s="218" t="s">
        <v>267</v>
      </c>
      <c r="AQ154" s="110">
        <v>1106.325</v>
      </c>
      <c r="AR154" s="108">
        <v>0</v>
      </c>
      <c r="AS154" s="106"/>
      <c r="AT154" s="118"/>
      <c r="AU154" s="109">
        <v>149</v>
      </c>
      <c r="AV154" s="218" t="s">
        <v>267</v>
      </c>
      <c r="AW154" s="110">
        <v>1106.325</v>
      </c>
      <c r="AX154" s="108">
        <v>0</v>
      </c>
      <c r="AY154" s="114">
        <v>1005.7500000000001</v>
      </c>
      <c r="AZ154" s="114">
        <v>905.17500000000007</v>
      </c>
      <c r="BA154" s="114">
        <v>1106.325</v>
      </c>
      <c r="BB154" s="114">
        <v>1106.325</v>
      </c>
      <c r="BC154" s="115">
        <v>4123.5749999999998</v>
      </c>
      <c r="BD154" s="106" t="s">
        <v>630</v>
      </c>
      <c r="BE154" s="119" t="s">
        <v>631</v>
      </c>
      <c r="BF154" s="117"/>
    </row>
    <row r="155" spans="1:58" s="21" customFormat="1" ht="18" customHeight="1" x14ac:dyDescent="0.35">
      <c r="A155" s="175">
        <v>105</v>
      </c>
      <c r="B155" s="175" t="s">
        <v>55</v>
      </c>
      <c r="C155" s="174" t="s">
        <v>55</v>
      </c>
      <c r="D155" s="174" t="s">
        <v>172</v>
      </c>
      <c r="E155" s="107">
        <v>1</v>
      </c>
      <c r="F155" s="107" t="s">
        <v>1004</v>
      </c>
      <c r="G155" s="107">
        <v>0</v>
      </c>
      <c r="H155" s="178">
        <v>17</v>
      </c>
      <c r="I155" s="178">
        <v>16</v>
      </c>
      <c r="J155" s="178">
        <v>20</v>
      </c>
      <c r="K155" s="178">
        <v>22</v>
      </c>
      <c r="L155" s="107" t="s">
        <v>1005</v>
      </c>
      <c r="M155" s="118"/>
      <c r="N155" s="177">
        <v>505.2346714285714</v>
      </c>
      <c r="O155" s="177">
        <v>505.2346714285714</v>
      </c>
      <c r="P155" s="177">
        <v>505.2346714285714</v>
      </c>
      <c r="Q155" s="177">
        <v>505.2346714285714</v>
      </c>
      <c r="R155" s="176">
        <v>0.67500000000000004</v>
      </c>
      <c r="S155" s="176">
        <v>0.67500000000000004</v>
      </c>
      <c r="T155" s="176">
        <v>0.67500000000000004</v>
      </c>
      <c r="U155" s="176">
        <v>0.67500000000000004</v>
      </c>
      <c r="V155" s="114">
        <v>5797.5678546428571</v>
      </c>
      <c r="W155" s="114">
        <v>5456.5344514285716</v>
      </c>
      <c r="X155" s="114">
        <v>6820.6680642857145</v>
      </c>
      <c r="Y155" s="114">
        <v>7502.7348707142864</v>
      </c>
      <c r="Z155" s="114">
        <v>25577.505241071427</v>
      </c>
      <c r="AA155" s="106"/>
      <c r="AB155" s="118"/>
      <c r="AC155" s="111">
        <v>505.2346714285714</v>
      </c>
      <c r="AD155" s="112"/>
      <c r="AE155" s="110">
        <v>5797.5678546428571</v>
      </c>
      <c r="AF155" s="108">
        <v>0</v>
      </c>
      <c r="AG155" s="106"/>
      <c r="AH155" s="118"/>
      <c r="AI155" s="109">
        <v>505.2346714285714</v>
      </c>
      <c r="AJ155" s="218" t="s">
        <v>1149</v>
      </c>
      <c r="AK155" s="110">
        <v>5456.5344514285716</v>
      </c>
      <c r="AL155" s="108">
        <v>0</v>
      </c>
      <c r="AM155" s="106"/>
      <c r="AN155" s="118"/>
      <c r="AO155" s="109">
        <v>505.2346714285714</v>
      </c>
      <c r="AP155" s="218" t="s">
        <v>1149</v>
      </c>
      <c r="AQ155" s="110">
        <v>6820.6680642857145</v>
      </c>
      <c r="AR155" s="108">
        <v>0</v>
      </c>
      <c r="AS155" s="106"/>
      <c r="AT155" s="118"/>
      <c r="AU155" s="109">
        <v>505.2346714285714</v>
      </c>
      <c r="AV155" s="218" t="s">
        <v>1149</v>
      </c>
      <c r="AW155" s="110">
        <v>7502.7348707142864</v>
      </c>
      <c r="AX155" s="108">
        <v>0</v>
      </c>
      <c r="AY155" s="114">
        <v>5797.5678546428571</v>
      </c>
      <c r="AZ155" s="114">
        <v>5456.5344514285716</v>
      </c>
      <c r="BA155" s="114">
        <v>6820.6680642857145</v>
      </c>
      <c r="BB155" s="114">
        <v>7502.7348707142864</v>
      </c>
      <c r="BC155" s="115">
        <v>25577.505241071427</v>
      </c>
      <c r="BD155" s="106" t="s">
        <v>630</v>
      </c>
      <c r="BE155" s="119" t="s">
        <v>631</v>
      </c>
      <c r="BF155" s="117"/>
    </row>
    <row r="156" spans="1:58" s="21" customFormat="1" ht="18" customHeight="1" x14ac:dyDescent="0.35">
      <c r="A156" s="175">
        <v>86</v>
      </c>
      <c r="B156" s="175" t="s">
        <v>55</v>
      </c>
      <c r="C156" s="174" t="s">
        <v>55</v>
      </c>
      <c r="D156" s="174" t="s">
        <v>174</v>
      </c>
      <c r="E156" s="107">
        <v>1</v>
      </c>
      <c r="F156" s="107" t="s">
        <v>1098</v>
      </c>
      <c r="G156" s="107">
        <v>0</v>
      </c>
      <c r="H156" s="178">
        <v>190</v>
      </c>
      <c r="I156" s="178">
        <v>190</v>
      </c>
      <c r="J156" s="178">
        <v>215</v>
      </c>
      <c r="K156" s="178">
        <v>225</v>
      </c>
      <c r="L156" s="107" t="s">
        <v>1099</v>
      </c>
      <c r="M156" s="118"/>
      <c r="N156" s="177">
        <v>297.65043171806178</v>
      </c>
      <c r="O156" s="177">
        <v>297.65043171806178</v>
      </c>
      <c r="P156" s="177">
        <v>297.65043171806178</v>
      </c>
      <c r="Q156" s="177">
        <v>297.65043171806178</v>
      </c>
      <c r="R156" s="176">
        <v>0.60799999999999998</v>
      </c>
      <c r="S156" s="176">
        <v>0.60799999999999998</v>
      </c>
      <c r="T156" s="176">
        <v>0.60799999999999998</v>
      </c>
      <c r="U156" s="176">
        <v>0.60799999999999998</v>
      </c>
      <c r="V156" s="114">
        <v>34384.577872070498</v>
      </c>
      <c r="W156" s="114">
        <v>34384.577872070498</v>
      </c>
      <c r="X156" s="114">
        <v>38908.86443418503</v>
      </c>
      <c r="Y156" s="114">
        <v>40718.579059030846</v>
      </c>
      <c r="Z156" s="114">
        <v>148396.59923735686</v>
      </c>
      <c r="AA156" s="106"/>
      <c r="AB156" s="118"/>
      <c r="AC156" s="111">
        <v>297.65043171806178</v>
      </c>
      <c r="AD156" s="112"/>
      <c r="AE156" s="110">
        <v>34384.577872070498</v>
      </c>
      <c r="AF156" s="108">
        <v>0</v>
      </c>
      <c r="AG156" s="106"/>
      <c r="AH156" s="118"/>
      <c r="AI156" s="109">
        <v>297.65043171806178</v>
      </c>
      <c r="AJ156" s="218" t="s">
        <v>267</v>
      </c>
      <c r="AK156" s="110">
        <v>34384.577872070498</v>
      </c>
      <c r="AL156" s="108">
        <v>0</v>
      </c>
      <c r="AM156" s="106"/>
      <c r="AN156" s="118"/>
      <c r="AO156" s="109">
        <v>297.65043171806178</v>
      </c>
      <c r="AP156" s="218" t="s">
        <v>267</v>
      </c>
      <c r="AQ156" s="110">
        <v>38908.86443418503</v>
      </c>
      <c r="AR156" s="108">
        <v>0</v>
      </c>
      <c r="AS156" s="106"/>
      <c r="AT156" s="118"/>
      <c r="AU156" s="109">
        <v>297.65043171806178</v>
      </c>
      <c r="AV156" s="218" t="s">
        <v>267</v>
      </c>
      <c r="AW156" s="110">
        <v>40718.579059030846</v>
      </c>
      <c r="AX156" s="108">
        <v>0</v>
      </c>
      <c r="AY156" s="114">
        <v>34384.577872070498</v>
      </c>
      <c r="AZ156" s="114">
        <v>34384.577872070498</v>
      </c>
      <c r="BA156" s="114">
        <v>38908.86443418503</v>
      </c>
      <c r="BB156" s="114">
        <v>40718.579059030846</v>
      </c>
      <c r="BC156" s="115">
        <v>148396.59923735686</v>
      </c>
      <c r="BD156" s="106" t="s">
        <v>630</v>
      </c>
      <c r="BE156" s="119" t="s">
        <v>631</v>
      </c>
      <c r="BF156" s="117"/>
    </row>
    <row r="157" spans="1:58" s="21" customFormat="1" ht="18" customHeight="1" x14ac:dyDescent="0.35">
      <c r="A157" s="175">
        <v>87</v>
      </c>
      <c r="B157" s="175" t="s">
        <v>55</v>
      </c>
      <c r="C157" s="174" t="s">
        <v>55</v>
      </c>
      <c r="D157" s="174" t="s">
        <v>176</v>
      </c>
      <c r="E157" s="107">
        <v>1</v>
      </c>
      <c r="F157" s="107" t="s">
        <v>1098</v>
      </c>
      <c r="G157" s="107">
        <v>0</v>
      </c>
      <c r="H157" s="178">
        <v>285</v>
      </c>
      <c r="I157" s="178">
        <v>269</v>
      </c>
      <c r="J157" s="178">
        <v>0</v>
      </c>
      <c r="K157" s="178">
        <v>0</v>
      </c>
      <c r="L157" s="107" t="s">
        <v>1099</v>
      </c>
      <c r="M157" s="118"/>
      <c r="N157" s="177">
        <v>4382.0432722457281</v>
      </c>
      <c r="O157" s="177">
        <v>4382.0432722457281</v>
      </c>
      <c r="P157" s="177">
        <v>4382.0432722457281</v>
      </c>
      <c r="Q157" s="177">
        <v>4382.0432722457281</v>
      </c>
      <c r="R157" s="176">
        <v>0.60799999999999998</v>
      </c>
      <c r="S157" s="176">
        <v>0.60799999999999998</v>
      </c>
      <c r="T157" s="176">
        <v>0.60799999999999998</v>
      </c>
      <c r="U157" s="176">
        <v>0.60799999999999998</v>
      </c>
      <c r="V157" s="114">
        <v>759320.4582147398</v>
      </c>
      <c r="W157" s="114">
        <v>716691.9412623333</v>
      </c>
      <c r="X157" s="114">
        <v>0</v>
      </c>
      <c r="Y157" s="114">
        <v>0</v>
      </c>
      <c r="Z157" s="114">
        <v>1476012.399477073</v>
      </c>
      <c r="AA157" s="106"/>
      <c r="AB157" s="118"/>
      <c r="AC157" s="111">
        <v>4382.0432722457281</v>
      </c>
      <c r="AD157" s="112"/>
      <c r="AE157" s="110">
        <v>759320.4582147398</v>
      </c>
      <c r="AF157" s="108">
        <v>0</v>
      </c>
      <c r="AG157" s="106"/>
      <c r="AH157" s="118"/>
      <c r="AI157" s="109">
        <v>4382.0432722457281</v>
      </c>
      <c r="AJ157" s="218" t="s">
        <v>267</v>
      </c>
      <c r="AK157" s="110">
        <v>716691.9412623333</v>
      </c>
      <c r="AL157" s="108">
        <v>0</v>
      </c>
      <c r="AM157" s="106"/>
      <c r="AN157" s="118"/>
      <c r="AO157" s="109">
        <v>4382.0432722457281</v>
      </c>
      <c r="AP157" s="218" t="s">
        <v>267</v>
      </c>
      <c r="AQ157" s="110">
        <v>0</v>
      </c>
      <c r="AR157" s="108">
        <v>0</v>
      </c>
      <c r="AS157" s="106"/>
      <c r="AT157" s="118"/>
      <c r="AU157" s="109">
        <v>4382.0432722457281</v>
      </c>
      <c r="AV157" s="218" t="s">
        <v>267</v>
      </c>
      <c r="AW157" s="110">
        <v>0</v>
      </c>
      <c r="AX157" s="108">
        <v>0</v>
      </c>
      <c r="AY157" s="114">
        <v>759320.4582147398</v>
      </c>
      <c r="AZ157" s="114">
        <v>716691.9412623333</v>
      </c>
      <c r="BA157" s="114">
        <v>0</v>
      </c>
      <c r="BB157" s="114">
        <v>0</v>
      </c>
      <c r="BC157" s="115">
        <v>1476012.399477073</v>
      </c>
      <c r="BD157" s="106" t="s">
        <v>630</v>
      </c>
      <c r="BE157" s="119" t="s">
        <v>631</v>
      </c>
      <c r="BF157" s="117"/>
    </row>
    <row r="158" spans="1:58" s="21" customFormat="1" ht="18" customHeight="1" x14ac:dyDescent="0.35">
      <c r="A158" s="175">
        <v>103</v>
      </c>
      <c r="B158" s="175" t="s">
        <v>55</v>
      </c>
      <c r="C158" s="174" t="s">
        <v>55</v>
      </c>
      <c r="D158" s="174" t="s">
        <v>179</v>
      </c>
      <c r="E158" s="107">
        <v>1</v>
      </c>
      <c r="F158" s="107" t="s">
        <v>929</v>
      </c>
      <c r="G158" s="107">
        <v>0</v>
      </c>
      <c r="H158" s="178">
        <v>1</v>
      </c>
      <c r="I158" s="178">
        <v>1</v>
      </c>
      <c r="J158" s="178">
        <v>2</v>
      </c>
      <c r="K158" s="178">
        <v>2</v>
      </c>
      <c r="L158" s="107" t="s">
        <v>930</v>
      </c>
      <c r="M158" s="118"/>
      <c r="N158" s="177">
        <v>257</v>
      </c>
      <c r="O158" s="177">
        <v>257</v>
      </c>
      <c r="P158" s="177">
        <v>257</v>
      </c>
      <c r="Q158" s="177">
        <v>257</v>
      </c>
      <c r="R158" s="176">
        <v>0.67500000000000004</v>
      </c>
      <c r="S158" s="176">
        <v>0.67500000000000004</v>
      </c>
      <c r="T158" s="176">
        <v>0.67500000000000004</v>
      </c>
      <c r="U158" s="176">
        <v>0.67500000000000004</v>
      </c>
      <c r="V158" s="114">
        <v>173.47500000000002</v>
      </c>
      <c r="W158" s="114">
        <v>173.47500000000002</v>
      </c>
      <c r="X158" s="114">
        <v>346.95000000000005</v>
      </c>
      <c r="Y158" s="114">
        <v>346.95000000000005</v>
      </c>
      <c r="Z158" s="114">
        <v>1040.8500000000001</v>
      </c>
      <c r="AA158" s="106"/>
      <c r="AB158" s="118"/>
      <c r="AC158" s="111">
        <v>257</v>
      </c>
      <c r="AD158" s="112"/>
      <c r="AE158" s="110">
        <v>173.47500000000002</v>
      </c>
      <c r="AF158" s="108">
        <v>0</v>
      </c>
      <c r="AG158" s="106"/>
      <c r="AH158" s="118"/>
      <c r="AI158" s="109">
        <v>257</v>
      </c>
      <c r="AJ158" s="218" t="s">
        <v>267</v>
      </c>
      <c r="AK158" s="110">
        <v>173.47500000000002</v>
      </c>
      <c r="AL158" s="108">
        <v>0</v>
      </c>
      <c r="AM158" s="106"/>
      <c r="AN158" s="118"/>
      <c r="AO158" s="109">
        <v>257</v>
      </c>
      <c r="AP158" s="218" t="s">
        <v>267</v>
      </c>
      <c r="AQ158" s="110">
        <v>346.95000000000005</v>
      </c>
      <c r="AR158" s="108">
        <v>0</v>
      </c>
      <c r="AS158" s="106"/>
      <c r="AT158" s="118"/>
      <c r="AU158" s="109">
        <v>257</v>
      </c>
      <c r="AV158" s="218" t="s">
        <v>267</v>
      </c>
      <c r="AW158" s="110">
        <v>346.95000000000005</v>
      </c>
      <c r="AX158" s="108">
        <v>0</v>
      </c>
      <c r="AY158" s="114">
        <v>173.47500000000002</v>
      </c>
      <c r="AZ158" s="114">
        <v>173.47500000000002</v>
      </c>
      <c r="BA158" s="114">
        <v>346.95000000000005</v>
      </c>
      <c r="BB158" s="114">
        <v>346.95000000000005</v>
      </c>
      <c r="BC158" s="115">
        <v>1040.8500000000001</v>
      </c>
      <c r="BD158" s="106" t="s">
        <v>630</v>
      </c>
      <c r="BE158" s="119" t="s">
        <v>631</v>
      </c>
      <c r="BF158" s="117"/>
    </row>
    <row r="159" spans="1:58" s="21" customFormat="1" ht="18" customHeight="1" x14ac:dyDescent="0.35">
      <c r="A159" s="175">
        <v>48</v>
      </c>
      <c r="B159" s="175" t="s">
        <v>55</v>
      </c>
      <c r="C159" s="174" t="s">
        <v>55</v>
      </c>
      <c r="D159" s="174" t="s">
        <v>863</v>
      </c>
      <c r="E159" s="107">
        <v>1</v>
      </c>
      <c r="F159" s="107" t="s">
        <v>224</v>
      </c>
      <c r="G159" s="107">
        <v>0</v>
      </c>
      <c r="H159" s="178">
        <v>0</v>
      </c>
      <c r="I159" s="178">
        <v>66</v>
      </c>
      <c r="J159" s="178">
        <v>91</v>
      </c>
      <c r="K159" s="178">
        <v>95</v>
      </c>
      <c r="L159" s="107" t="s">
        <v>224</v>
      </c>
      <c r="M159" s="118"/>
      <c r="N159" s="177">
        <v>61.482900000000001</v>
      </c>
      <c r="O159" s="177">
        <v>61.482900000000001</v>
      </c>
      <c r="P159" s="177">
        <v>61.482900000000001</v>
      </c>
      <c r="Q159" s="177">
        <v>61.482900000000001</v>
      </c>
      <c r="R159" s="176">
        <v>0.49399999999999999</v>
      </c>
      <c r="S159" s="176">
        <v>0.49399999999999999</v>
      </c>
      <c r="T159" s="176">
        <v>0.49399999999999999</v>
      </c>
      <c r="U159" s="176">
        <v>0.49399999999999999</v>
      </c>
      <c r="V159" s="114">
        <v>0</v>
      </c>
      <c r="W159" s="114">
        <v>2004.5884716</v>
      </c>
      <c r="X159" s="114">
        <v>2763.9022866</v>
      </c>
      <c r="Y159" s="114">
        <v>2885.3924969999998</v>
      </c>
      <c r="Z159" s="114">
        <v>7653.8832551999994</v>
      </c>
      <c r="AA159" s="106"/>
      <c r="AB159" s="118"/>
      <c r="AC159" s="111">
        <v>61.482900000000001</v>
      </c>
      <c r="AD159" s="112"/>
      <c r="AE159" s="110">
        <v>0</v>
      </c>
      <c r="AF159" s="108">
        <v>0</v>
      </c>
      <c r="AG159" s="106"/>
      <c r="AH159" s="118"/>
      <c r="AI159" s="109">
        <v>61.482900000000001</v>
      </c>
      <c r="AJ159" s="218" t="s">
        <v>267</v>
      </c>
      <c r="AK159" s="110">
        <v>2004.5884716</v>
      </c>
      <c r="AL159" s="108">
        <v>0</v>
      </c>
      <c r="AM159" s="106"/>
      <c r="AN159" s="118"/>
      <c r="AO159" s="109">
        <v>61.482900000000001</v>
      </c>
      <c r="AP159" s="218" t="s">
        <v>267</v>
      </c>
      <c r="AQ159" s="110">
        <v>2763.9022866</v>
      </c>
      <c r="AR159" s="108">
        <v>0</v>
      </c>
      <c r="AS159" s="106"/>
      <c r="AT159" s="118"/>
      <c r="AU159" s="109">
        <v>61.482900000000001</v>
      </c>
      <c r="AV159" s="218" t="s">
        <v>267</v>
      </c>
      <c r="AW159" s="110">
        <v>2885.3924969999998</v>
      </c>
      <c r="AX159" s="108">
        <v>0</v>
      </c>
      <c r="AY159" s="114">
        <v>0</v>
      </c>
      <c r="AZ159" s="114">
        <v>2004.5884716</v>
      </c>
      <c r="BA159" s="114">
        <v>2763.9022866</v>
      </c>
      <c r="BB159" s="114">
        <v>2885.3924969999998</v>
      </c>
      <c r="BC159" s="115">
        <v>7653.8832551999994</v>
      </c>
      <c r="BD159" s="106" t="s">
        <v>630</v>
      </c>
      <c r="BE159" s="119" t="s">
        <v>631</v>
      </c>
      <c r="BF159" s="117"/>
    </row>
    <row r="160" spans="1:58" s="21" customFormat="1" ht="18" customHeight="1" x14ac:dyDescent="0.35">
      <c r="A160" s="175">
        <v>88</v>
      </c>
      <c r="B160" s="175" t="s">
        <v>55</v>
      </c>
      <c r="C160" s="174" t="s">
        <v>55</v>
      </c>
      <c r="D160" s="174" t="s">
        <v>176</v>
      </c>
      <c r="E160" s="107">
        <v>1</v>
      </c>
      <c r="F160" s="107" t="s">
        <v>1098</v>
      </c>
      <c r="G160" s="107">
        <v>0</v>
      </c>
      <c r="H160" s="178">
        <v>0</v>
      </c>
      <c r="I160" s="178">
        <v>0</v>
      </c>
      <c r="J160" s="178">
        <v>50</v>
      </c>
      <c r="K160" s="178">
        <v>50</v>
      </c>
      <c r="L160" s="107" t="s">
        <v>1099</v>
      </c>
      <c r="M160" s="118"/>
      <c r="N160" s="177">
        <v>4382.0432722457281</v>
      </c>
      <c r="O160" s="177">
        <v>4382.0432722457281</v>
      </c>
      <c r="P160" s="177">
        <v>4382.0432722457281</v>
      </c>
      <c r="Q160" s="177">
        <v>4382.0432722457281</v>
      </c>
      <c r="R160" s="176">
        <v>0.60799999999999998</v>
      </c>
      <c r="S160" s="176">
        <v>0.60799999999999998</v>
      </c>
      <c r="T160" s="176">
        <v>0.60799999999999998</v>
      </c>
      <c r="U160" s="176">
        <v>0.60799999999999998</v>
      </c>
      <c r="V160" s="114">
        <v>0</v>
      </c>
      <c r="W160" s="114">
        <v>0</v>
      </c>
      <c r="X160" s="114">
        <v>133214.11547627015</v>
      </c>
      <c r="Y160" s="114">
        <v>133214.11547627015</v>
      </c>
      <c r="Z160" s="114">
        <v>266428.2309525403</v>
      </c>
      <c r="AA160" s="106"/>
      <c r="AB160" s="118"/>
      <c r="AC160" s="111">
        <v>4382.0432722457281</v>
      </c>
      <c r="AD160" s="112"/>
      <c r="AE160" s="110">
        <v>0</v>
      </c>
      <c r="AF160" s="108">
        <v>0</v>
      </c>
      <c r="AG160" s="106"/>
      <c r="AH160" s="118"/>
      <c r="AI160" s="109">
        <v>4382.0432722457281</v>
      </c>
      <c r="AJ160" s="218" t="s">
        <v>267</v>
      </c>
      <c r="AK160" s="110">
        <v>0</v>
      </c>
      <c r="AL160" s="108">
        <v>0</v>
      </c>
      <c r="AM160" s="106"/>
      <c r="AN160" s="118"/>
      <c r="AO160" s="109">
        <v>4382.0432722457281</v>
      </c>
      <c r="AP160" s="218" t="s">
        <v>267</v>
      </c>
      <c r="AQ160" s="110">
        <v>133214.11547627015</v>
      </c>
      <c r="AR160" s="108">
        <v>0</v>
      </c>
      <c r="AS160" s="106"/>
      <c r="AT160" s="118"/>
      <c r="AU160" s="109">
        <v>4382.0432722457281</v>
      </c>
      <c r="AV160" s="218" t="s">
        <v>267</v>
      </c>
      <c r="AW160" s="110">
        <v>133214.11547627015</v>
      </c>
      <c r="AX160" s="108">
        <v>0</v>
      </c>
      <c r="AY160" s="114">
        <v>0</v>
      </c>
      <c r="AZ160" s="114">
        <v>0</v>
      </c>
      <c r="BA160" s="114">
        <v>133214.11547627015</v>
      </c>
      <c r="BB160" s="114">
        <v>133214.11547627015</v>
      </c>
      <c r="BC160" s="115">
        <v>266428.2309525403</v>
      </c>
      <c r="BD160" s="106" t="s">
        <v>630</v>
      </c>
      <c r="BE160" s="119" t="s">
        <v>631</v>
      </c>
      <c r="BF160" s="117"/>
    </row>
    <row r="161" spans="1:58" s="21" customFormat="1" ht="18" customHeight="1" x14ac:dyDescent="0.35">
      <c r="A161" s="175">
        <v>336</v>
      </c>
      <c r="B161" s="175" t="s">
        <v>55</v>
      </c>
      <c r="C161" s="174" t="s">
        <v>426</v>
      </c>
      <c r="D161" s="174" t="s">
        <v>111</v>
      </c>
      <c r="E161" s="107">
        <v>1</v>
      </c>
      <c r="F161" s="107" t="s">
        <v>1081</v>
      </c>
      <c r="G161" s="107">
        <v>0</v>
      </c>
      <c r="H161" s="178">
        <v>15</v>
      </c>
      <c r="I161" s="178">
        <v>15</v>
      </c>
      <c r="J161" s="178">
        <v>15</v>
      </c>
      <c r="K161" s="178">
        <v>15</v>
      </c>
      <c r="L161" s="107" t="s">
        <v>1082</v>
      </c>
      <c r="M161" s="118"/>
      <c r="N161" s="177">
        <v>172</v>
      </c>
      <c r="O161" s="177">
        <v>172</v>
      </c>
      <c r="P161" s="177">
        <v>172</v>
      </c>
      <c r="Q161" s="177">
        <v>172</v>
      </c>
      <c r="R161" s="176">
        <v>0.9</v>
      </c>
      <c r="S161" s="176">
        <v>0.9</v>
      </c>
      <c r="T161" s="176">
        <v>0.9</v>
      </c>
      <c r="U161" s="176">
        <v>0.9</v>
      </c>
      <c r="V161" s="114">
        <v>2322</v>
      </c>
      <c r="W161" s="114">
        <v>2322</v>
      </c>
      <c r="X161" s="114">
        <v>2322</v>
      </c>
      <c r="Y161" s="114">
        <v>2322</v>
      </c>
      <c r="Z161" s="114">
        <v>9288</v>
      </c>
      <c r="AA161" s="106"/>
      <c r="AB161" s="118"/>
      <c r="AC161" s="111">
        <v>172</v>
      </c>
      <c r="AD161" s="112"/>
      <c r="AE161" s="110">
        <v>2322</v>
      </c>
      <c r="AF161" s="108">
        <v>0</v>
      </c>
      <c r="AG161" s="106"/>
      <c r="AH161" s="118"/>
      <c r="AI161" s="109">
        <v>172</v>
      </c>
      <c r="AJ161" s="218" t="s">
        <v>267</v>
      </c>
      <c r="AK161" s="110">
        <v>2322</v>
      </c>
      <c r="AL161" s="108">
        <v>0</v>
      </c>
      <c r="AM161" s="106"/>
      <c r="AN161" s="118"/>
      <c r="AO161" s="109">
        <v>172</v>
      </c>
      <c r="AP161" s="218" t="s">
        <v>267</v>
      </c>
      <c r="AQ161" s="110">
        <v>2322</v>
      </c>
      <c r="AR161" s="108">
        <v>0</v>
      </c>
      <c r="AS161" s="106"/>
      <c r="AT161" s="118"/>
      <c r="AU161" s="109">
        <v>172</v>
      </c>
      <c r="AV161" s="218" t="s">
        <v>267</v>
      </c>
      <c r="AW161" s="110">
        <v>2322</v>
      </c>
      <c r="AX161" s="108">
        <v>0</v>
      </c>
      <c r="AY161" s="114">
        <v>2322</v>
      </c>
      <c r="AZ161" s="114">
        <v>2322</v>
      </c>
      <c r="BA161" s="114">
        <v>2322</v>
      </c>
      <c r="BB161" s="114">
        <v>2322</v>
      </c>
      <c r="BC161" s="115">
        <v>9288</v>
      </c>
      <c r="BD161" s="106" t="s">
        <v>630</v>
      </c>
      <c r="BE161" s="119" t="s">
        <v>631</v>
      </c>
      <c r="BF161" s="117"/>
    </row>
    <row r="162" spans="1:58" s="21" customFormat="1" ht="18" customHeight="1" x14ac:dyDescent="0.35">
      <c r="A162" s="175">
        <v>272</v>
      </c>
      <c r="B162" s="175" t="s">
        <v>55</v>
      </c>
      <c r="C162" s="174" t="s">
        <v>426</v>
      </c>
      <c r="D162" s="174" t="s">
        <v>116</v>
      </c>
      <c r="E162" s="107">
        <v>1</v>
      </c>
      <c r="F162" s="107" t="s">
        <v>933</v>
      </c>
      <c r="G162" s="107">
        <v>0</v>
      </c>
      <c r="H162" s="178">
        <v>5</v>
      </c>
      <c r="I162" s="178">
        <v>5</v>
      </c>
      <c r="J162" s="178">
        <v>5</v>
      </c>
      <c r="K162" s="178">
        <v>5</v>
      </c>
      <c r="L162" s="107" t="s">
        <v>934</v>
      </c>
      <c r="M162" s="118"/>
      <c r="N162" s="177">
        <v>587.29999999999995</v>
      </c>
      <c r="O162" s="177">
        <v>587.29999999999995</v>
      </c>
      <c r="P162" s="177">
        <v>587.29999999999995</v>
      </c>
      <c r="Q162" s="177">
        <v>587.29999999999995</v>
      </c>
      <c r="R162" s="176">
        <v>0.9</v>
      </c>
      <c r="S162" s="176">
        <v>0.9</v>
      </c>
      <c r="T162" s="176">
        <v>0.9</v>
      </c>
      <c r="U162" s="176">
        <v>0.9</v>
      </c>
      <c r="V162" s="114">
        <v>2642.85</v>
      </c>
      <c r="W162" s="114">
        <v>2642.85</v>
      </c>
      <c r="X162" s="114">
        <v>2642.85</v>
      </c>
      <c r="Y162" s="114">
        <v>2642.85</v>
      </c>
      <c r="Z162" s="114">
        <v>10571.4</v>
      </c>
      <c r="AA162" s="106"/>
      <c r="AB162" s="118"/>
      <c r="AC162" s="111">
        <v>587.29999999999995</v>
      </c>
      <c r="AD162" s="112"/>
      <c r="AE162" s="110">
        <v>2642.85</v>
      </c>
      <c r="AF162" s="108">
        <v>0</v>
      </c>
      <c r="AG162" s="106"/>
      <c r="AH162" s="118"/>
      <c r="AI162" s="109">
        <v>587.29999999999995</v>
      </c>
      <c r="AJ162" s="218" t="s">
        <v>267</v>
      </c>
      <c r="AK162" s="110">
        <v>2642.85</v>
      </c>
      <c r="AL162" s="108">
        <v>0</v>
      </c>
      <c r="AM162" s="106"/>
      <c r="AN162" s="118"/>
      <c r="AO162" s="109">
        <v>587.29999999999995</v>
      </c>
      <c r="AP162" s="218" t="s">
        <v>267</v>
      </c>
      <c r="AQ162" s="110">
        <v>2642.85</v>
      </c>
      <c r="AR162" s="108">
        <v>0</v>
      </c>
      <c r="AS162" s="106"/>
      <c r="AT162" s="118"/>
      <c r="AU162" s="109">
        <v>587.29999999999995</v>
      </c>
      <c r="AV162" s="218" t="s">
        <v>267</v>
      </c>
      <c r="AW162" s="110">
        <v>2642.85</v>
      </c>
      <c r="AX162" s="108">
        <v>0</v>
      </c>
      <c r="AY162" s="114">
        <v>2642.85</v>
      </c>
      <c r="AZ162" s="114">
        <v>2642.85</v>
      </c>
      <c r="BA162" s="114">
        <v>2642.85</v>
      </c>
      <c r="BB162" s="114">
        <v>2642.85</v>
      </c>
      <c r="BC162" s="115">
        <v>10571.4</v>
      </c>
      <c r="BD162" s="106" t="s">
        <v>630</v>
      </c>
      <c r="BE162" s="119" t="s">
        <v>631</v>
      </c>
      <c r="BF162" s="117"/>
    </row>
    <row r="163" spans="1:58" s="21" customFormat="1" ht="18" customHeight="1" x14ac:dyDescent="0.35">
      <c r="A163" s="175">
        <v>310</v>
      </c>
      <c r="B163" s="175" t="s">
        <v>55</v>
      </c>
      <c r="C163" s="174" t="s">
        <v>426</v>
      </c>
      <c r="D163" s="174" t="s">
        <v>119</v>
      </c>
      <c r="E163" s="107">
        <v>1</v>
      </c>
      <c r="F163" s="107" t="s">
        <v>1046</v>
      </c>
      <c r="G163" s="107">
        <v>0</v>
      </c>
      <c r="H163" s="178">
        <v>0</v>
      </c>
      <c r="I163" s="178">
        <v>1</v>
      </c>
      <c r="J163" s="178">
        <v>0</v>
      </c>
      <c r="K163" s="178">
        <v>1</v>
      </c>
      <c r="L163" s="107" t="s">
        <v>1047</v>
      </c>
      <c r="M163" s="118"/>
      <c r="N163" s="177">
        <v>1089</v>
      </c>
      <c r="O163" s="177">
        <v>1089</v>
      </c>
      <c r="P163" s="177">
        <v>1089</v>
      </c>
      <c r="Q163" s="177">
        <v>1089</v>
      </c>
      <c r="R163" s="176">
        <v>0.9</v>
      </c>
      <c r="S163" s="176">
        <v>0.9</v>
      </c>
      <c r="T163" s="176">
        <v>0.9</v>
      </c>
      <c r="U163" s="176">
        <v>0.9</v>
      </c>
      <c r="V163" s="114">
        <v>0</v>
      </c>
      <c r="W163" s="114">
        <v>980.1</v>
      </c>
      <c r="X163" s="114">
        <v>0</v>
      </c>
      <c r="Y163" s="114">
        <v>980.1</v>
      </c>
      <c r="Z163" s="114">
        <v>1960.2</v>
      </c>
      <c r="AA163" s="106"/>
      <c r="AB163" s="118"/>
      <c r="AC163" s="111">
        <v>1089</v>
      </c>
      <c r="AD163" s="112"/>
      <c r="AE163" s="110">
        <v>0</v>
      </c>
      <c r="AF163" s="108">
        <v>0</v>
      </c>
      <c r="AG163" s="106"/>
      <c r="AH163" s="118"/>
      <c r="AI163" s="109">
        <v>1089</v>
      </c>
      <c r="AJ163" s="218" t="s">
        <v>267</v>
      </c>
      <c r="AK163" s="110">
        <v>980.1</v>
      </c>
      <c r="AL163" s="108">
        <v>0</v>
      </c>
      <c r="AM163" s="106"/>
      <c r="AN163" s="118"/>
      <c r="AO163" s="109">
        <v>1089</v>
      </c>
      <c r="AP163" s="218" t="s">
        <v>267</v>
      </c>
      <c r="AQ163" s="110">
        <v>0</v>
      </c>
      <c r="AR163" s="108">
        <v>0</v>
      </c>
      <c r="AS163" s="106"/>
      <c r="AT163" s="118"/>
      <c r="AU163" s="109">
        <v>1089</v>
      </c>
      <c r="AV163" s="218" t="s">
        <v>267</v>
      </c>
      <c r="AW163" s="110">
        <v>980.1</v>
      </c>
      <c r="AX163" s="108">
        <v>0</v>
      </c>
      <c r="AY163" s="114">
        <v>0</v>
      </c>
      <c r="AZ163" s="114">
        <v>980.1</v>
      </c>
      <c r="BA163" s="114">
        <v>0</v>
      </c>
      <c r="BB163" s="114">
        <v>980.1</v>
      </c>
      <c r="BC163" s="115">
        <v>1960.2</v>
      </c>
      <c r="BD163" s="106" t="s">
        <v>630</v>
      </c>
      <c r="BE163" s="119" t="s">
        <v>631</v>
      </c>
      <c r="BF163" s="117"/>
    </row>
    <row r="164" spans="1:58" s="21" customFormat="1" ht="18" customHeight="1" x14ac:dyDescent="0.35">
      <c r="A164" s="175">
        <v>307</v>
      </c>
      <c r="B164" s="175" t="s">
        <v>55</v>
      </c>
      <c r="C164" s="174" t="s">
        <v>426</v>
      </c>
      <c r="D164" s="174" t="s">
        <v>121</v>
      </c>
      <c r="E164" s="107">
        <v>1</v>
      </c>
      <c r="F164" s="107" t="s">
        <v>1036</v>
      </c>
      <c r="G164" s="107">
        <v>0</v>
      </c>
      <c r="H164" s="178">
        <v>0</v>
      </c>
      <c r="I164" s="178">
        <v>0</v>
      </c>
      <c r="J164" s="178">
        <v>0</v>
      </c>
      <c r="K164" s="178">
        <v>1</v>
      </c>
      <c r="L164" s="107" t="s">
        <v>1037</v>
      </c>
      <c r="M164" s="118"/>
      <c r="N164" s="177">
        <v>661</v>
      </c>
      <c r="O164" s="177">
        <v>661</v>
      </c>
      <c r="P164" s="177">
        <v>661</v>
      </c>
      <c r="Q164" s="177">
        <v>661</v>
      </c>
      <c r="R164" s="176">
        <v>0.9</v>
      </c>
      <c r="S164" s="176">
        <v>0.9</v>
      </c>
      <c r="T164" s="176">
        <v>0.9</v>
      </c>
      <c r="U164" s="176">
        <v>0.9</v>
      </c>
      <c r="V164" s="114">
        <v>0</v>
      </c>
      <c r="W164" s="114">
        <v>0</v>
      </c>
      <c r="X164" s="114">
        <v>0</v>
      </c>
      <c r="Y164" s="114">
        <v>594.9</v>
      </c>
      <c r="Z164" s="114">
        <v>594.9</v>
      </c>
      <c r="AA164" s="106"/>
      <c r="AB164" s="118"/>
      <c r="AC164" s="111">
        <v>661</v>
      </c>
      <c r="AD164" s="112"/>
      <c r="AE164" s="110">
        <v>0</v>
      </c>
      <c r="AF164" s="108">
        <v>0</v>
      </c>
      <c r="AG164" s="106"/>
      <c r="AH164" s="118"/>
      <c r="AI164" s="109">
        <v>661</v>
      </c>
      <c r="AJ164" s="218" t="s">
        <v>267</v>
      </c>
      <c r="AK164" s="110">
        <v>0</v>
      </c>
      <c r="AL164" s="108">
        <v>0</v>
      </c>
      <c r="AM164" s="106"/>
      <c r="AN164" s="118"/>
      <c r="AO164" s="109">
        <v>661</v>
      </c>
      <c r="AP164" s="218" t="s">
        <v>267</v>
      </c>
      <c r="AQ164" s="110">
        <v>0</v>
      </c>
      <c r="AR164" s="108">
        <v>0</v>
      </c>
      <c r="AS164" s="106"/>
      <c r="AT164" s="118"/>
      <c r="AU164" s="109">
        <v>661</v>
      </c>
      <c r="AV164" s="218" t="s">
        <v>267</v>
      </c>
      <c r="AW164" s="110">
        <v>594.9</v>
      </c>
      <c r="AX164" s="108">
        <v>0</v>
      </c>
      <c r="AY164" s="114">
        <v>0</v>
      </c>
      <c r="AZ164" s="114">
        <v>0</v>
      </c>
      <c r="BA164" s="114">
        <v>0</v>
      </c>
      <c r="BB164" s="114">
        <v>594.9</v>
      </c>
      <c r="BC164" s="115">
        <v>594.9</v>
      </c>
      <c r="BD164" s="106" t="s">
        <v>630</v>
      </c>
      <c r="BE164" s="119" t="s">
        <v>631</v>
      </c>
      <c r="BF164" s="117"/>
    </row>
    <row r="165" spans="1:58" s="21" customFormat="1" ht="18" customHeight="1" x14ac:dyDescent="0.35">
      <c r="A165" s="175">
        <v>333</v>
      </c>
      <c r="B165" s="175" t="s">
        <v>55</v>
      </c>
      <c r="C165" s="174" t="s">
        <v>426</v>
      </c>
      <c r="D165" s="174" t="s">
        <v>123</v>
      </c>
      <c r="E165" s="107">
        <v>1</v>
      </c>
      <c r="F165" s="107" t="s">
        <v>1074</v>
      </c>
      <c r="G165" s="107">
        <v>0</v>
      </c>
      <c r="H165" s="178">
        <v>0</v>
      </c>
      <c r="I165" s="178">
        <v>1</v>
      </c>
      <c r="J165" s="178">
        <v>0</v>
      </c>
      <c r="K165" s="178">
        <v>0</v>
      </c>
      <c r="L165" s="107" t="s">
        <v>1075</v>
      </c>
      <c r="M165" s="118"/>
      <c r="N165" s="177">
        <v>1380</v>
      </c>
      <c r="O165" s="177">
        <v>1380</v>
      </c>
      <c r="P165" s="177">
        <v>1380</v>
      </c>
      <c r="Q165" s="177">
        <v>1380</v>
      </c>
      <c r="R165" s="176">
        <v>0.9</v>
      </c>
      <c r="S165" s="176">
        <v>0.9</v>
      </c>
      <c r="T165" s="176">
        <v>0.9</v>
      </c>
      <c r="U165" s="176">
        <v>0.9</v>
      </c>
      <c r="V165" s="114">
        <v>0</v>
      </c>
      <c r="W165" s="114">
        <v>1242</v>
      </c>
      <c r="X165" s="114">
        <v>0</v>
      </c>
      <c r="Y165" s="114">
        <v>0</v>
      </c>
      <c r="Z165" s="114">
        <v>1242</v>
      </c>
      <c r="AA165" s="106"/>
      <c r="AB165" s="118"/>
      <c r="AC165" s="111">
        <v>1380</v>
      </c>
      <c r="AD165" s="112"/>
      <c r="AE165" s="110">
        <v>0</v>
      </c>
      <c r="AF165" s="108">
        <v>0</v>
      </c>
      <c r="AG165" s="106"/>
      <c r="AH165" s="118"/>
      <c r="AI165" s="109">
        <v>1380</v>
      </c>
      <c r="AJ165" s="218" t="s">
        <v>267</v>
      </c>
      <c r="AK165" s="110">
        <v>1242</v>
      </c>
      <c r="AL165" s="108">
        <v>0</v>
      </c>
      <c r="AM165" s="106"/>
      <c r="AN165" s="118"/>
      <c r="AO165" s="109">
        <v>1380</v>
      </c>
      <c r="AP165" s="218" t="s">
        <v>267</v>
      </c>
      <c r="AQ165" s="110">
        <v>0</v>
      </c>
      <c r="AR165" s="108">
        <v>0</v>
      </c>
      <c r="AS165" s="106"/>
      <c r="AT165" s="118"/>
      <c r="AU165" s="109">
        <v>1380</v>
      </c>
      <c r="AV165" s="218" t="s">
        <v>267</v>
      </c>
      <c r="AW165" s="110">
        <v>0</v>
      </c>
      <c r="AX165" s="108">
        <v>0</v>
      </c>
      <c r="AY165" s="114">
        <v>0</v>
      </c>
      <c r="AZ165" s="114">
        <v>1242</v>
      </c>
      <c r="BA165" s="114">
        <v>0</v>
      </c>
      <c r="BB165" s="114">
        <v>0</v>
      </c>
      <c r="BC165" s="115">
        <v>1242</v>
      </c>
      <c r="BD165" s="106" t="s">
        <v>630</v>
      </c>
      <c r="BE165" s="119" t="s">
        <v>631</v>
      </c>
      <c r="BF165" s="117"/>
    </row>
    <row r="166" spans="1:58" s="21" customFormat="1" ht="18" customHeight="1" x14ac:dyDescent="0.35">
      <c r="A166" s="175">
        <v>338</v>
      </c>
      <c r="B166" s="175" t="s">
        <v>55</v>
      </c>
      <c r="C166" s="174" t="s">
        <v>426</v>
      </c>
      <c r="D166" s="174" t="s">
        <v>124</v>
      </c>
      <c r="E166" s="107">
        <v>1</v>
      </c>
      <c r="F166" s="107" t="s">
        <v>1092</v>
      </c>
      <c r="G166" s="107">
        <v>0</v>
      </c>
      <c r="H166" s="178">
        <v>1</v>
      </c>
      <c r="I166" s="178">
        <v>0</v>
      </c>
      <c r="J166" s="178">
        <v>1</v>
      </c>
      <c r="K166" s="178">
        <v>1</v>
      </c>
      <c r="L166" s="107" t="s">
        <v>1093</v>
      </c>
      <c r="M166" s="118"/>
      <c r="N166" s="177">
        <v>2064</v>
      </c>
      <c r="O166" s="177">
        <v>2064</v>
      </c>
      <c r="P166" s="177">
        <v>2064</v>
      </c>
      <c r="Q166" s="177">
        <v>2064</v>
      </c>
      <c r="R166" s="176">
        <v>0.9</v>
      </c>
      <c r="S166" s="176">
        <v>0.9</v>
      </c>
      <c r="T166" s="176">
        <v>0.9</v>
      </c>
      <c r="U166" s="176">
        <v>0.9</v>
      </c>
      <c r="V166" s="114">
        <v>1857.6000000000001</v>
      </c>
      <c r="W166" s="114">
        <v>0</v>
      </c>
      <c r="X166" s="114">
        <v>1857.6000000000001</v>
      </c>
      <c r="Y166" s="114">
        <v>1857.6000000000001</v>
      </c>
      <c r="Z166" s="114">
        <v>5572.8</v>
      </c>
      <c r="AA166" s="106"/>
      <c r="AB166" s="118"/>
      <c r="AC166" s="111">
        <v>2064</v>
      </c>
      <c r="AD166" s="112"/>
      <c r="AE166" s="110">
        <v>1857.6000000000001</v>
      </c>
      <c r="AF166" s="108">
        <v>0</v>
      </c>
      <c r="AG166" s="106"/>
      <c r="AH166" s="118"/>
      <c r="AI166" s="109">
        <v>2064</v>
      </c>
      <c r="AJ166" s="218" t="s">
        <v>267</v>
      </c>
      <c r="AK166" s="110">
        <v>0</v>
      </c>
      <c r="AL166" s="108">
        <v>0</v>
      </c>
      <c r="AM166" s="106"/>
      <c r="AN166" s="118"/>
      <c r="AO166" s="109">
        <v>2064</v>
      </c>
      <c r="AP166" s="218" t="s">
        <v>267</v>
      </c>
      <c r="AQ166" s="110">
        <v>1857.6000000000001</v>
      </c>
      <c r="AR166" s="108">
        <v>0</v>
      </c>
      <c r="AS166" s="106"/>
      <c r="AT166" s="118"/>
      <c r="AU166" s="109">
        <v>2064</v>
      </c>
      <c r="AV166" s="218" t="s">
        <v>267</v>
      </c>
      <c r="AW166" s="110">
        <v>1857.6000000000001</v>
      </c>
      <c r="AX166" s="108">
        <v>0</v>
      </c>
      <c r="AY166" s="114">
        <v>1857.6000000000001</v>
      </c>
      <c r="AZ166" s="114">
        <v>0</v>
      </c>
      <c r="BA166" s="114">
        <v>1857.6000000000001</v>
      </c>
      <c r="BB166" s="114">
        <v>1857.6000000000001</v>
      </c>
      <c r="BC166" s="115">
        <v>5572.8</v>
      </c>
      <c r="BD166" s="106" t="s">
        <v>630</v>
      </c>
      <c r="BE166" s="119" t="s">
        <v>631</v>
      </c>
      <c r="BF166" s="117"/>
    </row>
    <row r="167" spans="1:58" s="21" customFormat="1" ht="18" customHeight="1" x14ac:dyDescent="0.35">
      <c r="A167" s="175">
        <v>332</v>
      </c>
      <c r="B167" s="175" t="s">
        <v>55</v>
      </c>
      <c r="C167" s="174" t="s">
        <v>426</v>
      </c>
      <c r="D167" s="174" t="s">
        <v>125</v>
      </c>
      <c r="E167" s="107">
        <v>1</v>
      </c>
      <c r="F167" s="107" t="s">
        <v>1072</v>
      </c>
      <c r="G167" s="107">
        <v>0</v>
      </c>
      <c r="H167" s="178">
        <v>2</v>
      </c>
      <c r="I167" s="178">
        <v>2</v>
      </c>
      <c r="J167" s="178">
        <v>2</v>
      </c>
      <c r="K167" s="178">
        <v>2</v>
      </c>
      <c r="L167" s="107" t="s">
        <v>1073</v>
      </c>
      <c r="M167" s="118"/>
      <c r="N167" s="177">
        <v>4026.8310515999997</v>
      </c>
      <c r="O167" s="177">
        <v>4026.8310515999997</v>
      </c>
      <c r="P167" s="177">
        <v>4026.8310515999997</v>
      </c>
      <c r="Q167" s="177">
        <v>4026.8310515999997</v>
      </c>
      <c r="R167" s="176">
        <v>0.9</v>
      </c>
      <c r="S167" s="176">
        <v>0.9</v>
      </c>
      <c r="T167" s="176">
        <v>0.9</v>
      </c>
      <c r="U167" s="176">
        <v>0.9</v>
      </c>
      <c r="V167" s="114">
        <v>7248.2958928799999</v>
      </c>
      <c r="W167" s="114">
        <v>7248.2958928799999</v>
      </c>
      <c r="X167" s="114">
        <v>7248.2958928799999</v>
      </c>
      <c r="Y167" s="114">
        <v>7248.2958928799999</v>
      </c>
      <c r="Z167" s="114">
        <v>28993.18357152</v>
      </c>
      <c r="AA167" s="106"/>
      <c r="AB167" s="118"/>
      <c r="AC167" s="111">
        <v>4530.1849330499999</v>
      </c>
      <c r="AD167" s="112"/>
      <c r="AE167" s="110">
        <v>8154.3328794899999</v>
      </c>
      <c r="AF167" s="108">
        <v>906.03698660999999</v>
      </c>
      <c r="AG167" s="106"/>
      <c r="AH167" s="118"/>
      <c r="AI167" s="109">
        <v>4530.1849330499999</v>
      </c>
      <c r="AJ167" s="218" t="s">
        <v>1152</v>
      </c>
      <c r="AK167" s="110">
        <v>8154.3328794899999</v>
      </c>
      <c r="AL167" s="108">
        <v>906.03698660999999</v>
      </c>
      <c r="AM167" s="106"/>
      <c r="AN167" s="118"/>
      <c r="AO167" s="109">
        <v>4530.1849330499999</v>
      </c>
      <c r="AP167" s="218" t="s">
        <v>1152</v>
      </c>
      <c r="AQ167" s="110">
        <v>8154.3328794899999</v>
      </c>
      <c r="AR167" s="108">
        <v>906.03698660999999</v>
      </c>
      <c r="AS167" s="106"/>
      <c r="AT167" s="118"/>
      <c r="AU167" s="109">
        <v>4530.1849330499999</v>
      </c>
      <c r="AV167" s="218" t="s">
        <v>1152</v>
      </c>
      <c r="AW167" s="110">
        <v>8154.3328794899999</v>
      </c>
      <c r="AX167" s="108">
        <v>906.03698660999999</v>
      </c>
      <c r="AY167" s="114">
        <v>8154.3328794899999</v>
      </c>
      <c r="AZ167" s="114">
        <v>8154.3328794899999</v>
      </c>
      <c r="BA167" s="114">
        <v>8154.3328794899999</v>
      </c>
      <c r="BB167" s="114">
        <v>8154.3328794899999</v>
      </c>
      <c r="BC167" s="115">
        <v>32617.331517959999</v>
      </c>
      <c r="BD167" s="106" t="s">
        <v>630</v>
      </c>
      <c r="BE167" s="119" t="s">
        <v>631</v>
      </c>
      <c r="BF167" s="117"/>
    </row>
    <row r="168" spans="1:58" s="21" customFormat="1" ht="18" customHeight="1" x14ac:dyDescent="0.35">
      <c r="A168" s="175">
        <v>312</v>
      </c>
      <c r="B168" s="175" t="s">
        <v>55</v>
      </c>
      <c r="C168" s="174" t="s">
        <v>426</v>
      </c>
      <c r="D168" s="174" t="s">
        <v>128</v>
      </c>
      <c r="E168" s="107">
        <v>1</v>
      </c>
      <c r="F168" s="107" t="s">
        <v>1048</v>
      </c>
      <c r="G168" s="107">
        <v>0</v>
      </c>
      <c r="H168" s="178">
        <v>7</v>
      </c>
      <c r="I168" s="178">
        <v>7</v>
      </c>
      <c r="J168" s="178">
        <v>7</v>
      </c>
      <c r="K168" s="178">
        <v>7</v>
      </c>
      <c r="L168" s="107" t="s">
        <v>1049</v>
      </c>
      <c r="M168" s="118"/>
      <c r="N168" s="177">
        <v>5505.34375</v>
      </c>
      <c r="O168" s="177">
        <v>5505.34375</v>
      </c>
      <c r="P168" s="177">
        <v>5505.34375</v>
      </c>
      <c r="Q168" s="177">
        <v>5505.34375</v>
      </c>
      <c r="R168" s="176">
        <v>0.9</v>
      </c>
      <c r="S168" s="176">
        <v>0.9</v>
      </c>
      <c r="T168" s="176">
        <v>0.9</v>
      </c>
      <c r="U168" s="176">
        <v>0.9</v>
      </c>
      <c r="V168" s="114">
        <v>34683.665625000001</v>
      </c>
      <c r="W168" s="114">
        <v>34683.665625000001</v>
      </c>
      <c r="X168" s="114">
        <v>34683.665625000001</v>
      </c>
      <c r="Y168" s="114">
        <v>34683.665625000001</v>
      </c>
      <c r="Z168" s="114">
        <v>138734.66250000001</v>
      </c>
      <c r="AA168" s="106"/>
      <c r="AB168" s="118"/>
      <c r="AC168" s="111">
        <v>5505.34375</v>
      </c>
      <c r="AD168" s="112"/>
      <c r="AE168" s="110">
        <v>34683.665625000001</v>
      </c>
      <c r="AF168" s="108">
        <v>0</v>
      </c>
      <c r="AG168" s="106"/>
      <c r="AH168" s="118"/>
      <c r="AI168" s="109">
        <v>5505.34375</v>
      </c>
      <c r="AJ168" s="218" t="s">
        <v>267</v>
      </c>
      <c r="AK168" s="110">
        <v>34683.665625000001</v>
      </c>
      <c r="AL168" s="108">
        <v>0</v>
      </c>
      <c r="AM168" s="106"/>
      <c r="AN168" s="118"/>
      <c r="AO168" s="109">
        <v>5505.34375</v>
      </c>
      <c r="AP168" s="218" t="s">
        <v>267</v>
      </c>
      <c r="AQ168" s="110">
        <v>34683.665625000001</v>
      </c>
      <c r="AR168" s="108">
        <v>0</v>
      </c>
      <c r="AS168" s="106"/>
      <c r="AT168" s="118"/>
      <c r="AU168" s="109">
        <v>5505.34375</v>
      </c>
      <c r="AV168" s="218" t="s">
        <v>267</v>
      </c>
      <c r="AW168" s="110">
        <v>34683.665625000001</v>
      </c>
      <c r="AX168" s="108">
        <v>0</v>
      </c>
      <c r="AY168" s="114">
        <v>34683.665625000001</v>
      </c>
      <c r="AZ168" s="114">
        <v>34683.665625000001</v>
      </c>
      <c r="BA168" s="114">
        <v>34683.665625000001</v>
      </c>
      <c r="BB168" s="114">
        <v>34683.665625000001</v>
      </c>
      <c r="BC168" s="115">
        <v>138734.66250000001</v>
      </c>
      <c r="BD168" s="106" t="s">
        <v>630</v>
      </c>
      <c r="BE168" s="119" t="s">
        <v>631</v>
      </c>
      <c r="BF168" s="117"/>
    </row>
    <row r="169" spans="1:58" s="21" customFormat="1" ht="18" customHeight="1" x14ac:dyDescent="0.35">
      <c r="A169" s="175">
        <v>285</v>
      </c>
      <c r="B169" s="175" t="s">
        <v>55</v>
      </c>
      <c r="C169" s="174" t="s">
        <v>426</v>
      </c>
      <c r="D169" s="174" t="s">
        <v>200</v>
      </c>
      <c r="E169" s="107">
        <v>1</v>
      </c>
      <c r="F169" s="107" t="s">
        <v>986</v>
      </c>
      <c r="G169" s="107">
        <v>0</v>
      </c>
      <c r="H169" s="178">
        <v>15000</v>
      </c>
      <c r="I169" s="178">
        <v>15000</v>
      </c>
      <c r="J169" s="178">
        <v>15000</v>
      </c>
      <c r="K169" s="178">
        <v>15000</v>
      </c>
      <c r="L169" s="107" t="s">
        <v>987</v>
      </c>
      <c r="M169" s="118"/>
      <c r="N169" s="177">
        <v>5.1875000000000004E-2</v>
      </c>
      <c r="O169" s="177">
        <v>5.1875000000000004E-2</v>
      </c>
      <c r="P169" s="177">
        <v>5.1875000000000004E-2</v>
      </c>
      <c r="Q169" s="177">
        <v>5.1875000000000004E-2</v>
      </c>
      <c r="R169" s="176">
        <v>0.9</v>
      </c>
      <c r="S169" s="176">
        <v>0.9</v>
      </c>
      <c r="T169" s="176">
        <v>0.9</v>
      </c>
      <c r="U169" s="176">
        <v>0.9</v>
      </c>
      <c r="V169" s="114">
        <v>700.31250000000011</v>
      </c>
      <c r="W169" s="114">
        <v>700.31250000000011</v>
      </c>
      <c r="X169" s="114">
        <v>700.31250000000011</v>
      </c>
      <c r="Y169" s="114">
        <v>700.31250000000011</v>
      </c>
      <c r="Z169" s="114">
        <v>2801.2500000000005</v>
      </c>
      <c r="AA169" s="106"/>
      <c r="AB169" s="118"/>
      <c r="AC169" s="111">
        <v>5.1875000000000004E-2</v>
      </c>
      <c r="AD169" s="112"/>
      <c r="AE169" s="110">
        <v>700.31250000000011</v>
      </c>
      <c r="AF169" s="108">
        <v>0</v>
      </c>
      <c r="AG169" s="106"/>
      <c r="AH169" s="118"/>
      <c r="AI169" s="109">
        <v>5.1875000000000004E-2</v>
      </c>
      <c r="AJ169" s="218" t="s">
        <v>267</v>
      </c>
      <c r="AK169" s="110">
        <v>700.31250000000011</v>
      </c>
      <c r="AL169" s="108">
        <v>0</v>
      </c>
      <c r="AM169" s="106"/>
      <c r="AN169" s="118"/>
      <c r="AO169" s="109">
        <v>5.1875000000000004E-2</v>
      </c>
      <c r="AP169" s="218" t="s">
        <v>267</v>
      </c>
      <c r="AQ169" s="110">
        <v>700.31250000000011</v>
      </c>
      <c r="AR169" s="108">
        <v>0</v>
      </c>
      <c r="AS169" s="106"/>
      <c r="AT169" s="118"/>
      <c r="AU169" s="109">
        <v>5.1875000000000004E-2</v>
      </c>
      <c r="AV169" s="218" t="s">
        <v>267</v>
      </c>
      <c r="AW169" s="110">
        <v>700.31250000000011</v>
      </c>
      <c r="AX169" s="108">
        <v>0</v>
      </c>
      <c r="AY169" s="114">
        <v>700.31250000000011</v>
      </c>
      <c r="AZ169" s="114">
        <v>700.31250000000011</v>
      </c>
      <c r="BA169" s="114">
        <v>700.31250000000011</v>
      </c>
      <c r="BB169" s="114">
        <v>700.31250000000011</v>
      </c>
      <c r="BC169" s="115">
        <v>2801.2500000000005</v>
      </c>
      <c r="BD169" s="106" t="s">
        <v>630</v>
      </c>
      <c r="BE169" s="119" t="s">
        <v>631</v>
      </c>
      <c r="BF169" s="117"/>
    </row>
    <row r="170" spans="1:58" s="21" customFormat="1" ht="18" customHeight="1" x14ac:dyDescent="0.35">
      <c r="A170" s="175">
        <v>337</v>
      </c>
      <c r="B170" s="175" t="s">
        <v>55</v>
      </c>
      <c r="C170" s="174" t="s">
        <v>426</v>
      </c>
      <c r="D170" s="174" t="s">
        <v>137</v>
      </c>
      <c r="E170" s="107">
        <v>1</v>
      </c>
      <c r="F170" s="107" t="s">
        <v>1084</v>
      </c>
      <c r="G170" s="107">
        <v>0</v>
      </c>
      <c r="H170" s="178">
        <v>12</v>
      </c>
      <c r="I170" s="178">
        <v>4</v>
      </c>
      <c r="J170" s="178">
        <v>1</v>
      </c>
      <c r="K170" s="178">
        <v>1</v>
      </c>
      <c r="L170" s="107" t="s">
        <v>1085</v>
      </c>
      <c r="M170" s="118"/>
      <c r="N170" s="177">
        <v>73.599999999999994</v>
      </c>
      <c r="O170" s="177">
        <v>73.599999999999994</v>
      </c>
      <c r="P170" s="177">
        <v>73.599999999999994</v>
      </c>
      <c r="Q170" s="177">
        <v>73.599999999999994</v>
      </c>
      <c r="R170" s="176">
        <v>0.9</v>
      </c>
      <c r="S170" s="176">
        <v>0.9</v>
      </c>
      <c r="T170" s="176">
        <v>0.9</v>
      </c>
      <c r="U170" s="176">
        <v>0.9</v>
      </c>
      <c r="V170" s="114">
        <v>794.88</v>
      </c>
      <c r="W170" s="114">
        <v>264.95999999999998</v>
      </c>
      <c r="X170" s="114">
        <v>66.239999999999995</v>
      </c>
      <c r="Y170" s="114">
        <v>66.239999999999995</v>
      </c>
      <c r="Z170" s="114">
        <v>1192.32</v>
      </c>
      <c r="AA170" s="106"/>
      <c r="AB170" s="118"/>
      <c r="AC170" s="111">
        <v>73.599999999999994</v>
      </c>
      <c r="AD170" s="112"/>
      <c r="AE170" s="110">
        <v>794.88</v>
      </c>
      <c r="AF170" s="108">
        <v>0</v>
      </c>
      <c r="AG170" s="106"/>
      <c r="AH170" s="118"/>
      <c r="AI170" s="109">
        <v>73.599999999999994</v>
      </c>
      <c r="AJ170" s="218" t="s">
        <v>267</v>
      </c>
      <c r="AK170" s="110">
        <v>264.95999999999998</v>
      </c>
      <c r="AL170" s="108">
        <v>0</v>
      </c>
      <c r="AM170" s="106"/>
      <c r="AN170" s="118"/>
      <c r="AO170" s="109">
        <v>73.599999999999994</v>
      </c>
      <c r="AP170" s="218" t="s">
        <v>267</v>
      </c>
      <c r="AQ170" s="110">
        <v>66.239999999999995</v>
      </c>
      <c r="AR170" s="108">
        <v>0</v>
      </c>
      <c r="AS170" s="106"/>
      <c r="AT170" s="118"/>
      <c r="AU170" s="109">
        <v>73.599999999999994</v>
      </c>
      <c r="AV170" s="218" t="s">
        <v>267</v>
      </c>
      <c r="AW170" s="110">
        <v>66.239999999999995</v>
      </c>
      <c r="AX170" s="108">
        <v>0</v>
      </c>
      <c r="AY170" s="114">
        <v>794.88</v>
      </c>
      <c r="AZ170" s="114">
        <v>264.95999999999998</v>
      </c>
      <c r="BA170" s="114">
        <v>66.239999999999995</v>
      </c>
      <c r="BB170" s="114">
        <v>66.239999999999995</v>
      </c>
      <c r="BC170" s="115">
        <v>1192.32</v>
      </c>
      <c r="BD170" s="106" t="s">
        <v>630</v>
      </c>
      <c r="BE170" s="119" t="s">
        <v>631</v>
      </c>
      <c r="BF170" s="117"/>
    </row>
    <row r="171" spans="1:58" s="21" customFormat="1" ht="18" customHeight="1" x14ac:dyDescent="0.35">
      <c r="A171" s="175">
        <v>273</v>
      </c>
      <c r="B171" s="175" t="s">
        <v>55</v>
      </c>
      <c r="C171" s="174" t="s">
        <v>426</v>
      </c>
      <c r="D171" s="174" t="s">
        <v>138</v>
      </c>
      <c r="E171" s="107">
        <v>1</v>
      </c>
      <c r="F171" s="107" t="s">
        <v>947</v>
      </c>
      <c r="G171" s="107">
        <v>0</v>
      </c>
      <c r="H171" s="178">
        <v>48</v>
      </c>
      <c r="I171" s="178">
        <v>40</v>
      </c>
      <c r="J171" s="178">
        <v>50</v>
      </c>
      <c r="K171" s="178">
        <v>50</v>
      </c>
      <c r="L171" s="107" t="s">
        <v>948</v>
      </c>
      <c r="M171" s="118"/>
      <c r="N171" s="177">
        <v>623</v>
      </c>
      <c r="O171" s="177">
        <v>623</v>
      </c>
      <c r="P171" s="177">
        <v>623</v>
      </c>
      <c r="Q171" s="177">
        <v>623</v>
      </c>
      <c r="R171" s="176">
        <v>0.9</v>
      </c>
      <c r="S171" s="176">
        <v>0.9</v>
      </c>
      <c r="T171" s="176">
        <v>0.9</v>
      </c>
      <c r="U171" s="176">
        <v>0.9</v>
      </c>
      <c r="V171" s="114">
        <v>26913.600000000002</v>
      </c>
      <c r="W171" s="114">
        <v>22428</v>
      </c>
      <c r="X171" s="114">
        <v>28035</v>
      </c>
      <c r="Y171" s="114">
        <v>28035</v>
      </c>
      <c r="Z171" s="114">
        <v>105411.6</v>
      </c>
      <c r="AA171" s="106"/>
      <c r="AB171" s="118"/>
      <c r="AC171" s="111">
        <v>623</v>
      </c>
      <c r="AD171" s="112"/>
      <c r="AE171" s="110">
        <v>26913.600000000002</v>
      </c>
      <c r="AF171" s="108">
        <v>0</v>
      </c>
      <c r="AG171" s="106"/>
      <c r="AH171" s="118"/>
      <c r="AI171" s="109">
        <v>623</v>
      </c>
      <c r="AJ171" s="218" t="s">
        <v>267</v>
      </c>
      <c r="AK171" s="110">
        <v>22428</v>
      </c>
      <c r="AL171" s="108">
        <v>0</v>
      </c>
      <c r="AM171" s="106"/>
      <c r="AN171" s="118"/>
      <c r="AO171" s="109">
        <v>623</v>
      </c>
      <c r="AP171" s="218" t="s">
        <v>267</v>
      </c>
      <c r="AQ171" s="110">
        <v>28035</v>
      </c>
      <c r="AR171" s="108">
        <v>0</v>
      </c>
      <c r="AS171" s="106"/>
      <c r="AT171" s="118"/>
      <c r="AU171" s="109">
        <v>623</v>
      </c>
      <c r="AV171" s="218" t="s">
        <v>267</v>
      </c>
      <c r="AW171" s="110">
        <v>28035</v>
      </c>
      <c r="AX171" s="108">
        <v>0</v>
      </c>
      <c r="AY171" s="114">
        <v>26913.600000000002</v>
      </c>
      <c r="AZ171" s="114">
        <v>22428</v>
      </c>
      <c r="BA171" s="114">
        <v>28035</v>
      </c>
      <c r="BB171" s="114">
        <v>28035</v>
      </c>
      <c r="BC171" s="115">
        <v>105411.6</v>
      </c>
      <c r="BD171" s="106" t="s">
        <v>630</v>
      </c>
      <c r="BE171" s="119" t="s">
        <v>631</v>
      </c>
      <c r="BF171" s="117"/>
    </row>
    <row r="172" spans="1:58" s="21" customFormat="1" ht="18" customHeight="1" x14ac:dyDescent="0.35">
      <c r="A172" s="175">
        <v>323</v>
      </c>
      <c r="B172" s="175" t="s">
        <v>55</v>
      </c>
      <c r="C172" s="174" t="s">
        <v>426</v>
      </c>
      <c r="D172" s="174" t="s">
        <v>404</v>
      </c>
      <c r="E172" s="107">
        <v>1</v>
      </c>
      <c r="F172" s="107" t="s">
        <v>1056</v>
      </c>
      <c r="G172" s="107">
        <v>0</v>
      </c>
      <c r="H172" s="178">
        <v>20</v>
      </c>
      <c r="I172" s="178">
        <v>20</v>
      </c>
      <c r="J172" s="178">
        <v>20</v>
      </c>
      <c r="K172" s="178">
        <v>20</v>
      </c>
      <c r="L172" s="107" t="s">
        <v>1057</v>
      </c>
      <c r="M172" s="118"/>
      <c r="N172" s="177">
        <v>5.4165959588207562</v>
      </c>
      <c r="O172" s="177">
        <v>5.4165959588207562</v>
      </c>
      <c r="P172" s="177">
        <v>5.4165959588207562</v>
      </c>
      <c r="Q172" s="177">
        <v>5.4165959588207562</v>
      </c>
      <c r="R172" s="176">
        <v>0.9</v>
      </c>
      <c r="S172" s="176">
        <v>0.9</v>
      </c>
      <c r="T172" s="176">
        <v>0.9</v>
      </c>
      <c r="U172" s="176">
        <v>0.9</v>
      </c>
      <c r="V172" s="114">
        <v>97.498727258773613</v>
      </c>
      <c r="W172" s="114">
        <v>97.498727258773613</v>
      </c>
      <c r="X172" s="114">
        <v>97.498727258773613</v>
      </c>
      <c r="Y172" s="114">
        <v>97.498727258773613</v>
      </c>
      <c r="Z172" s="114">
        <v>389.99490903509445</v>
      </c>
      <c r="AA172" s="106"/>
      <c r="AB172" s="118"/>
      <c r="AC172" s="111">
        <v>5.4165959588207562</v>
      </c>
      <c r="AD172" s="112"/>
      <c r="AE172" s="110">
        <v>97.498727258773613</v>
      </c>
      <c r="AF172" s="108">
        <v>0</v>
      </c>
      <c r="AG172" s="106"/>
      <c r="AH172" s="118"/>
      <c r="AI172" s="109">
        <v>5.4165959588207562</v>
      </c>
      <c r="AJ172" s="218" t="s">
        <v>1151</v>
      </c>
      <c r="AK172" s="110">
        <v>97.498727258773613</v>
      </c>
      <c r="AL172" s="108">
        <v>0</v>
      </c>
      <c r="AM172" s="106"/>
      <c r="AN172" s="118"/>
      <c r="AO172" s="109">
        <v>5.4165959588207562</v>
      </c>
      <c r="AP172" s="218" t="s">
        <v>1151</v>
      </c>
      <c r="AQ172" s="110">
        <v>97.498727258773613</v>
      </c>
      <c r="AR172" s="108">
        <v>0</v>
      </c>
      <c r="AS172" s="106"/>
      <c r="AT172" s="118"/>
      <c r="AU172" s="109">
        <v>5.4165959588207562</v>
      </c>
      <c r="AV172" s="218" t="s">
        <v>1151</v>
      </c>
      <c r="AW172" s="110">
        <v>97.498727258773613</v>
      </c>
      <c r="AX172" s="108">
        <v>0</v>
      </c>
      <c r="AY172" s="114">
        <v>97.498727258773613</v>
      </c>
      <c r="AZ172" s="114">
        <v>97.498727258773613</v>
      </c>
      <c r="BA172" s="114">
        <v>97.498727258773613</v>
      </c>
      <c r="BB172" s="114">
        <v>97.498727258773613</v>
      </c>
      <c r="BC172" s="115">
        <v>389.99490903509445</v>
      </c>
      <c r="BD172" s="106" t="s">
        <v>630</v>
      </c>
      <c r="BE172" s="119" t="s">
        <v>631</v>
      </c>
      <c r="BF172" s="117"/>
    </row>
    <row r="173" spans="1:58" s="21" customFormat="1" ht="18" customHeight="1" x14ac:dyDescent="0.35">
      <c r="A173" s="175">
        <v>322</v>
      </c>
      <c r="B173" s="175" t="s">
        <v>55</v>
      </c>
      <c r="C173" s="174" t="s">
        <v>426</v>
      </c>
      <c r="D173" s="174" t="s">
        <v>407</v>
      </c>
      <c r="E173" s="107">
        <v>1</v>
      </c>
      <c r="F173" s="107" t="s">
        <v>1051</v>
      </c>
      <c r="G173" s="107">
        <v>0</v>
      </c>
      <c r="H173" s="178">
        <v>1173</v>
      </c>
      <c r="I173" s="178">
        <v>1107</v>
      </c>
      <c r="J173" s="178">
        <v>1110</v>
      </c>
      <c r="K173" s="178">
        <v>1111</v>
      </c>
      <c r="L173" s="107" t="s">
        <v>1052</v>
      </c>
      <c r="M173" s="118"/>
      <c r="N173" s="177">
        <v>5.4316370902687714</v>
      </c>
      <c r="O173" s="177">
        <v>5.4316370902687714</v>
      </c>
      <c r="P173" s="177">
        <v>5.4316370902687714</v>
      </c>
      <c r="Q173" s="177">
        <v>5.4316370902687714</v>
      </c>
      <c r="R173" s="176">
        <v>0.9</v>
      </c>
      <c r="S173" s="176">
        <v>0.9</v>
      </c>
      <c r="T173" s="176">
        <v>0.9</v>
      </c>
      <c r="U173" s="176">
        <v>0.9</v>
      </c>
      <c r="V173" s="114">
        <v>5734.1792761967417</v>
      </c>
      <c r="W173" s="114">
        <v>5411.5400330347775</v>
      </c>
      <c r="X173" s="114">
        <v>5426.2054531785034</v>
      </c>
      <c r="Y173" s="114">
        <v>5431.0939265597444</v>
      </c>
      <c r="Z173" s="114">
        <v>22003.018688969769</v>
      </c>
      <c r="AA173" s="106"/>
      <c r="AB173" s="118"/>
      <c r="AC173" s="111">
        <v>5.4316370902687714</v>
      </c>
      <c r="AD173" s="112"/>
      <c r="AE173" s="110">
        <v>5734.1792761967417</v>
      </c>
      <c r="AF173" s="108">
        <v>0</v>
      </c>
      <c r="AG173" s="106"/>
      <c r="AH173" s="118"/>
      <c r="AI173" s="109">
        <v>5.4316370902687714</v>
      </c>
      <c r="AJ173" s="218" t="s">
        <v>1151</v>
      </c>
      <c r="AK173" s="110">
        <v>5411.5400330347775</v>
      </c>
      <c r="AL173" s="108">
        <v>0</v>
      </c>
      <c r="AM173" s="106"/>
      <c r="AN173" s="118"/>
      <c r="AO173" s="109">
        <v>5.4316370902687714</v>
      </c>
      <c r="AP173" s="218" t="s">
        <v>1151</v>
      </c>
      <c r="AQ173" s="110">
        <v>5426.2054531785034</v>
      </c>
      <c r="AR173" s="108">
        <v>0</v>
      </c>
      <c r="AS173" s="106"/>
      <c r="AT173" s="118"/>
      <c r="AU173" s="109">
        <v>5.4316370902687714</v>
      </c>
      <c r="AV173" s="218" t="s">
        <v>1151</v>
      </c>
      <c r="AW173" s="110">
        <v>5431.0939265597444</v>
      </c>
      <c r="AX173" s="108">
        <v>0</v>
      </c>
      <c r="AY173" s="114">
        <v>5734.1792761967417</v>
      </c>
      <c r="AZ173" s="114">
        <v>5411.5400330347775</v>
      </c>
      <c r="BA173" s="114">
        <v>5426.2054531785034</v>
      </c>
      <c r="BB173" s="114">
        <v>5431.0939265597444</v>
      </c>
      <c r="BC173" s="115">
        <v>22003.018688969769</v>
      </c>
      <c r="BD173" s="106" t="s">
        <v>630</v>
      </c>
      <c r="BE173" s="119" t="s">
        <v>631</v>
      </c>
      <c r="BF173" s="117"/>
    </row>
    <row r="174" spans="1:58" s="21" customFormat="1" ht="18" customHeight="1" x14ac:dyDescent="0.35">
      <c r="A174" s="175">
        <v>313</v>
      </c>
      <c r="B174" s="175" t="s">
        <v>55</v>
      </c>
      <c r="C174" s="174" t="s">
        <v>426</v>
      </c>
      <c r="D174" s="174" t="s">
        <v>408</v>
      </c>
      <c r="E174" s="107">
        <v>1</v>
      </c>
      <c r="F174" s="107" t="s">
        <v>1051</v>
      </c>
      <c r="G174" s="107">
        <v>0</v>
      </c>
      <c r="H174" s="178">
        <v>236</v>
      </c>
      <c r="I174" s="178">
        <v>222</v>
      </c>
      <c r="J174" s="178">
        <v>222</v>
      </c>
      <c r="K174" s="178">
        <v>223</v>
      </c>
      <c r="L174" s="107" t="s">
        <v>1052</v>
      </c>
      <c r="M174" s="118"/>
      <c r="N174" s="177">
        <v>7.4894856389249336</v>
      </c>
      <c r="O174" s="177">
        <v>7.4894856389249336</v>
      </c>
      <c r="P174" s="177">
        <v>7.4894856389249336</v>
      </c>
      <c r="Q174" s="177">
        <v>7.4894856389249336</v>
      </c>
      <c r="R174" s="176">
        <v>0.9</v>
      </c>
      <c r="S174" s="176">
        <v>0.9</v>
      </c>
      <c r="T174" s="176">
        <v>0.9</v>
      </c>
      <c r="U174" s="176">
        <v>0.9</v>
      </c>
      <c r="V174" s="114">
        <v>1590.7667497076559</v>
      </c>
      <c r="W174" s="114">
        <v>1496.3992306572018</v>
      </c>
      <c r="X174" s="114">
        <v>1496.3992306572018</v>
      </c>
      <c r="Y174" s="114">
        <v>1503.1397677322343</v>
      </c>
      <c r="Z174" s="114">
        <v>6086.7049787542946</v>
      </c>
      <c r="AA174" s="106"/>
      <c r="AB174" s="118"/>
      <c r="AC174" s="111">
        <v>7.4894856389249336</v>
      </c>
      <c r="AD174" s="112"/>
      <c r="AE174" s="110">
        <v>1590.7667497076559</v>
      </c>
      <c r="AF174" s="108">
        <v>0</v>
      </c>
      <c r="AG174" s="106"/>
      <c r="AH174" s="118"/>
      <c r="AI174" s="109">
        <v>7.4894856389249336</v>
      </c>
      <c r="AJ174" s="218" t="s">
        <v>1151</v>
      </c>
      <c r="AK174" s="110">
        <v>1496.3992306572018</v>
      </c>
      <c r="AL174" s="108">
        <v>0</v>
      </c>
      <c r="AM174" s="106"/>
      <c r="AN174" s="118"/>
      <c r="AO174" s="109">
        <v>7.4894856389249336</v>
      </c>
      <c r="AP174" s="218" t="s">
        <v>1151</v>
      </c>
      <c r="AQ174" s="110">
        <v>1496.3992306572018</v>
      </c>
      <c r="AR174" s="108">
        <v>0</v>
      </c>
      <c r="AS174" s="106"/>
      <c r="AT174" s="118"/>
      <c r="AU174" s="109">
        <v>7.4894856389249336</v>
      </c>
      <c r="AV174" s="218" t="s">
        <v>1151</v>
      </c>
      <c r="AW174" s="110">
        <v>1503.1397677322343</v>
      </c>
      <c r="AX174" s="108">
        <v>0</v>
      </c>
      <c r="AY174" s="114">
        <v>1590.7667497076559</v>
      </c>
      <c r="AZ174" s="114">
        <v>1496.3992306572018</v>
      </c>
      <c r="BA174" s="114">
        <v>1496.3992306572018</v>
      </c>
      <c r="BB174" s="114">
        <v>1503.1397677322343</v>
      </c>
      <c r="BC174" s="115">
        <v>6086.7049787542946</v>
      </c>
      <c r="BD174" s="106" t="s">
        <v>630</v>
      </c>
      <c r="BE174" s="119" t="s">
        <v>631</v>
      </c>
      <c r="BF174" s="117"/>
    </row>
    <row r="175" spans="1:58" s="21" customFormat="1" ht="18" customHeight="1" x14ac:dyDescent="0.35">
      <c r="A175" s="175">
        <v>264</v>
      </c>
      <c r="B175" s="175" t="s">
        <v>55</v>
      </c>
      <c r="C175" s="174" t="s">
        <v>426</v>
      </c>
      <c r="D175" s="174" t="s">
        <v>409</v>
      </c>
      <c r="E175" s="107">
        <v>1</v>
      </c>
      <c r="F175" s="107" t="s">
        <v>224</v>
      </c>
      <c r="G175" s="107">
        <v>0</v>
      </c>
      <c r="H175" s="178">
        <v>40</v>
      </c>
      <c r="I175" s="178">
        <v>0</v>
      </c>
      <c r="J175" s="178">
        <v>0</v>
      </c>
      <c r="K175" s="178">
        <v>0</v>
      </c>
      <c r="L175" s="107" t="s">
        <v>224</v>
      </c>
      <c r="M175" s="118"/>
      <c r="N175" s="177">
        <v>61.482900000000001</v>
      </c>
      <c r="O175" s="177">
        <v>61.482900000000001</v>
      </c>
      <c r="P175" s="177">
        <v>61.482900000000001</v>
      </c>
      <c r="Q175" s="177">
        <v>61.482900000000001</v>
      </c>
      <c r="R175" s="176">
        <v>0.9</v>
      </c>
      <c r="S175" s="176">
        <v>0.9</v>
      </c>
      <c r="T175" s="176">
        <v>0.9</v>
      </c>
      <c r="U175" s="176">
        <v>0.9</v>
      </c>
      <c r="V175" s="114">
        <v>2213.3843999999999</v>
      </c>
      <c r="W175" s="114">
        <v>0</v>
      </c>
      <c r="X175" s="114">
        <v>0</v>
      </c>
      <c r="Y175" s="114">
        <v>0</v>
      </c>
      <c r="Z175" s="114">
        <v>2213.3843999999999</v>
      </c>
      <c r="AA175" s="106"/>
      <c r="AB175" s="118"/>
      <c r="AC175" s="111">
        <v>61.482900000000001</v>
      </c>
      <c r="AD175" s="112"/>
      <c r="AE175" s="110">
        <v>2213.3843999999999</v>
      </c>
      <c r="AF175" s="108">
        <v>0</v>
      </c>
      <c r="AG175" s="106"/>
      <c r="AH175" s="118"/>
      <c r="AI175" s="109">
        <v>61.482900000000001</v>
      </c>
      <c r="AJ175" s="218" t="s">
        <v>267</v>
      </c>
      <c r="AK175" s="110">
        <v>0</v>
      </c>
      <c r="AL175" s="108">
        <v>0</v>
      </c>
      <c r="AM175" s="106"/>
      <c r="AN175" s="118"/>
      <c r="AO175" s="109">
        <v>61.482900000000001</v>
      </c>
      <c r="AP175" s="218" t="s">
        <v>267</v>
      </c>
      <c r="AQ175" s="110">
        <v>0</v>
      </c>
      <c r="AR175" s="108">
        <v>0</v>
      </c>
      <c r="AS175" s="106"/>
      <c r="AT175" s="118"/>
      <c r="AU175" s="109">
        <v>61.482900000000001</v>
      </c>
      <c r="AV175" s="218" t="s">
        <v>267</v>
      </c>
      <c r="AW175" s="110">
        <v>0</v>
      </c>
      <c r="AX175" s="108">
        <v>0</v>
      </c>
      <c r="AY175" s="114">
        <v>2213.3843999999999</v>
      </c>
      <c r="AZ175" s="114">
        <v>0</v>
      </c>
      <c r="BA175" s="114">
        <v>0</v>
      </c>
      <c r="BB175" s="114">
        <v>0</v>
      </c>
      <c r="BC175" s="115">
        <v>2213.3843999999999</v>
      </c>
      <c r="BD175" s="106" t="s">
        <v>630</v>
      </c>
      <c r="BE175" s="119" t="s">
        <v>631</v>
      </c>
      <c r="BF175" s="117"/>
    </row>
    <row r="176" spans="1:58" s="21" customFormat="1" ht="18" customHeight="1" x14ac:dyDescent="0.35">
      <c r="A176" s="175">
        <v>362</v>
      </c>
      <c r="B176" s="175" t="s">
        <v>55</v>
      </c>
      <c r="C176" s="174" t="s">
        <v>426</v>
      </c>
      <c r="D176" s="174" t="s">
        <v>151</v>
      </c>
      <c r="E176" s="107">
        <v>1</v>
      </c>
      <c r="F176" s="107" t="s">
        <v>950</v>
      </c>
      <c r="G176" s="107">
        <v>0</v>
      </c>
      <c r="H176" s="178">
        <v>6</v>
      </c>
      <c r="I176" s="178">
        <v>6</v>
      </c>
      <c r="J176" s="178">
        <v>6</v>
      </c>
      <c r="K176" s="178">
        <v>6</v>
      </c>
      <c r="L176" s="107" t="s">
        <v>951</v>
      </c>
      <c r="M176" s="118"/>
      <c r="N176" s="177">
        <v>1410.9147306857637</v>
      </c>
      <c r="O176" s="177">
        <v>1410.9147306857637</v>
      </c>
      <c r="P176" s="177">
        <v>1410.9147306857637</v>
      </c>
      <c r="Q176" s="177">
        <v>1410.9147306857637</v>
      </c>
      <c r="R176" s="176">
        <v>0.9</v>
      </c>
      <c r="S176" s="176">
        <v>0.9</v>
      </c>
      <c r="T176" s="176">
        <v>0.9</v>
      </c>
      <c r="U176" s="176">
        <v>0.9</v>
      </c>
      <c r="V176" s="114">
        <v>7618.9395457031242</v>
      </c>
      <c r="W176" s="114">
        <v>7618.9395457031242</v>
      </c>
      <c r="X176" s="114">
        <v>7618.9395457031242</v>
      </c>
      <c r="Y176" s="114">
        <v>7618.9395457031242</v>
      </c>
      <c r="Z176" s="114">
        <v>30475.758182812497</v>
      </c>
      <c r="AA176" s="106"/>
      <c r="AB176" s="118"/>
      <c r="AC176" s="111">
        <v>1410.9147306857637</v>
      </c>
      <c r="AD176" s="112"/>
      <c r="AE176" s="110">
        <v>7618.9395457031242</v>
      </c>
      <c r="AF176" s="108">
        <v>0</v>
      </c>
      <c r="AG176" s="106"/>
      <c r="AH176" s="118"/>
      <c r="AI176" s="109">
        <v>1410.9147306857637</v>
      </c>
      <c r="AJ176" s="218" t="s">
        <v>267</v>
      </c>
      <c r="AK176" s="110">
        <v>7618.9395457031242</v>
      </c>
      <c r="AL176" s="108">
        <v>0</v>
      </c>
      <c r="AM176" s="106"/>
      <c r="AN176" s="118"/>
      <c r="AO176" s="109">
        <v>1410.9147306857637</v>
      </c>
      <c r="AP176" s="218" t="s">
        <v>267</v>
      </c>
      <c r="AQ176" s="110">
        <v>7618.9395457031242</v>
      </c>
      <c r="AR176" s="108">
        <v>0</v>
      </c>
      <c r="AS176" s="106"/>
      <c r="AT176" s="118"/>
      <c r="AU176" s="109">
        <v>1410.9147306857637</v>
      </c>
      <c r="AV176" s="218" t="s">
        <v>267</v>
      </c>
      <c r="AW176" s="110">
        <v>7618.9395457031242</v>
      </c>
      <c r="AX176" s="108">
        <v>0</v>
      </c>
      <c r="AY176" s="114">
        <v>7618.9395457031242</v>
      </c>
      <c r="AZ176" s="114">
        <v>7618.9395457031242</v>
      </c>
      <c r="BA176" s="114">
        <v>7618.9395457031242</v>
      </c>
      <c r="BB176" s="114">
        <v>7618.9395457031242</v>
      </c>
      <c r="BC176" s="115">
        <v>30475.758182812497</v>
      </c>
      <c r="BD176" s="106" t="s">
        <v>630</v>
      </c>
      <c r="BE176" s="119" t="s">
        <v>631</v>
      </c>
      <c r="BF176" s="117"/>
    </row>
    <row r="177" spans="1:58" s="21" customFormat="1" ht="18" customHeight="1" x14ac:dyDescent="0.35">
      <c r="A177" s="175">
        <v>324</v>
      </c>
      <c r="B177" s="175" t="s">
        <v>55</v>
      </c>
      <c r="C177" s="174" t="s">
        <v>426</v>
      </c>
      <c r="D177" s="174" t="s">
        <v>152</v>
      </c>
      <c r="E177" s="107">
        <v>1</v>
      </c>
      <c r="F177" s="107" t="s">
        <v>1058</v>
      </c>
      <c r="G177" s="107">
        <v>0</v>
      </c>
      <c r="H177" s="178">
        <v>2</v>
      </c>
      <c r="I177" s="178">
        <v>2</v>
      </c>
      <c r="J177" s="178">
        <v>3</v>
      </c>
      <c r="K177" s="178">
        <v>2</v>
      </c>
      <c r="L177" s="107" t="s">
        <v>1059</v>
      </c>
      <c r="M177" s="118"/>
      <c r="N177" s="177">
        <v>405.14400000000001</v>
      </c>
      <c r="O177" s="177">
        <v>405.14400000000001</v>
      </c>
      <c r="P177" s="177">
        <v>405.14400000000001</v>
      </c>
      <c r="Q177" s="177">
        <v>405.14400000000001</v>
      </c>
      <c r="R177" s="176">
        <v>0.9</v>
      </c>
      <c r="S177" s="176">
        <v>0.9</v>
      </c>
      <c r="T177" s="176">
        <v>0.9</v>
      </c>
      <c r="U177" s="176">
        <v>0.9</v>
      </c>
      <c r="V177" s="114">
        <v>729.25920000000008</v>
      </c>
      <c r="W177" s="114">
        <v>729.25920000000008</v>
      </c>
      <c r="X177" s="114">
        <v>1093.8887999999999</v>
      </c>
      <c r="Y177" s="114">
        <v>729.25920000000008</v>
      </c>
      <c r="Z177" s="114">
        <v>3281.6664000000001</v>
      </c>
      <c r="AA177" s="106"/>
      <c r="AB177" s="118"/>
      <c r="AC177" s="111">
        <v>405.14400000000001</v>
      </c>
      <c r="AD177" s="112"/>
      <c r="AE177" s="110">
        <v>729.25920000000008</v>
      </c>
      <c r="AF177" s="108">
        <v>0</v>
      </c>
      <c r="AG177" s="106"/>
      <c r="AH177" s="118"/>
      <c r="AI177" s="109">
        <v>405.14400000000001</v>
      </c>
      <c r="AJ177" s="218" t="s">
        <v>267</v>
      </c>
      <c r="AK177" s="110">
        <v>729.25920000000008</v>
      </c>
      <c r="AL177" s="108">
        <v>0</v>
      </c>
      <c r="AM177" s="106"/>
      <c r="AN177" s="118"/>
      <c r="AO177" s="109">
        <v>405.14400000000001</v>
      </c>
      <c r="AP177" s="218" t="s">
        <v>267</v>
      </c>
      <c r="AQ177" s="110">
        <v>1093.8887999999999</v>
      </c>
      <c r="AR177" s="108">
        <v>0</v>
      </c>
      <c r="AS177" s="106"/>
      <c r="AT177" s="118"/>
      <c r="AU177" s="109">
        <v>405.14400000000001</v>
      </c>
      <c r="AV177" s="218" t="s">
        <v>267</v>
      </c>
      <c r="AW177" s="110">
        <v>729.25920000000008</v>
      </c>
      <c r="AX177" s="108">
        <v>0</v>
      </c>
      <c r="AY177" s="114">
        <v>729.25920000000008</v>
      </c>
      <c r="AZ177" s="114">
        <v>729.25920000000008</v>
      </c>
      <c r="BA177" s="114">
        <v>1093.8887999999999</v>
      </c>
      <c r="BB177" s="114">
        <v>729.25920000000008</v>
      </c>
      <c r="BC177" s="115">
        <v>3281.6664000000001</v>
      </c>
      <c r="BD177" s="106" t="s">
        <v>630</v>
      </c>
      <c r="BE177" s="119" t="s">
        <v>631</v>
      </c>
      <c r="BF177" s="117"/>
    </row>
    <row r="178" spans="1:58" s="21" customFormat="1" ht="18" customHeight="1" x14ac:dyDescent="0.35">
      <c r="A178" s="175">
        <v>291</v>
      </c>
      <c r="B178" s="175" t="s">
        <v>55</v>
      </c>
      <c r="C178" s="174" t="s">
        <v>426</v>
      </c>
      <c r="D178" s="174" t="s">
        <v>163</v>
      </c>
      <c r="E178" s="107">
        <v>1</v>
      </c>
      <c r="F178" s="107" t="s">
        <v>1001</v>
      </c>
      <c r="G178" s="107">
        <v>0</v>
      </c>
      <c r="H178" s="178">
        <v>36</v>
      </c>
      <c r="I178" s="178">
        <v>36</v>
      </c>
      <c r="J178" s="178">
        <v>36</v>
      </c>
      <c r="K178" s="178">
        <v>36</v>
      </c>
      <c r="L178" s="107" t="s">
        <v>1002</v>
      </c>
      <c r="M178" s="118"/>
      <c r="N178" s="177">
        <v>1596.992328311999</v>
      </c>
      <c r="O178" s="177">
        <v>1596.992328311999</v>
      </c>
      <c r="P178" s="177">
        <v>1596.992328311999</v>
      </c>
      <c r="Q178" s="177">
        <v>1596.992328311999</v>
      </c>
      <c r="R178" s="176">
        <v>0.9</v>
      </c>
      <c r="S178" s="176">
        <v>0.9</v>
      </c>
      <c r="T178" s="176">
        <v>0.9</v>
      </c>
      <c r="U178" s="176">
        <v>0.9</v>
      </c>
      <c r="V178" s="114">
        <v>51742.551437308772</v>
      </c>
      <c r="W178" s="114">
        <v>51742.551437308772</v>
      </c>
      <c r="X178" s="114">
        <v>51742.551437308772</v>
      </c>
      <c r="Y178" s="114">
        <v>51742.551437308772</v>
      </c>
      <c r="Z178" s="114">
        <v>206970.20574923509</v>
      </c>
      <c r="AA178" s="106"/>
      <c r="AB178" s="118"/>
      <c r="AC178" s="111">
        <v>1596.6213615870042</v>
      </c>
      <c r="AD178" s="112"/>
      <c r="AE178" s="110">
        <v>51730.532115418937</v>
      </c>
      <c r="AF178" s="108">
        <v>-12.019321889834828</v>
      </c>
      <c r="AG178" s="106"/>
      <c r="AH178" s="118"/>
      <c r="AI178" s="109">
        <v>1596.6213615870042</v>
      </c>
      <c r="AJ178" s="218" t="s">
        <v>267</v>
      </c>
      <c r="AK178" s="110">
        <v>51730.532115418937</v>
      </c>
      <c r="AL178" s="108">
        <v>-12.019321889834828</v>
      </c>
      <c r="AM178" s="106"/>
      <c r="AN178" s="118"/>
      <c r="AO178" s="109">
        <v>1596.6213615870042</v>
      </c>
      <c r="AP178" s="218" t="s">
        <v>267</v>
      </c>
      <c r="AQ178" s="110">
        <v>51730.532115418937</v>
      </c>
      <c r="AR178" s="108">
        <v>-12.019321889834828</v>
      </c>
      <c r="AS178" s="106"/>
      <c r="AT178" s="118"/>
      <c r="AU178" s="109">
        <v>1596.6213615870042</v>
      </c>
      <c r="AV178" s="218" t="s">
        <v>267</v>
      </c>
      <c r="AW178" s="110">
        <v>51730.532115418937</v>
      </c>
      <c r="AX178" s="108">
        <v>-12.019321889834828</v>
      </c>
      <c r="AY178" s="114">
        <v>51730.532115418937</v>
      </c>
      <c r="AZ178" s="114">
        <v>51730.532115418937</v>
      </c>
      <c r="BA178" s="114">
        <v>51730.532115418937</v>
      </c>
      <c r="BB178" s="114">
        <v>51730.532115418937</v>
      </c>
      <c r="BC178" s="115">
        <v>206922.12846167575</v>
      </c>
      <c r="BD178" s="106" t="s">
        <v>630</v>
      </c>
      <c r="BE178" s="119" t="s">
        <v>631</v>
      </c>
      <c r="BF178" s="117"/>
    </row>
    <row r="179" spans="1:58" s="21" customFormat="1" ht="18" customHeight="1" x14ac:dyDescent="0.35">
      <c r="A179" s="175">
        <v>290</v>
      </c>
      <c r="B179" s="175" t="s">
        <v>55</v>
      </c>
      <c r="C179" s="174" t="s">
        <v>426</v>
      </c>
      <c r="D179" s="174" t="s">
        <v>164</v>
      </c>
      <c r="E179" s="107">
        <v>1</v>
      </c>
      <c r="F179" s="107" t="s">
        <v>998</v>
      </c>
      <c r="G179" s="107">
        <v>0</v>
      </c>
      <c r="H179" s="178">
        <v>22</v>
      </c>
      <c r="I179" s="178">
        <v>22</v>
      </c>
      <c r="J179" s="178">
        <v>22</v>
      </c>
      <c r="K179" s="178">
        <v>22</v>
      </c>
      <c r="L179" s="107" t="s">
        <v>999</v>
      </c>
      <c r="M179" s="118"/>
      <c r="N179" s="177">
        <v>1071.5740261700303</v>
      </c>
      <c r="O179" s="177">
        <v>1071.5740261700303</v>
      </c>
      <c r="P179" s="177">
        <v>1071.5740261700303</v>
      </c>
      <c r="Q179" s="177">
        <v>1071.5740261700303</v>
      </c>
      <c r="R179" s="176">
        <v>0.9</v>
      </c>
      <c r="S179" s="176">
        <v>0.9</v>
      </c>
      <c r="T179" s="176">
        <v>0.9</v>
      </c>
      <c r="U179" s="176">
        <v>0.9</v>
      </c>
      <c r="V179" s="114">
        <v>21217.165718166601</v>
      </c>
      <c r="W179" s="114">
        <v>21217.165718166601</v>
      </c>
      <c r="X179" s="114">
        <v>21217.165718166601</v>
      </c>
      <c r="Y179" s="114">
        <v>21217.165718166601</v>
      </c>
      <c r="Z179" s="114">
        <v>84868.662872666406</v>
      </c>
      <c r="AA179" s="106"/>
      <c r="AB179" s="118"/>
      <c r="AC179" s="111">
        <v>1071.7733394985812</v>
      </c>
      <c r="AD179" s="112"/>
      <c r="AE179" s="110">
        <v>21221.112122071911</v>
      </c>
      <c r="AF179" s="108">
        <v>3.9464039053091255</v>
      </c>
      <c r="AG179" s="106"/>
      <c r="AH179" s="118"/>
      <c r="AI179" s="109">
        <v>1071.7733394985812</v>
      </c>
      <c r="AJ179" s="218" t="s">
        <v>267</v>
      </c>
      <c r="AK179" s="110">
        <v>21221.112122071911</v>
      </c>
      <c r="AL179" s="108">
        <v>3.9464039053091255</v>
      </c>
      <c r="AM179" s="106"/>
      <c r="AN179" s="118"/>
      <c r="AO179" s="109">
        <v>1071.7733394985812</v>
      </c>
      <c r="AP179" s="218" t="s">
        <v>267</v>
      </c>
      <c r="AQ179" s="110">
        <v>21221.112122071911</v>
      </c>
      <c r="AR179" s="108">
        <v>3.9464039053091255</v>
      </c>
      <c r="AS179" s="106"/>
      <c r="AT179" s="118"/>
      <c r="AU179" s="109">
        <v>1071.7733394985812</v>
      </c>
      <c r="AV179" s="218" t="s">
        <v>267</v>
      </c>
      <c r="AW179" s="110">
        <v>21221.112122071911</v>
      </c>
      <c r="AX179" s="108">
        <v>3.9464039053091255</v>
      </c>
      <c r="AY179" s="114">
        <v>21221.112122071911</v>
      </c>
      <c r="AZ179" s="114">
        <v>21221.112122071911</v>
      </c>
      <c r="BA179" s="114">
        <v>21221.112122071911</v>
      </c>
      <c r="BB179" s="114">
        <v>21221.112122071911</v>
      </c>
      <c r="BC179" s="115">
        <v>84884.448488287642</v>
      </c>
      <c r="BD179" s="106" t="s">
        <v>630</v>
      </c>
      <c r="BE179" s="119" t="s">
        <v>631</v>
      </c>
      <c r="BF179" s="117"/>
    </row>
    <row r="180" spans="1:58" s="21" customFormat="1" ht="18" customHeight="1" x14ac:dyDescent="0.35">
      <c r="A180" s="175">
        <v>293</v>
      </c>
      <c r="B180" s="175" t="s">
        <v>55</v>
      </c>
      <c r="C180" s="174" t="s">
        <v>426</v>
      </c>
      <c r="D180" s="174" t="s">
        <v>165</v>
      </c>
      <c r="E180" s="107">
        <v>1</v>
      </c>
      <c r="F180" s="107" t="s">
        <v>958</v>
      </c>
      <c r="G180" s="107">
        <v>0</v>
      </c>
      <c r="H180" s="178">
        <v>36</v>
      </c>
      <c r="I180" s="178">
        <v>32</v>
      </c>
      <c r="J180" s="178">
        <v>32</v>
      </c>
      <c r="K180" s="178">
        <v>29</v>
      </c>
      <c r="L180" s="107" t="s">
        <v>959</v>
      </c>
      <c r="M180" s="118"/>
      <c r="N180" s="177">
        <v>228.88895164555328</v>
      </c>
      <c r="O180" s="177">
        <v>228.88895164555328</v>
      </c>
      <c r="P180" s="177">
        <v>228.88895164555328</v>
      </c>
      <c r="Q180" s="177">
        <v>228.88895164555328</v>
      </c>
      <c r="R180" s="176">
        <v>0.9</v>
      </c>
      <c r="S180" s="176">
        <v>0.9</v>
      </c>
      <c r="T180" s="176">
        <v>0.9</v>
      </c>
      <c r="U180" s="176">
        <v>0.9</v>
      </c>
      <c r="V180" s="114">
        <v>7416.0020333159264</v>
      </c>
      <c r="W180" s="114">
        <v>6592.0018073919346</v>
      </c>
      <c r="X180" s="114">
        <v>6592.0018073919346</v>
      </c>
      <c r="Y180" s="114">
        <v>5974.0016379489407</v>
      </c>
      <c r="Z180" s="114">
        <v>26574.007286048734</v>
      </c>
      <c r="AA180" s="106"/>
      <c r="AB180" s="118"/>
      <c r="AC180" s="111">
        <v>225.2670649759601</v>
      </c>
      <c r="AD180" s="112"/>
      <c r="AE180" s="110">
        <v>7298.6529052211072</v>
      </c>
      <c r="AF180" s="108">
        <v>-117.34912809481921</v>
      </c>
      <c r="AG180" s="106"/>
      <c r="AH180" s="118"/>
      <c r="AI180" s="109">
        <v>225.2670649759601</v>
      </c>
      <c r="AJ180" s="218" t="s">
        <v>1153</v>
      </c>
      <c r="AK180" s="110">
        <v>6487.6914713076512</v>
      </c>
      <c r="AL180" s="108">
        <v>-104.31033608428334</v>
      </c>
      <c r="AM180" s="106"/>
      <c r="AN180" s="118"/>
      <c r="AO180" s="109">
        <v>225.2670649759601</v>
      </c>
      <c r="AP180" s="218" t="s">
        <v>1153</v>
      </c>
      <c r="AQ180" s="110">
        <v>6487.6914713076512</v>
      </c>
      <c r="AR180" s="108">
        <v>-104.31033608428334</v>
      </c>
      <c r="AS180" s="106"/>
      <c r="AT180" s="118"/>
      <c r="AU180" s="109">
        <v>225.2670649759601</v>
      </c>
      <c r="AV180" s="218" t="s">
        <v>1153</v>
      </c>
      <c r="AW180" s="110">
        <v>5879.4703958725586</v>
      </c>
      <c r="AX180" s="108">
        <v>-94.531242076382114</v>
      </c>
      <c r="AY180" s="114">
        <v>7298.6529052211072</v>
      </c>
      <c r="AZ180" s="114">
        <v>6487.6914713076512</v>
      </c>
      <c r="BA180" s="114">
        <v>6487.6914713076512</v>
      </c>
      <c r="BB180" s="114">
        <v>5879.4703958725586</v>
      </c>
      <c r="BC180" s="115">
        <v>26153.506243708969</v>
      </c>
      <c r="BD180" s="106" t="s">
        <v>630</v>
      </c>
      <c r="BE180" s="119" t="s">
        <v>631</v>
      </c>
      <c r="BF180" s="117"/>
    </row>
    <row r="181" spans="1:58" s="21" customFormat="1" ht="18" customHeight="1" x14ac:dyDescent="0.35">
      <c r="A181" s="175">
        <v>301</v>
      </c>
      <c r="B181" s="175" t="s">
        <v>55</v>
      </c>
      <c r="C181" s="174" t="s">
        <v>426</v>
      </c>
      <c r="D181" s="174" t="s">
        <v>166</v>
      </c>
      <c r="E181" s="107">
        <v>1</v>
      </c>
      <c r="F181" s="107" t="s">
        <v>1024</v>
      </c>
      <c r="G181" s="107">
        <v>0</v>
      </c>
      <c r="H181" s="178">
        <v>1</v>
      </c>
      <c r="I181" s="178">
        <v>1</v>
      </c>
      <c r="J181" s="178">
        <v>1</v>
      </c>
      <c r="K181" s="178">
        <v>1</v>
      </c>
      <c r="L181" s="107" t="s">
        <v>1025</v>
      </c>
      <c r="M181" s="118"/>
      <c r="N181" s="177">
        <v>172.09</v>
      </c>
      <c r="O181" s="177">
        <v>172.09</v>
      </c>
      <c r="P181" s="177">
        <v>172.09</v>
      </c>
      <c r="Q181" s="177">
        <v>172.09</v>
      </c>
      <c r="R181" s="176">
        <v>0.9</v>
      </c>
      <c r="S181" s="176">
        <v>0.9</v>
      </c>
      <c r="T181" s="176">
        <v>0.9</v>
      </c>
      <c r="U181" s="176">
        <v>0.9</v>
      </c>
      <c r="V181" s="114">
        <v>154.881</v>
      </c>
      <c r="W181" s="114">
        <v>154.881</v>
      </c>
      <c r="X181" s="114">
        <v>154.881</v>
      </c>
      <c r="Y181" s="114">
        <v>154.881</v>
      </c>
      <c r="Z181" s="114">
        <v>619.524</v>
      </c>
      <c r="AA181" s="106"/>
      <c r="AB181" s="118"/>
      <c r="AC181" s="111">
        <v>172.09</v>
      </c>
      <c r="AD181" s="112"/>
      <c r="AE181" s="110">
        <v>154.881</v>
      </c>
      <c r="AF181" s="108">
        <v>0</v>
      </c>
      <c r="AG181" s="106"/>
      <c r="AH181" s="118"/>
      <c r="AI181" s="109">
        <v>172.09</v>
      </c>
      <c r="AJ181" s="218" t="s">
        <v>267</v>
      </c>
      <c r="AK181" s="110">
        <v>154.881</v>
      </c>
      <c r="AL181" s="108">
        <v>0</v>
      </c>
      <c r="AM181" s="106"/>
      <c r="AN181" s="118"/>
      <c r="AO181" s="109">
        <v>172.09</v>
      </c>
      <c r="AP181" s="218" t="s">
        <v>267</v>
      </c>
      <c r="AQ181" s="110">
        <v>154.881</v>
      </c>
      <c r="AR181" s="108">
        <v>0</v>
      </c>
      <c r="AS181" s="106"/>
      <c r="AT181" s="118"/>
      <c r="AU181" s="109">
        <v>172.09</v>
      </c>
      <c r="AV181" s="218" t="s">
        <v>267</v>
      </c>
      <c r="AW181" s="110">
        <v>154.881</v>
      </c>
      <c r="AX181" s="108">
        <v>0</v>
      </c>
      <c r="AY181" s="114">
        <v>154.881</v>
      </c>
      <c r="AZ181" s="114">
        <v>154.881</v>
      </c>
      <c r="BA181" s="114">
        <v>154.881</v>
      </c>
      <c r="BB181" s="114">
        <v>154.881</v>
      </c>
      <c r="BC181" s="115">
        <v>619.524</v>
      </c>
      <c r="BD181" s="106" t="s">
        <v>630</v>
      </c>
      <c r="BE181" s="119" t="s">
        <v>631</v>
      </c>
      <c r="BF181" s="117"/>
    </row>
    <row r="182" spans="1:58" s="21" customFormat="1" ht="18" customHeight="1" x14ac:dyDescent="0.35">
      <c r="A182" s="175">
        <v>297</v>
      </c>
      <c r="B182" s="175" t="s">
        <v>55</v>
      </c>
      <c r="C182" s="174" t="s">
        <v>426</v>
      </c>
      <c r="D182" s="174" t="s">
        <v>167</v>
      </c>
      <c r="E182" s="107">
        <v>1</v>
      </c>
      <c r="F182" s="107" t="s">
        <v>1018</v>
      </c>
      <c r="G182" s="107">
        <v>0</v>
      </c>
      <c r="H182" s="178">
        <v>7</v>
      </c>
      <c r="I182" s="178">
        <v>7</v>
      </c>
      <c r="J182" s="178">
        <v>7</v>
      </c>
      <c r="K182" s="178">
        <v>7</v>
      </c>
      <c r="L182" s="107" t="s">
        <v>1019</v>
      </c>
      <c r="M182" s="118"/>
      <c r="N182" s="177">
        <v>75.446948711455732</v>
      </c>
      <c r="O182" s="177">
        <v>75.446948711455732</v>
      </c>
      <c r="P182" s="177">
        <v>75.446948711455732</v>
      </c>
      <c r="Q182" s="177">
        <v>75.446948711455732</v>
      </c>
      <c r="R182" s="176">
        <v>0.9</v>
      </c>
      <c r="S182" s="176">
        <v>0.9</v>
      </c>
      <c r="T182" s="176">
        <v>0.9</v>
      </c>
      <c r="U182" s="176">
        <v>0.9</v>
      </c>
      <c r="V182" s="114">
        <v>475.31577688217106</v>
      </c>
      <c r="W182" s="114">
        <v>475.31577688217106</v>
      </c>
      <c r="X182" s="114">
        <v>475.31577688217106</v>
      </c>
      <c r="Y182" s="114">
        <v>475.31577688217106</v>
      </c>
      <c r="Z182" s="114">
        <v>1901.2631075286843</v>
      </c>
      <c r="AA182" s="106"/>
      <c r="AB182" s="118"/>
      <c r="AC182" s="111">
        <v>260.01075890667784</v>
      </c>
      <c r="AD182" s="112"/>
      <c r="AE182" s="110">
        <v>1638.0677811120704</v>
      </c>
      <c r="AF182" s="108">
        <v>1162.7520042298993</v>
      </c>
      <c r="AG182" s="106"/>
      <c r="AH182" s="118"/>
      <c r="AI182" s="109">
        <v>260.01075890667784</v>
      </c>
      <c r="AJ182" s="218" t="s">
        <v>1150</v>
      </c>
      <c r="AK182" s="110">
        <v>1638.0677811120704</v>
      </c>
      <c r="AL182" s="108">
        <v>1162.7520042298993</v>
      </c>
      <c r="AM182" s="106"/>
      <c r="AN182" s="118"/>
      <c r="AO182" s="109">
        <v>260.01075890667784</v>
      </c>
      <c r="AP182" s="218" t="s">
        <v>1150</v>
      </c>
      <c r="AQ182" s="110">
        <v>1638.0677811120704</v>
      </c>
      <c r="AR182" s="108">
        <v>1162.7520042298993</v>
      </c>
      <c r="AS182" s="106"/>
      <c r="AT182" s="118"/>
      <c r="AU182" s="109">
        <v>260.01075890667784</v>
      </c>
      <c r="AV182" s="218" t="s">
        <v>1150</v>
      </c>
      <c r="AW182" s="110">
        <v>1638.0677811120704</v>
      </c>
      <c r="AX182" s="108">
        <v>1162.7520042298993</v>
      </c>
      <c r="AY182" s="114">
        <v>1638.0677811120704</v>
      </c>
      <c r="AZ182" s="114">
        <v>1638.0677811120704</v>
      </c>
      <c r="BA182" s="114">
        <v>1638.0677811120704</v>
      </c>
      <c r="BB182" s="114">
        <v>1638.0677811120704</v>
      </c>
      <c r="BC182" s="115">
        <v>6552.2711244482816</v>
      </c>
      <c r="BD182" s="106" t="s">
        <v>630</v>
      </c>
      <c r="BE182" s="119" t="s">
        <v>631</v>
      </c>
      <c r="BF182" s="117"/>
    </row>
    <row r="183" spans="1:58" s="21" customFormat="1" ht="18" customHeight="1" x14ac:dyDescent="0.35">
      <c r="A183" s="175">
        <v>300</v>
      </c>
      <c r="B183" s="175" t="s">
        <v>55</v>
      </c>
      <c r="C183" s="174" t="s">
        <v>426</v>
      </c>
      <c r="D183" s="174" t="s">
        <v>168</v>
      </c>
      <c r="E183" s="107">
        <v>1</v>
      </c>
      <c r="F183" s="107" t="s">
        <v>1018</v>
      </c>
      <c r="G183" s="107">
        <v>0</v>
      </c>
      <c r="H183" s="178">
        <v>7</v>
      </c>
      <c r="I183" s="178">
        <v>7</v>
      </c>
      <c r="J183" s="178">
        <v>7</v>
      </c>
      <c r="K183" s="178">
        <v>7</v>
      </c>
      <c r="L183" s="107" t="s">
        <v>1019</v>
      </c>
      <c r="M183" s="118"/>
      <c r="N183" s="177">
        <v>62.806322167483358</v>
      </c>
      <c r="O183" s="177">
        <v>62.806322167483358</v>
      </c>
      <c r="P183" s="177">
        <v>62.806322167483358</v>
      </c>
      <c r="Q183" s="177">
        <v>62.806322167483358</v>
      </c>
      <c r="R183" s="176">
        <v>0.9</v>
      </c>
      <c r="S183" s="176">
        <v>0.9</v>
      </c>
      <c r="T183" s="176">
        <v>0.9</v>
      </c>
      <c r="U183" s="176">
        <v>0.9</v>
      </c>
      <c r="V183" s="114">
        <v>395.67982965514517</v>
      </c>
      <c r="W183" s="114">
        <v>395.67982965514517</v>
      </c>
      <c r="X183" s="114">
        <v>395.67982965514517</v>
      </c>
      <c r="Y183" s="114">
        <v>395.67982965514517</v>
      </c>
      <c r="Z183" s="114">
        <v>1582.7193186205807</v>
      </c>
      <c r="AA183" s="106"/>
      <c r="AB183" s="118"/>
      <c r="AC183" s="111">
        <v>247.37013236270545</v>
      </c>
      <c r="AD183" s="112"/>
      <c r="AE183" s="110">
        <v>1558.4318338850444</v>
      </c>
      <c r="AF183" s="108">
        <v>1162.7520042298993</v>
      </c>
      <c r="AG183" s="106"/>
      <c r="AH183" s="118"/>
      <c r="AI183" s="109">
        <v>247.37013236270545</v>
      </c>
      <c r="AJ183" s="218" t="s">
        <v>1150</v>
      </c>
      <c r="AK183" s="110">
        <v>1558.4318338850444</v>
      </c>
      <c r="AL183" s="108">
        <v>1162.7520042298993</v>
      </c>
      <c r="AM183" s="106"/>
      <c r="AN183" s="118"/>
      <c r="AO183" s="109">
        <v>247.37013236270545</v>
      </c>
      <c r="AP183" s="218" t="s">
        <v>1150</v>
      </c>
      <c r="AQ183" s="110">
        <v>1558.4318338850444</v>
      </c>
      <c r="AR183" s="108">
        <v>1162.7520042298993</v>
      </c>
      <c r="AS183" s="106"/>
      <c r="AT183" s="118"/>
      <c r="AU183" s="109">
        <v>247.37013236270545</v>
      </c>
      <c r="AV183" s="218" t="s">
        <v>1150</v>
      </c>
      <c r="AW183" s="110">
        <v>1558.4318338850444</v>
      </c>
      <c r="AX183" s="108">
        <v>1162.7520042298993</v>
      </c>
      <c r="AY183" s="114">
        <v>1558.4318338850444</v>
      </c>
      <c r="AZ183" s="114">
        <v>1558.4318338850444</v>
      </c>
      <c r="BA183" s="114">
        <v>1558.4318338850444</v>
      </c>
      <c r="BB183" s="114">
        <v>1558.4318338850444</v>
      </c>
      <c r="BC183" s="115">
        <v>6233.7273355401776</v>
      </c>
      <c r="BD183" s="106" t="s">
        <v>630</v>
      </c>
      <c r="BE183" s="119" t="s">
        <v>631</v>
      </c>
      <c r="BF183" s="117"/>
    </row>
    <row r="184" spans="1:58" s="21" customFormat="1" ht="18" customHeight="1" x14ac:dyDescent="0.35">
      <c r="A184" s="175">
        <v>295</v>
      </c>
      <c r="B184" s="175" t="s">
        <v>55</v>
      </c>
      <c r="C184" s="174" t="s">
        <v>426</v>
      </c>
      <c r="D184" s="174" t="s">
        <v>169</v>
      </c>
      <c r="E184" s="107">
        <v>1</v>
      </c>
      <c r="F184" s="107" t="s">
        <v>973</v>
      </c>
      <c r="G184" s="107">
        <v>0</v>
      </c>
      <c r="H184" s="178">
        <v>0</v>
      </c>
      <c r="I184" s="178">
        <v>1</v>
      </c>
      <c r="J184" s="178">
        <v>0</v>
      </c>
      <c r="K184" s="178">
        <v>0</v>
      </c>
      <c r="L184" s="107" t="s">
        <v>974</v>
      </c>
      <c r="M184" s="118"/>
      <c r="N184" s="177">
        <v>1321</v>
      </c>
      <c r="O184" s="177">
        <v>1321</v>
      </c>
      <c r="P184" s="177">
        <v>1321</v>
      </c>
      <c r="Q184" s="177">
        <v>1321</v>
      </c>
      <c r="R184" s="176">
        <v>0.9</v>
      </c>
      <c r="S184" s="176">
        <v>0.9</v>
      </c>
      <c r="T184" s="176">
        <v>0.9</v>
      </c>
      <c r="U184" s="176">
        <v>0.9</v>
      </c>
      <c r="V184" s="114">
        <v>0</v>
      </c>
      <c r="W184" s="114">
        <v>1188.9000000000001</v>
      </c>
      <c r="X184" s="114">
        <v>0</v>
      </c>
      <c r="Y184" s="114">
        <v>0</v>
      </c>
      <c r="Z184" s="114">
        <v>1188.9000000000001</v>
      </c>
      <c r="AA184" s="106"/>
      <c r="AB184" s="118"/>
      <c r="AC184" s="111">
        <v>1321</v>
      </c>
      <c r="AD184" s="112"/>
      <c r="AE184" s="110">
        <v>0</v>
      </c>
      <c r="AF184" s="108">
        <v>0</v>
      </c>
      <c r="AG184" s="106"/>
      <c r="AH184" s="118"/>
      <c r="AI184" s="109">
        <v>1321</v>
      </c>
      <c r="AJ184" s="218" t="s">
        <v>267</v>
      </c>
      <c r="AK184" s="110">
        <v>1188.9000000000001</v>
      </c>
      <c r="AL184" s="108">
        <v>0</v>
      </c>
      <c r="AM184" s="106"/>
      <c r="AN184" s="118"/>
      <c r="AO184" s="109">
        <v>1321</v>
      </c>
      <c r="AP184" s="218" t="s">
        <v>267</v>
      </c>
      <c r="AQ184" s="110">
        <v>0</v>
      </c>
      <c r="AR184" s="108">
        <v>0</v>
      </c>
      <c r="AS184" s="106"/>
      <c r="AT184" s="118"/>
      <c r="AU184" s="109">
        <v>1321</v>
      </c>
      <c r="AV184" s="218" t="s">
        <v>267</v>
      </c>
      <c r="AW184" s="110">
        <v>0</v>
      </c>
      <c r="AX184" s="108">
        <v>0</v>
      </c>
      <c r="AY184" s="114">
        <v>0</v>
      </c>
      <c r="AZ184" s="114">
        <v>1188.9000000000001</v>
      </c>
      <c r="BA184" s="114">
        <v>0</v>
      </c>
      <c r="BB184" s="114">
        <v>0</v>
      </c>
      <c r="BC184" s="115">
        <v>1188.9000000000001</v>
      </c>
      <c r="BD184" s="106" t="s">
        <v>630</v>
      </c>
      <c r="BE184" s="119" t="s">
        <v>631</v>
      </c>
      <c r="BF184" s="117"/>
    </row>
    <row r="185" spans="1:58" s="21" customFormat="1" ht="18" customHeight="1" x14ac:dyDescent="0.35">
      <c r="A185" s="175">
        <v>296</v>
      </c>
      <c r="B185" s="175" t="s">
        <v>55</v>
      </c>
      <c r="C185" s="174" t="s">
        <v>426</v>
      </c>
      <c r="D185" s="174" t="s">
        <v>170</v>
      </c>
      <c r="E185" s="107">
        <v>1</v>
      </c>
      <c r="F185" s="107" t="s">
        <v>973</v>
      </c>
      <c r="G185" s="107">
        <v>0</v>
      </c>
      <c r="H185" s="178">
        <v>0</v>
      </c>
      <c r="I185" s="178">
        <v>0</v>
      </c>
      <c r="J185" s="178">
        <v>1</v>
      </c>
      <c r="K185" s="178">
        <v>1</v>
      </c>
      <c r="L185" s="107" t="s">
        <v>974</v>
      </c>
      <c r="M185" s="118"/>
      <c r="N185" s="177">
        <v>1591</v>
      </c>
      <c r="O185" s="177">
        <v>1591</v>
      </c>
      <c r="P185" s="177">
        <v>1591</v>
      </c>
      <c r="Q185" s="177">
        <v>1591</v>
      </c>
      <c r="R185" s="176">
        <v>0.9</v>
      </c>
      <c r="S185" s="176">
        <v>0.9</v>
      </c>
      <c r="T185" s="176">
        <v>0.9</v>
      </c>
      <c r="U185" s="176">
        <v>0.9</v>
      </c>
      <c r="V185" s="114">
        <v>0</v>
      </c>
      <c r="W185" s="114">
        <v>0</v>
      </c>
      <c r="X185" s="114">
        <v>1431.9</v>
      </c>
      <c r="Y185" s="114">
        <v>1431.9</v>
      </c>
      <c r="Z185" s="114">
        <v>2863.8</v>
      </c>
      <c r="AA185" s="106"/>
      <c r="AB185" s="118"/>
      <c r="AC185" s="111">
        <v>1591</v>
      </c>
      <c r="AD185" s="112"/>
      <c r="AE185" s="110">
        <v>0</v>
      </c>
      <c r="AF185" s="108">
        <v>0</v>
      </c>
      <c r="AG185" s="106"/>
      <c r="AH185" s="118"/>
      <c r="AI185" s="109">
        <v>1591</v>
      </c>
      <c r="AJ185" s="218" t="s">
        <v>267</v>
      </c>
      <c r="AK185" s="110">
        <v>0</v>
      </c>
      <c r="AL185" s="108">
        <v>0</v>
      </c>
      <c r="AM185" s="106"/>
      <c r="AN185" s="118"/>
      <c r="AO185" s="109">
        <v>1591</v>
      </c>
      <c r="AP185" s="218" t="s">
        <v>267</v>
      </c>
      <c r="AQ185" s="110">
        <v>1431.9</v>
      </c>
      <c r="AR185" s="108">
        <v>0</v>
      </c>
      <c r="AS185" s="106"/>
      <c r="AT185" s="118"/>
      <c r="AU185" s="109">
        <v>1591</v>
      </c>
      <c r="AV185" s="218" t="s">
        <v>267</v>
      </c>
      <c r="AW185" s="110">
        <v>1431.9</v>
      </c>
      <c r="AX185" s="108">
        <v>0</v>
      </c>
      <c r="AY185" s="114">
        <v>0</v>
      </c>
      <c r="AZ185" s="114">
        <v>0</v>
      </c>
      <c r="BA185" s="114">
        <v>1431.9</v>
      </c>
      <c r="BB185" s="114">
        <v>1431.9</v>
      </c>
      <c r="BC185" s="115">
        <v>2863.8</v>
      </c>
      <c r="BD185" s="106" t="s">
        <v>630</v>
      </c>
      <c r="BE185" s="119" t="s">
        <v>631</v>
      </c>
      <c r="BF185" s="117"/>
    </row>
    <row r="186" spans="1:58" s="21" customFormat="1" ht="18" customHeight="1" x14ac:dyDescent="0.35">
      <c r="A186" s="175">
        <v>294</v>
      </c>
      <c r="B186" s="175" t="s">
        <v>55</v>
      </c>
      <c r="C186" s="174" t="s">
        <v>426</v>
      </c>
      <c r="D186" s="174" t="s">
        <v>171</v>
      </c>
      <c r="E186" s="107">
        <v>1</v>
      </c>
      <c r="F186" s="107" t="s">
        <v>970</v>
      </c>
      <c r="G186" s="107">
        <v>0</v>
      </c>
      <c r="H186" s="178">
        <v>2</v>
      </c>
      <c r="I186" s="178">
        <v>1</v>
      </c>
      <c r="J186" s="178">
        <v>1</v>
      </c>
      <c r="K186" s="178">
        <v>1</v>
      </c>
      <c r="L186" s="107" t="s">
        <v>971</v>
      </c>
      <c r="M186" s="118"/>
      <c r="N186" s="177">
        <v>149</v>
      </c>
      <c r="O186" s="177">
        <v>149</v>
      </c>
      <c r="P186" s="177">
        <v>149</v>
      </c>
      <c r="Q186" s="177">
        <v>149</v>
      </c>
      <c r="R186" s="176">
        <v>0.9</v>
      </c>
      <c r="S186" s="176">
        <v>0.9</v>
      </c>
      <c r="T186" s="176">
        <v>0.9</v>
      </c>
      <c r="U186" s="176">
        <v>0.9</v>
      </c>
      <c r="V186" s="114">
        <v>268.2</v>
      </c>
      <c r="W186" s="114">
        <v>134.1</v>
      </c>
      <c r="X186" s="114">
        <v>134.1</v>
      </c>
      <c r="Y186" s="114">
        <v>134.1</v>
      </c>
      <c r="Z186" s="114">
        <v>670.5</v>
      </c>
      <c r="AA186" s="106"/>
      <c r="AB186" s="118"/>
      <c r="AC186" s="111">
        <v>149</v>
      </c>
      <c r="AD186" s="112"/>
      <c r="AE186" s="110">
        <v>268.2</v>
      </c>
      <c r="AF186" s="108">
        <v>0</v>
      </c>
      <c r="AG186" s="106"/>
      <c r="AH186" s="118"/>
      <c r="AI186" s="109">
        <v>149</v>
      </c>
      <c r="AJ186" s="218" t="s">
        <v>267</v>
      </c>
      <c r="AK186" s="110">
        <v>134.1</v>
      </c>
      <c r="AL186" s="108">
        <v>0</v>
      </c>
      <c r="AM186" s="106"/>
      <c r="AN186" s="118"/>
      <c r="AO186" s="109">
        <v>149</v>
      </c>
      <c r="AP186" s="218" t="s">
        <v>267</v>
      </c>
      <c r="AQ186" s="110">
        <v>134.1</v>
      </c>
      <c r="AR186" s="108">
        <v>0</v>
      </c>
      <c r="AS186" s="106"/>
      <c r="AT186" s="118"/>
      <c r="AU186" s="109">
        <v>149</v>
      </c>
      <c r="AV186" s="218" t="s">
        <v>267</v>
      </c>
      <c r="AW186" s="110">
        <v>134.1</v>
      </c>
      <c r="AX186" s="108">
        <v>0</v>
      </c>
      <c r="AY186" s="114">
        <v>268.2</v>
      </c>
      <c r="AZ186" s="114">
        <v>134.1</v>
      </c>
      <c r="BA186" s="114">
        <v>134.1</v>
      </c>
      <c r="BB186" s="114">
        <v>134.1</v>
      </c>
      <c r="BC186" s="115">
        <v>670.5</v>
      </c>
      <c r="BD186" s="106" t="s">
        <v>630</v>
      </c>
      <c r="BE186" s="119" t="s">
        <v>631</v>
      </c>
      <c r="BF186" s="117"/>
    </row>
    <row r="187" spans="1:58" s="21" customFormat="1" ht="18" customHeight="1" x14ac:dyDescent="0.35">
      <c r="A187" s="175">
        <v>292</v>
      </c>
      <c r="B187" s="175" t="s">
        <v>55</v>
      </c>
      <c r="C187" s="174" t="s">
        <v>426</v>
      </c>
      <c r="D187" s="174" t="s">
        <v>172</v>
      </c>
      <c r="E187" s="107">
        <v>1</v>
      </c>
      <c r="F187" s="107" t="s">
        <v>1004</v>
      </c>
      <c r="G187" s="107">
        <v>0</v>
      </c>
      <c r="H187" s="178">
        <v>2</v>
      </c>
      <c r="I187" s="178">
        <v>1</v>
      </c>
      <c r="J187" s="178">
        <v>1</v>
      </c>
      <c r="K187" s="178">
        <v>1</v>
      </c>
      <c r="L187" s="107" t="s">
        <v>1005</v>
      </c>
      <c r="M187" s="118"/>
      <c r="N187" s="177">
        <v>505.23467142857135</v>
      </c>
      <c r="O187" s="177">
        <v>505.23467142857135</v>
      </c>
      <c r="P187" s="177">
        <v>505.23467142857135</v>
      </c>
      <c r="Q187" s="177">
        <v>505.23467142857135</v>
      </c>
      <c r="R187" s="176">
        <v>0.9</v>
      </c>
      <c r="S187" s="176">
        <v>0.9</v>
      </c>
      <c r="T187" s="176">
        <v>0.9</v>
      </c>
      <c r="U187" s="176">
        <v>0.9</v>
      </c>
      <c r="V187" s="114">
        <v>909.42240857142849</v>
      </c>
      <c r="W187" s="114">
        <v>454.71120428571425</v>
      </c>
      <c r="X187" s="114">
        <v>454.71120428571425</v>
      </c>
      <c r="Y187" s="114">
        <v>454.71120428571425</v>
      </c>
      <c r="Z187" s="114">
        <v>2273.5560214285711</v>
      </c>
      <c r="AA187" s="106"/>
      <c r="AB187" s="118"/>
      <c r="AC187" s="111">
        <v>505.23467142857135</v>
      </c>
      <c r="AD187" s="112"/>
      <c r="AE187" s="110">
        <v>909.42240857142849</v>
      </c>
      <c r="AF187" s="108">
        <v>0</v>
      </c>
      <c r="AG187" s="106"/>
      <c r="AH187" s="118"/>
      <c r="AI187" s="109">
        <v>505.23467142857135</v>
      </c>
      <c r="AJ187" s="218" t="s">
        <v>1149</v>
      </c>
      <c r="AK187" s="110">
        <v>454.71120428571425</v>
      </c>
      <c r="AL187" s="108">
        <v>0</v>
      </c>
      <c r="AM187" s="106"/>
      <c r="AN187" s="118"/>
      <c r="AO187" s="109">
        <v>505.23467142857135</v>
      </c>
      <c r="AP187" s="218" t="s">
        <v>1149</v>
      </c>
      <c r="AQ187" s="110">
        <v>454.71120428571425</v>
      </c>
      <c r="AR187" s="108">
        <v>0</v>
      </c>
      <c r="AS187" s="106"/>
      <c r="AT187" s="118"/>
      <c r="AU187" s="109">
        <v>505.23467142857135</v>
      </c>
      <c r="AV187" s="218" t="s">
        <v>1149</v>
      </c>
      <c r="AW187" s="110">
        <v>454.71120428571425</v>
      </c>
      <c r="AX187" s="108">
        <v>0</v>
      </c>
      <c r="AY187" s="114">
        <v>909.42240857142849</v>
      </c>
      <c r="AZ187" s="114">
        <v>454.71120428571425</v>
      </c>
      <c r="BA187" s="114">
        <v>454.71120428571425</v>
      </c>
      <c r="BB187" s="114">
        <v>454.71120428571425</v>
      </c>
      <c r="BC187" s="115">
        <v>2273.5560214285711</v>
      </c>
      <c r="BD187" s="106" t="s">
        <v>630</v>
      </c>
      <c r="BE187" s="119" t="s">
        <v>631</v>
      </c>
      <c r="BF187" s="117"/>
    </row>
    <row r="188" spans="1:58" s="21" customFormat="1" ht="18" customHeight="1" x14ac:dyDescent="0.35">
      <c r="A188" s="175">
        <v>349</v>
      </c>
      <c r="B188" s="175" t="s">
        <v>55</v>
      </c>
      <c r="C188" s="174" t="s">
        <v>426</v>
      </c>
      <c r="D188" s="174" t="s">
        <v>174</v>
      </c>
      <c r="E188" s="107">
        <v>1</v>
      </c>
      <c r="F188" s="107" t="s">
        <v>1098</v>
      </c>
      <c r="G188" s="107">
        <v>0</v>
      </c>
      <c r="H188" s="178">
        <v>100</v>
      </c>
      <c r="I188" s="178">
        <v>100</v>
      </c>
      <c r="J188" s="178">
        <v>100</v>
      </c>
      <c r="K188" s="178">
        <v>100</v>
      </c>
      <c r="L188" s="107" t="s">
        <v>1099</v>
      </c>
      <c r="M188" s="118"/>
      <c r="N188" s="177">
        <v>297.65043171806178</v>
      </c>
      <c r="O188" s="177">
        <v>297.65043171806178</v>
      </c>
      <c r="P188" s="177">
        <v>297.65043171806178</v>
      </c>
      <c r="Q188" s="177">
        <v>297.65043171806178</v>
      </c>
      <c r="R188" s="176">
        <v>0.9</v>
      </c>
      <c r="S188" s="176">
        <v>0.9</v>
      </c>
      <c r="T188" s="176">
        <v>0.9</v>
      </c>
      <c r="U188" s="176">
        <v>0.9</v>
      </c>
      <c r="V188" s="114">
        <v>26788.53885462556</v>
      </c>
      <c r="W188" s="114">
        <v>26788.53885462556</v>
      </c>
      <c r="X188" s="114">
        <v>26788.53885462556</v>
      </c>
      <c r="Y188" s="114">
        <v>26788.53885462556</v>
      </c>
      <c r="Z188" s="114">
        <v>107154.15541850224</v>
      </c>
      <c r="AA188" s="106"/>
      <c r="AB188" s="118"/>
      <c r="AC188" s="111">
        <v>297.65043171806178</v>
      </c>
      <c r="AD188" s="112"/>
      <c r="AE188" s="110">
        <v>26788.53885462556</v>
      </c>
      <c r="AF188" s="108">
        <v>0</v>
      </c>
      <c r="AG188" s="106"/>
      <c r="AH188" s="118"/>
      <c r="AI188" s="109">
        <v>297.65043171806178</v>
      </c>
      <c r="AJ188" s="218" t="s">
        <v>267</v>
      </c>
      <c r="AK188" s="110">
        <v>26788.53885462556</v>
      </c>
      <c r="AL188" s="108">
        <v>0</v>
      </c>
      <c r="AM188" s="106"/>
      <c r="AN188" s="118"/>
      <c r="AO188" s="109">
        <v>297.65043171806178</v>
      </c>
      <c r="AP188" s="218" t="s">
        <v>267</v>
      </c>
      <c r="AQ188" s="110">
        <v>26788.53885462556</v>
      </c>
      <c r="AR188" s="108">
        <v>0</v>
      </c>
      <c r="AS188" s="106"/>
      <c r="AT188" s="118"/>
      <c r="AU188" s="109">
        <v>297.65043171806178</v>
      </c>
      <c r="AV188" s="218" t="s">
        <v>267</v>
      </c>
      <c r="AW188" s="110">
        <v>26788.53885462556</v>
      </c>
      <c r="AX188" s="108">
        <v>0</v>
      </c>
      <c r="AY188" s="114">
        <v>26788.53885462556</v>
      </c>
      <c r="AZ188" s="114">
        <v>26788.53885462556</v>
      </c>
      <c r="BA188" s="114">
        <v>26788.53885462556</v>
      </c>
      <c r="BB188" s="114">
        <v>26788.53885462556</v>
      </c>
      <c r="BC188" s="115">
        <v>107154.15541850224</v>
      </c>
      <c r="BD188" s="106" t="s">
        <v>630</v>
      </c>
      <c r="BE188" s="119" t="s">
        <v>631</v>
      </c>
      <c r="BF188" s="117"/>
    </row>
    <row r="189" spans="1:58" s="21" customFormat="1" ht="18" customHeight="1" x14ac:dyDescent="0.35">
      <c r="A189" s="175">
        <v>350</v>
      </c>
      <c r="B189" s="175" t="s">
        <v>55</v>
      </c>
      <c r="C189" s="174" t="s">
        <v>426</v>
      </c>
      <c r="D189" s="174" t="s">
        <v>176</v>
      </c>
      <c r="E189" s="107">
        <v>1</v>
      </c>
      <c r="F189" s="107" t="s">
        <v>1098</v>
      </c>
      <c r="G189" s="107">
        <v>0</v>
      </c>
      <c r="H189" s="178">
        <v>5</v>
      </c>
      <c r="I189" s="178">
        <v>5</v>
      </c>
      <c r="J189" s="178">
        <v>5</v>
      </c>
      <c r="K189" s="178">
        <v>5</v>
      </c>
      <c r="L189" s="107" t="s">
        <v>1099</v>
      </c>
      <c r="M189" s="118"/>
      <c r="N189" s="177">
        <v>4382.0432722457281</v>
      </c>
      <c r="O189" s="177">
        <v>4382.0432722457281</v>
      </c>
      <c r="P189" s="177">
        <v>4382.0432722457281</v>
      </c>
      <c r="Q189" s="177">
        <v>4382.0432722457281</v>
      </c>
      <c r="R189" s="176">
        <v>0.9</v>
      </c>
      <c r="S189" s="176">
        <v>0.9</v>
      </c>
      <c r="T189" s="176">
        <v>0.9</v>
      </c>
      <c r="U189" s="176">
        <v>0.9</v>
      </c>
      <c r="V189" s="114">
        <v>19719.194725105775</v>
      </c>
      <c r="W189" s="114">
        <v>19719.194725105775</v>
      </c>
      <c r="X189" s="114">
        <v>19719.194725105775</v>
      </c>
      <c r="Y189" s="114">
        <v>19719.194725105775</v>
      </c>
      <c r="Z189" s="114">
        <v>78876.778900423102</v>
      </c>
      <c r="AA189" s="106"/>
      <c r="AB189" s="118"/>
      <c r="AC189" s="111">
        <v>4382.0432722457281</v>
      </c>
      <c r="AD189" s="112"/>
      <c r="AE189" s="110">
        <v>19719.194725105775</v>
      </c>
      <c r="AF189" s="108">
        <v>0</v>
      </c>
      <c r="AG189" s="106"/>
      <c r="AH189" s="118"/>
      <c r="AI189" s="109">
        <v>4382.0432722457281</v>
      </c>
      <c r="AJ189" s="218" t="s">
        <v>267</v>
      </c>
      <c r="AK189" s="110">
        <v>19719.194725105775</v>
      </c>
      <c r="AL189" s="108">
        <v>0</v>
      </c>
      <c r="AM189" s="106"/>
      <c r="AN189" s="118"/>
      <c r="AO189" s="109">
        <v>4382.0432722457281</v>
      </c>
      <c r="AP189" s="218" t="s">
        <v>267</v>
      </c>
      <c r="AQ189" s="110">
        <v>19719.194725105775</v>
      </c>
      <c r="AR189" s="108">
        <v>0</v>
      </c>
      <c r="AS189" s="106"/>
      <c r="AT189" s="118"/>
      <c r="AU189" s="109">
        <v>4382.0432722457281</v>
      </c>
      <c r="AV189" s="218" t="s">
        <v>267</v>
      </c>
      <c r="AW189" s="110">
        <v>19719.194725105775</v>
      </c>
      <c r="AX189" s="108">
        <v>0</v>
      </c>
      <c r="AY189" s="114">
        <v>19719.194725105775</v>
      </c>
      <c r="AZ189" s="114">
        <v>19719.194725105775</v>
      </c>
      <c r="BA189" s="114">
        <v>19719.194725105775</v>
      </c>
      <c r="BB189" s="114">
        <v>19719.194725105775</v>
      </c>
      <c r="BC189" s="115">
        <v>78876.778900423102</v>
      </c>
      <c r="BD189" s="106" t="s">
        <v>630</v>
      </c>
      <c r="BE189" s="119" t="s">
        <v>631</v>
      </c>
      <c r="BF189" s="117"/>
    </row>
    <row r="190" spans="1:58" s="21" customFormat="1" ht="18" customHeight="1" x14ac:dyDescent="0.35">
      <c r="A190" s="175">
        <v>271</v>
      </c>
      <c r="B190" s="175" t="s">
        <v>55</v>
      </c>
      <c r="C190" s="174" t="s">
        <v>426</v>
      </c>
      <c r="D190" s="174" t="s">
        <v>179</v>
      </c>
      <c r="E190" s="107">
        <v>1</v>
      </c>
      <c r="F190" s="107" t="s">
        <v>929</v>
      </c>
      <c r="G190" s="107">
        <v>0</v>
      </c>
      <c r="H190" s="178">
        <v>1</v>
      </c>
      <c r="I190" s="178">
        <v>0</v>
      </c>
      <c r="J190" s="178">
        <v>1</v>
      </c>
      <c r="K190" s="178">
        <v>1</v>
      </c>
      <c r="L190" s="107" t="s">
        <v>930</v>
      </c>
      <c r="M190" s="118"/>
      <c r="N190" s="177">
        <v>257</v>
      </c>
      <c r="O190" s="177">
        <v>257</v>
      </c>
      <c r="P190" s="177">
        <v>257</v>
      </c>
      <c r="Q190" s="177">
        <v>257</v>
      </c>
      <c r="R190" s="176">
        <v>0.9</v>
      </c>
      <c r="S190" s="176">
        <v>0.9</v>
      </c>
      <c r="T190" s="176">
        <v>0.9</v>
      </c>
      <c r="U190" s="176">
        <v>0.9</v>
      </c>
      <c r="V190" s="114">
        <v>231.3</v>
      </c>
      <c r="W190" s="114">
        <v>0</v>
      </c>
      <c r="X190" s="114">
        <v>231.3</v>
      </c>
      <c r="Y190" s="114">
        <v>231.3</v>
      </c>
      <c r="Z190" s="114">
        <v>693.90000000000009</v>
      </c>
      <c r="AA190" s="106"/>
      <c r="AB190" s="118"/>
      <c r="AC190" s="111">
        <v>257</v>
      </c>
      <c r="AD190" s="112"/>
      <c r="AE190" s="110">
        <v>231.3</v>
      </c>
      <c r="AF190" s="108">
        <v>0</v>
      </c>
      <c r="AG190" s="106"/>
      <c r="AH190" s="118"/>
      <c r="AI190" s="109">
        <v>257</v>
      </c>
      <c r="AJ190" s="218" t="s">
        <v>267</v>
      </c>
      <c r="AK190" s="110">
        <v>0</v>
      </c>
      <c r="AL190" s="108">
        <v>0</v>
      </c>
      <c r="AM190" s="106"/>
      <c r="AN190" s="118"/>
      <c r="AO190" s="109">
        <v>257</v>
      </c>
      <c r="AP190" s="218" t="s">
        <v>267</v>
      </c>
      <c r="AQ190" s="110">
        <v>231.3</v>
      </c>
      <c r="AR190" s="108">
        <v>0</v>
      </c>
      <c r="AS190" s="106"/>
      <c r="AT190" s="118"/>
      <c r="AU190" s="109">
        <v>257</v>
      </c>
      <c r="AV190" s="218" t="s">
        <v>267</v>
      </c>
      <c r="AW190" s="110">
        <v>231.3</v>
      </c>
      <c r="AX190" s="108">
        <v>0</v>
      </c>
      <c r="AY190" s="114">
        <v>231.3</v>
      </c>
      <c r="AZ190" s="114">
        <v>0</v>
      </c>
      <c r="BA190" s="114">
        <v>231.3</v>
      </c>
      <c r="BB190" s="114">
        <v>231.3</v>
      </c>
      <c r="BC190" s="115">
        <v>693.90000000000009</v>
      </c>
      <c r="BD190" s="106" t="s">
        <v>630</v>
      </c>
      <c r="BE190" s="119" t="s">
        <v>631</v>
      </c>
      <c r="BF190" s="117"/>
    </row>
    <row r="191" spans="1:58" s="21" customFormat="1" ht="18" customHeight="1" x14ac:dyDescent="0.35">
      <c r="A191" s="175">
        <v>366</v>
      </c>
      <c r="B191" s="175" t="s">
        <v>55</v>
      </c>
      <c r="C191" s="174" t="s">
        <v>426</v>
      </c>
      <c r="D191" s="174" t="s">
        <v>485</v>
      </c>
      <c r="E191" s="107">
        <v>1</v>
      </c>
      <c r="F191" s="107" t="s">
        <v>224</v>
      </c>
      <c r="G191" s="107">
        <v>0</v>
      </c>
      <c r="H191" s="178">
        <v>0</v>
      </c>
      <c r="I191" s="178">
        <v>35</v>
      </c>
      <c r="J191" s="178">
        <v>45</v>
      </c>
      <c r="K191" s="178">
        <v>45</v>
      </c>
      <c r="L191" s="107" t="s">
        <v>224</v>
      </c>
      <c r="M191" s="118"/>
      <c r="N191" s="177">
        <v>61.482900000000001</v>
      </c>
      <c r="O191" s="177">
        <v>61.482900000000001</v>
      </c>
      <c r="P191" s="177">
        <v>61.482900000000001</v>
      </c>
      <c r="Q191" s="177">
        <v>61.482900000000001</v>
      </c>
      <c r="R191" s="176">
        <v>0.9</v>
      </c>
      <c r="S191" s="176">
        <v>0.9</v>
      </c>
      <c r="T191" s="176">
        <v>0.9</v>
      </c>
      <c r="U191" s="176">
        <v>0.9</v>
      </c>
      <c r="V191" s="114">
        <v>0</v>
      </c>
      <c r="W191" s="114">
        <v>1936.71135</v>
      </c>
      <c r="X191" s="114">
        <v>2490.0574500000002</v>
      </c>
      <c r="Y191" s="114">
        <v>2490.0574500000002</v>
      </c>
      <c r="Z191" s="114">
        <v>6916.8262500000001</v>
      </c>
      <c r="AA191" s="106"/>
      <c r="AB191" s="118"/>
      <c r="AC191" s="111">
        <v>61.482900000000001</v>
      </c>
      <c r="AD191" s="112"/>
      <c r="AE191" s="110">
        <v>0</v>
      </c>
      <c r="AF191" s="108">
        <v>0</v>
      </c>
      <c r="AG191" s="106"/>
      <c r="AH191" s="118"/>
      <c r="AI191" s="109">
        <v>61.482900000000001</v>
      </c>
      <c r="AJ191" s="218" t="s">
        <v>267</v>
      </c>
      <c r="AK191" s="110">
        <v>1936.71135</v>
      </c>
      <c r="AL191" s="108">
        <v>0</v>
      </c>
      <c r="AM191" s="106"/>
      <c r="AN191" s="118"/>
      <c r="AO191" s="109">
        <v>61.482900000000001</v>
      </c>
      <c r="AP191" s="218" t="s">
        <v>267</v>
      </c>
      <c r="AQ191" s="110">
        <v>2490.0574500000002</v>
      </c>
      <c r="AR191" s="108">
        <v>0</v>
      </c>
      <c r="AS191" s="106"/>
      <c r="AT191" s="118"/>
      <c r="AU191" s="109">
        <v>61.482900000000001</v>
      </c>
      <c r="AV191" s="218" t="s">
        <v>267</v>
      </c>
      <c r="AW191" s="110">
        <v>2490.0574500000002</v>
      </c>
      <c r="AX191" s="108">
        <v>0</v>
      </c>
      <c r="AY191" s="114">
        <v>0</v>
      </c>
      <c r="AZ191" s="114">
        <v>1936.71135</v>
      </c>
      <c r="BA191" s="114">
        <v>2490.0574500000002</v>
      </c>
      <c r="BB191" s="114">
        <v>2490.0574500000002</v>
      </c>
      <c r="BC191" s="115">
        <v>6916.8262500000001</v>
      </c>
      <c r="BD191" s="106" t="s">
        <v>630</v>
      </c>
      <c r="BE191" s="119" t="s">
        <v>631</v>
      </c>
      <c r="BF191" s="117"/>
    </row>
    <row r="192" spans="1:58" s="21" customFormat="1" ht="18" customHeight="1" x14ac:dyDescent="0.35">
      <c r="A192" s="175">
        <v>274</v>
      </c>
      <c r="B192" s="175" t="s">
        <v>55</v>
      </c>
      <c r="C192" s="174" t="s">
        <v>426</v>
      </c>
      <c r="D192" s="174" t="s">
        <v>108</v>
      </c>
      <c r="E192" s="107">
        <v>1</v>
      </c>
      <c r="F192" s="107" t="s">
        <v>953</v>
      </c>
      <c r="G192" s="107">
        <v>0</v>
      </c>
      <c r="H192" s="178">
        <v>6</v>
      </c>
      <c r="I192" s="178">
        <v>6</v>
      </c>
      <c r="J192" s="178">
        <v>6</v>
      </c>
      <c r="K192" s="178">
        <v>6</v>
      </c>
      <c r="L192" s="107" t="s">
        <v>954</v>
      </c>
      <c r="M192" s="118"/>
      <c r="N192" s="177">
        <v>279</v>
      </c>
      <c r="O192" s="177">
        <v>279</v>
      </c>
      <c r="P192" s="177">
        <v>279</v>
      </c>
      <c r="Q192" s="177">
        <v>279</v>
      </c>
      <c r="R192" s="176">
        <v>0.9</v>
      </c>
      <c r="S192" s="176">
        <v>0.9</v>
      </c>
      <c r="T192" s="176">
        <v>0.9</v>
      </c>
      <c r="U192" s="176">
        <v>0.9</v>
      </c>
      <c r="V192" s="114">
        <v>1506.6000000000001</v>
      </c>
      <c r="W192" s="114">
        <v>1506.6000000000001</v>
      </c>
      <c r="X192" s="114">
        <v>1506.6000000000001</v>
      </c>
      <c r="Y192" s="114">
        <v>1506.6000000000001</v>
      </c>
      <c r="Z192" s="114">
        <v>6026.4000000000005</v>
      </c>
      <c r="AA192" s="106"/>
      <c r="AB192" s="118"/>
      <c r="AC192" s="111">
        <v>279</v>
      </c>
      <c r="AD192" s="112"/>
      <c r="AE192" s="110">
        <v>1506.6000000000001</v>
      </c>
      <c r="AF192" s="108">
        <v>0</v>
      </c>
      <c r="AG192" s="106"/>
      <c r="AH192" s="118"/>
      <c r="AI192" s="109">
        <v>279</v>
      </c>
      <c r="AJ192" s="218" t="s">
        <v>267</v>
      </c>
      <c r="AK192" s="110">
        <v>1506.6000000000001</v>
      </c>
      <c r="AL192" s="108">
        <v>0</v>
      </c>
      <c r="AM192" s="106"/>
      <c r="AN192" s="118"/>
      <c r="AO192" s="109">
        <v>279</v>
      </c>
      <c r="AP192" s="218" t="s">
        <v>267</v>
      </c>
      <c r="AQ192" s="110">
        <v>1506.6000000000001</v>
      </c>
      <c r="AR192" s="108">
        <v>0</v>
      </c>
      <c r="AS192" s="106"/>
      <c r="AT192" s="118"/>
      <c r="AU192" s="109">
        <v>279</v>
      </c>
      <c r="AV192" s="218" t="s">
        <v>267</v>
      </c>
      <c r="AW192" s="110">
        <v>1506.6000000000001</v>
      </c>
      <c r="AX192" s="108">
        <v>0</v>
      </c>
      <c r="AY192" s="114">
        <v>1506.6000000000001</v>
      </c>
      <c r="AZ192" s="114">
        <v>1506.6000000000001</v>
      </c>
      <c r="BA192" s="114">
        <v>1506.6000000000001</v>
      </c>
      <c r="BB192" s="114">
        <v>1506.6000000000001</v>
      </c>
      <c r="BC192" s="115">
        <v>6026.4000000000005</v>
      </c>
      <c r="BD192" s="106" t="s">
        <v>630</v>
      </c>
      <c r="BE192" s="119" t="s">
        <v>631</v>
      </c>
      <c r="BF192" s="117"/>
    </row>
    <row r="193" spans="1:58" s="21" customFormat="1" ht="18" customHeight="1" x14ac:dyDescent="0.35">
      <c r="A193" s="175">
        <v>276</v>
      </c>
      <c r="B193" s="175" t="s">
        <v>55</v>
      </c>
      <c r="C193" s="174" t="s">
        <v>426</v>
      </c>
      <c r="D193" s="174" t="s">
        <v>112</v>
      </c>
      <c r="E193" s="107">
        <v>1</v>
      </c>
      <c r="F193" s="107" t="s">
        <v>958</v>
      </c>
      <c r="G193" s="107">
        <v>0</v>
      </c>
      <c r="H193" s="178">
        <v>34</v>
      </c>
      <c r="I193" s="178">
        <v>30</v>
      </c>
      <c r="J193" s="178">
        <v>30</v>
      </c>
      <c r="K193" s="178">
        <v>30</v>
      </c>
      <c r="L193" s="107" t="s">
        <v>959</v>
      </c>
      <c r="M193" s="118"/>
      <c r="N193" s="177">
        <v>542.52473385463566</v>
      </c>
      <c r="O193" s="177">
        <v>542.52473385463566</v>
      </c>
      <c r="P193" s="177">
        <v>542.52473385463566</v>
      </c>
      <c r="Q193" s="177">
        <v>542.52473385463566</v>
      </c>
      <c r="R193" s="176">
        <v>0.9</v>
      </c>
      <c r="S193" s="176">
        <v>0.9</v>
      </c>
      <c r="T193" s="176">
        <v>0.9</v>
      </c>
      <c r="U193" s="176">
        <v>0.9</v>
      </c>
      <c r="V193" s="114">
        <v>16601.256855951851</v>
      </c>
      <c r="W193" s="114">
        <v>14648.167814075163</v>
      </c>
      <c r="X193" s="114">
        <v>14648.167814075163</v>
      </c>
      <c r="Y193" s="114">
        <v>14648.167814075163</v>
      </c>
      <c r="Z193" s="114">
        <v>60545.760298177338</v>
      </c>
      <c r="AA193" s="106"/>
      <c r="AB193" s="118"/>
      <c r="AC193" s="111">
        <v>522.6146428408108</v>
      </c>
      <c r="AD193" s="112"/>
      <c r="AE193" s="110">
        <v>15992.00807092881</v>
      </c>
      <c r="AF193" s="108">
        <v>-609.24878502304091</v>
      </c>
      <c r="AG193" s="106"/>
      <c r="AH193" s="118"/>
      <c r="AI193" s="109">
        <v>522.6146428408108</v>
      </c>
      <c r="AJ193" s="218" t="s">
        <v>1153</v>
      </c>
      <c r="AK193" s="110">
        <v>14110.595356701891</v>
      </c>
      <c r="AL193" s="108">
        <v>-537.57245737327139</v>
      </c>
      <c r="AM193" s="106"/>
      <c r="AN193" s="118"/>
      <c r="AO193" s="109">
        <v>522.6146428408108</v>
      </c>
      <c r="AP193" s="218" t="s">
        <v>1153</v>
      </c>
      <c r="AQ193" s="110">
        <v>14110.595356701891</v>
      </c>
      <c r="AR193" s="108">
        <v>-537.57245737327139</v>
      </c>
      <c r="AS193" s="106"/>
      <c r="AT193" s="118"/>
      <c r="AU193" s="109">
        <v>522.6146428408108</v>
      </c>
      <c r="AV193" s="218" t="s">
        <v>1153</v>
      </c>
      <c r="AW193" s="110">
        <v>14110.595356701891</v>
      </c>
      <c r="AX193" s="108">
        <v>-537.57245737327139</v>
      </c>
      <c r="AY193" s="114">
        <v>15992.00807092881</v>
      </c>
      <c r="AZ193" s="114">
        <v>14110.595356701891</v>
      </c>
      <c r="BA193" s="114">
        <v>14110.595356701891</v>
      </c>
      <c r="BB193" s="114">
        <v>14110.595356701891</v>
      </c>
      <c r="BC193" s="115">
        <v>58323.794141034479</v>
      </c>
      <c r="BD193" s="106" t="s">
        <v>630</v>
      </c>
      <c r="BE193" s="119" t="s">
        <v>631</v>
      </c>
      <c r="BF193" s="117"/>
    </row>
    <row r="194" spans="1:58" s="21" customFormat="1" ht="18" customHeight="1" x14ac:dyDescent="0.35">
      <c r="A194" s="175">
        <v>269</v>
      </c>
      <c r="B194" s="175" t="s">
        <v>55</v>
      </c>
      <c r="C194" s="174" t="s">
        <v>426</v>
      </c>
      <c r="D194" s="174" t="s">
        <v>113</v>
      </c>
      <c r="E194" s="107">
        <v>1</v>
      </c>
      <c r="F194" s="107" t="s">
        <v>927</v>
      </c>
      <c r="G194" s="107">
        <v>0</v>
      </c>
      <c r="H194" s="178">
        <v>29</v>
      </c>
      <c r="I194" s="178">
        <v>25</v>
      </c>
      <c r="J194" s="178">
        <v>30</v>
      </c>
      <c r="K194" s="178">
        <v>30</v>
      </c>
      <c r="L194" s="107" t="s">
        <v>928</v>
      </c>
      <c r="M194" s="118"/>
      <c r="N194" s="177">
        <v>1337.7267780000004</v>
      </c>
      <c r="O194" s="177">
        <v>1337.7267780000004</v>
      </c>
      <c r="P194" s="177">
        <v>1337.7267780000004</v>
      </c>
      <c r="Q194" s="177">
        <v>1337.7267780000004</v>
      </c>
      <c r="R194" s="176">
        <v>0.9</v>
      </c>
      <c r="S194" s="176">
        <v>0.9</v>
      </c>
      <c r="T194" s="176">
        <v>0.9</v>
      </c>
      <c r="U194" s="176">
        <v>0.9</v>
      </c>
      <c r="V194" s="114">
        <v>34914.668905800012</v>
      </c>
      <c r="W194" s="114">
        <v>30098.85250500001</v>
      </c>
      <c r="X194" s="114">
        <v>36118.623006000016</v>
      </c>
      <c r="Y194" s="114">
        <v>36118.623006000016</v>
      </c>
      <c r="Z194" s="114">
        <v>137250.76742280004</v>
      </c>
      <c r="AA194" s="106"/>
      <c r="AB194" s="118"/>
      <c r="AC194" s="111">
        <v>1338.656442</v>
      </c>
      <c r="AD194" s="112"/>
      <c r="AE194" s="110">
        <v>34938.933136200001</v>
      </c>
      <c r="AF194" s="108">
        <v>24.264230399989174</v>
      </c>
      <c r="AG194" s="106"/>
      <c r="AH194" s="118"/>
      <c r="AI194" s="109">
        <v>1338.656442</v>
      </c>
      <c r="AJ194" s="218" t="s">
        <v>267</v>
      </c>
      <c r="AK194" s="110">
        <v>30119.769945000004</v>
      </c>
      <c r="AL194" s="108">
        <v>20.917439999993803</v>
      </c>
      <c r="AM194" s="106"/>
      <c r="AN194" s="118"/>
      <c r="AO194" s="109">
        <v>1338.656442</v>
      </c>
      <c r="AP194" s="218" t="s">
        <v>267</v>
      </c>
      <c r="AQ194" s="110">
        <v>36143.723934000001</v>
      </c>
      <c r="AR194" s="108">
        <v>25.100927999985288</v>
      </c>
      <c r="AS194" s="106"/>
      <c r="AT194" s="118"/>
      <c r="AU194" s="109">
        <v>1338.656442</v>
      </c>
      <c r="AV194" s="218" t="s">
        <v>267</v>
      </c>
      <c r="AW194" s="110">
        <v>36143.723934000001</v>
      </c>
      <c r="AX194" s="108">
        <v>25.100927999985288</v>
      </c>
      <c r="AY194" s="114">
        <v>34938.933136200001</v>
      </c>
      <c r="AZ194" s="114">
        <v>30119.769945000004</v>
      </c>
      <c r="BA194" s="114">
        <v>36143.723934000001</v>
      </c>
      <c r="BB194" s="114">
        <v>36143.723934000001</v>
      </c>
      <c r="BC194" s="115">
        <v>137346.1509492</v>
      </c>
      <c r="BD194" s="106" t="s">
        <v>630</v>
      </c>
      <c r="BE194" s="119" t="s">
        <v>631</v>
      </c>
      <c r="BF194" s="117"/>
    </row>
    <row r="195" spans="1:58" s="21" customFormat="1" ht="18" customHeight="1" x14ac:dyDescent="0.35">
      <c r="A195" s="175">
        <v>404</v>
      </c>
      <c r="B195" s="175" t="s">
        <v>55</v>
      </c>
      <c r="C195" s="174" t="s">
        <v>420</v>
      </c>
      <c r="D195" s="174" t="s">
        <v>113</v>
      </c>
      <c r="E195" s="107">
        <v>1</v>
      </c>
      <c r="F195" s="107" t="s">
        <v>927</v>
      </c>
      <c r="G195" s="107">
        <v>0</v>
      </c>
      <c r="H195" s="178">
        <v>20</v>
      </c>
      <c r="I195" s="178">
        <v>20</v>
      </c>
      <c r="J195" s="178">
        <v>20</v>
      </c>
      <c r="K195" s="178">
        <v>20</v>
      </c>
      <c r="L195" s="107" t="s">
        <v>928</v>
      </c>
      <c r="M195" s="118"/>
      <c r="N195" s="177">
        <v>1337.7267780000002</v>
      </c>
      <c r="O195" s="177">
        <v>1337.7267780000002</v>
      </c>
      <c r="P195" s="177">
        <v>1337.7267780000002</v>
      </c>
      <c r="Q195" s="177">
        <v>1337.7267780000002</v>
      </c>
      <c r="R195" s="176">
        <v>0.96199999999999997</v>
      </c>
      <c r="S195" s="176">
        <v>0.96199999999999997</v>
      </c>
      <c r="T195" s="176">
        <v>0.96199999999999997</v>
      </c>
      <c r="U195" s="176">
        <v>0.96199999999999997</v>
      </c>
      <c r="V195" s="114">
        <v>25737.863208720002</v>
      </c>
      <c r="W195" s="114">
        <v>25737.863208720002</v>
      </c>
      <c r="X195" s="114">
        <v>25737.863208720002</v>
      </c>
      <c r="Y195" s="114">
        <v>25737.863208720002</v>
      </c>
      <c r="Z195" s="114">
        <v>102951.45283488001</v>
      </c>
      <c r="AA195" s="106"/>
      <c r="AB195" s="118"/>
      <c r="AC195" s="111">
        <v>1338.656442</v>
      </c>
      <c r="AD195" s="112"/>
      <c r="AE195" s="110">
        <v>25755.749944079998</v>
      </c>
      <c r="AF195" s="108">
        <v>17.886735359996237</v>
      </c>
      <c r="AG195" s="106"/>
      <c r="AH195" s="118"/>
      <c r="AI195" s="109">
        <v>1338.656442</v>
      </c>
      <c r="AJ195" s="218" t="s">
        <v>267</v>
      </c>
      <c r="AK195" s="110">
        <v>25755.749944079998</v>
      </c>
      <c r="AL195" s="108">
        <v>17.886735359996237</v>
      </c>
      <c r="AM195" s="106"/>
      <c r="AN195" s="118"/>
      <c r="AO195" s="109">
        <v>1338.656442</v>
      </c>
      <c r="AP195" s="218" t="s">
        <v>267</v>
      </c>
      <c r="AQ195" s="110">
        <v>25755.749944079998</v>
      </c>
      <c r="AR195" s="108">
        <v>17.886735359996237</v>
      </c>
      <c r="AS195" s="106"/>
      <c r="AT195" s="118"/>
      <c r="AU195" s="109">
        <v>1338.656442</v>
      </c>
      <c r="AV195" s="218" t="s">
        <v>267</v>
      </c>
      <c r="AW195" s="110">
        <v>25755.749944079998</v>
      </c>
      <c r="AX195" s="108">
        <v>17.886735359996237</v>
      </c>
      <c r="AY195" s="114">
        <v>25755.749944079998</v>
      </c>
      <c r="AZ195" s="114">
        <v>25755.749944079998</v>
      </c>
      <c r="BA195" s="114">
        <v>25755.749944079998</v>
      </c>
      <c r="BB195" s="114">
        <v>25755.749944079998</v>
      </c>
      <c r="BC195" s="115">
        <v>103022.99977631999</v>
      </c>
      <c r="BD195" s="106" t="s">
        <v>630</v>
      </c>
      <c r="BE195" s="119" t="s">
        <v>631</v>
      </c>
      <c r="BF195" s="117"/>
    </row>
    <row r="196" spans="1:58" s="21" customFormat="1" ht="18" customHeight="1" x14ac:dyDescent="0.35">
      <c r="A196" s="175">
        <v>414</v>
      </c>
      <c r="B196" s="175" t="s">
        <v>55</v>
      </c>
      <c r="C196" s="174" t="s">
        <v>420</v>
      </c>
      <c r="D196" s="174" t="s">
        <v>128</v>
      </c>
      <c r="E196" s="107">
        <v>1</v>
      </c>
      <c r="F196" s="107" t="s">
        <v>1048</v>
      </c>
      <c r="G196" s="107">
        <v>0</v>
      </c>
      <c r="H196" s="178">
        <v>23</v>
      </c>
      <c r="I196" s="178">
        <v>16</v>
      </c>
      <c r="J196" s="178">
        <v>16</v>
      </c>
      <c r="K196" s="178">
        <v>23</v>
      </c>
      <c r="L196" s="107" t="s">
        <v>1049</v>
      </c>
      <c r="M196" s="118"/>
      <c r="N196" s="177">
        <v>5505.34375</v>
      </c>
      <c r="O196" s="177">
        <v>5505.34375</v>
      </c>
      <c r="P196" s="177">
        <v>5505.34375</v>
      </c>
      <c r="Q196" s="177">
        <v>5505.34375</v>
      </c>
      <c r="R196" s="176">
        <v>0.96199999999999997</v>
      </c>
      <c r="S196" s="176">
        <v>0.96199999999999997</v>
      </c>
      <c r="T196" s="176">
        <v>0.96199999999999997</v>
      </c>
      <c r="U196" s="176">
        <v>0.96199999999999997</v>
      </c>
      <c r="V196" s="114">
        <v>121811.2358125</v>
      </c>
      <c r="W196" s="114">
        <v>84738.251000000004</v>
      </c>
      <c r="X196" s="114">
        <v>84738.251000000004</v>
      </c>
      <c r="Y196" s="114">
        <v>121811.2358125</v>
      </c>
      <c r="Z196" s="114">
        <v>413098.97362499998</v>
      </c>
      <c r="AA196" s="106"/>
      <c r="AB196" s="118"/>
      <c r="AC196" s="111">
        <v>5505.34375</v>
      </c>
      <c r="AD196" s="112"/>
      <c r="AE196" s="110">
        <v>121811.2358125</v>
      </c>
      <c r="AF196" s="108">
        <v>0</v>
      </c>
      <c r="AG196" s="106"/>
      <c r="AH196" s="118"/>
      <c r="AI196" s="109">
        <v>5505.34375</v>
      </c>
      <c r="AJ196" s="218" t="s">
        <v>267</v>
      </c>
      <c r="AK196" s="110">
        <v>84738.251000000004</v>
      </c>
      <c r="AL196" s="108">
        <v>0</v>
      </c>
      <c r="AM196" s="106"/>
      <c r="AN196" s="118"/>
      <c r="AO196" s="109">
        <v>5505.34375</v>
      </c>
      <c r="AP196" s="218" t="s">
        <v>267</v>
      </c>
      <c r="AQ196" s="110">
        <v>84738.251000000004</v>
      </c>
      <c r="AR196" s="108">
        <v>0</v>
      </c>
      <c r="AS196" s="106"/>
      <c r="AT196" s="118"/>
      <c r="AU196" s="109">
        <v>5505.34375</v>
      </c>
      <c r="AV196" s="218" t="s">
        <v>267</v>
      </c>
      <c r="AW196" s="110">
        <v>121811.2358125</v>
      </c>
      <c r="AX196" s="108">
        <v>0</v>
      </c>
      <c r="AY196" s="114">
        <v>121811.2358125</v>
      </c>
      <c r="AZ196" s="114">
        <v>84738.251000000004</v>
      </c>
      <c r="BA196" s="114">
        <v>84738.251000000004</v>
      </c>
      <c r="BB196" s="114">
        <v>121811.2358125</v>
      </c>
      <c r="BC196" s="115">
        <v>413098.97362499998</v>
      </c>
      <c r="BD196" s="106" t="s">
        <v>630</v>
      </c>
      <c r="BE196" s="119" t="s">
        <v>631</v>
      </c>
      <c r="BF196" s="117"/>
    </row>
    <row r="197" spans="1:58" s="21" customFormat="1" ht="18" customHeight="1" x14ac:dyDescent="0.35">
      <c r="A197" s="175">
        <v>424</v>
      </c>
      <c r="B197" s="175" t="s">
        <v>55</v>
      </c>
      <c r="C197" s="174" t="s">
        <v>420</v>
      </c>
      <c r="D197" s="174" t="s">
        <v>137</v>
      </c>
      <c r="E197" s="107">
        <v>1</v>
      </c>
      <c r="F197" s="107" t="s">
        <v>1084</v>
      </c>
      <c r="G197" s="107">
        <v>0</v>
      </c>
      <c r="H197" s="178">
        <v>34</v>
      </c>
      <c r="I197" s="178">
        <v>1</v>
      </c>
      <c r="J197" s="178">
        <v>1</v>
      </c>
      <c r="K197" s="178">
        <v>1</v>
      </c>
      <c r="L197" s="107" t="s">
        <v>1085</v>
      </c>
      <c r="M197" s="118"/>
      <c r="N197" s="177">
        <v>73.599999999999994</v>
      </c>
      <c r="O197" s="177">
        <v>73.599999999999994</v>
      </c>
      <c r="P197" s="177">
        <v>73.599999999999994</v>
      </c>
      <c r="Q197" s="177">
        <v>73.599999999999994</v>
      </c>
      <c r="R197" s="176">
        <v>0.96199999999999997</v>
      </c>
      <c r="S197" s="176">
        <v>0.96199999999999997</v>
      </c>
      <c r="T197" s="176">
        <v>0.96199999999999997</v>
      </c>
      <c r="U197" s="176">
        <v>0.96199999999999997</v>
      </c>
      <c r="V197" s="114">
        <v>2407.3087999999998</v>
      </c>
      <c r="W197" s="114">
        <v>70.80319999999999</v>
      </c>
      <c r="X197" s="114">
        <v>70.80319999999999</v>
      </c>
      <c r="Y197" s="114">
        <v>70.80319999999999</v>
      </c>
      <c r="Z197" s="114">
        <v>2619.7183999999993</v>
      </c>
      <c r="AA197" s="106"/>
      <c r="AB197" s="118"/>
      <c r="AC197" s="111">
        <v>73.599999999999994</v>
      </c>
      <c r="AD197" s="112"/>
      <c r="AE197" s="110">
        <v>2407.3087999999998</v>
      </c>
      <c r="AF197" s="108">
        <v>0</v>
      </c>
      <c r="AG197" s="106"/>
      <c r="AH197" s="118"/>
      <c r="AI197" s="109">
        <v>73.599999999999994</v>
      </c>
      <c r="AJ197" s="218" t="s">
        <v>267</v>
      </c>
      <c r="AK197" s="110">
        <v>70.80319999999999</v>
      </c>
      <c r="AL197" s="108">
        <v>0</v>
      </c>
      <c r="AM197" s="106"/>
      <c r="AN197" s="118"/>
      <c r="AO197" s="109">
        <v>73.599999999999994</v>
      </c>
      <c r="AP197" s="218" t="s">
        <v>267</v>
      </c>
      <c r="AQ197" s="110">
        <v>70.80319999999999</v>
      </c>
      <c r="AR197" s="108">
        <v>0</v>
      </c>
      <c r="AS197" s="106"/>
      <c r="AT197" s="118"/>
      <c r="AU197" s="109">
        <v>73.599999999999994</v>
      </c>
      <c r="AV197" s="218" t="s">
        <v>267</v>
      </c>
      <c r="AW197" s="110">
        <v>70.80319999999999</v>
      </c>
      <c r="AX197" s="108">
        <v>0</v>
      </c>
      <c r="AY197" s="114">
        <v>2407.3087999999998</v>
      </c>
      <c r="AZ197" s="114">
        <v>70.80319999999999</v>
      </c>
      <c r="BA197" s="114">
        <v>70.80319999999999</v>
      </c>
      <c r="BB197" s="114">
        <v>70.80319999999999</v>
      </c>
      <c r="BC197" s="115">
        <v>2619.7183999999993</v>
      </c>
      <c r="BD197" s="106" t="s">
        <v>630</v>
      </c>
      <c r="BE197" s="119" t="s">
        <v>631</v>
      </c>
      <c r="BF197" s="117"/>
    </row>
    <row r="198" spans="1:58" s="21" customFormat="1" ht="18" customHeight="1" x14ac:dyDescent="0.35">
      <c r="A198" s="175">
        <v>406</v>
      </c>
      <c r="B198" s="175" t="s">
        <v>55</v>
      </c>
      <c r="C198" s="174" t="s">
        <v>420</v>
      </c>
      <c r="D198" s="174" t="s">
        <v>138</v>
      </c>
      <c r="E198" s="107">
        <v>1</v>
      </c>
      <c r="F198" s="107" t="s">
        <v>947</v>
      </c>
      <c r="G198" s="107">
        <v>0</v>
      </c>
      <c r="H198" s="178">
        <v>40</v>
      </c>
      <c r="I198" s="178">
        <v>37</v>
      </c>
      <c r="J198" s="178">
        <v>44</v>
      </c>
      <c r="K198" s="178">
        <v>37</v>
      </c>
      <c r="L198" s="107" t="s">
        <v>948</v>
      </c>
      <c r="M198" s="118"/>
      <c r="N198" s="177">
        <v>623</v>
      </c>
      <c r="O198" s="177">
        <v>623</v>
      </c>
      <c r="P198" s="177">
        <v>623</v>
      </c>
      <c r="Q198" s="177">
        <v>623</v>
      </c>
      <c r="R198" s="176">
        <v>0.96199999999999997</v>
      </c>
      <c r="S198" s="176">
        <v>0.96199999999999997</v>
      </c>
      <c r="T198" s="176">
        <v>0.96199999999999997</v>
      </c>
      <c r="U198" s="176">
        <v>0.96199999999999997</v>
      </c>
      <c r="V198" s="114">
        <v>23973.040000000001</v>
      </c>
      <c r="W198" s="114">
        <v>22175.061999999998</v>
      </c>
      <c r="X198" s="114">
        <v>26370.343999999997</v>
      </c>
      <c r="Y198" s="114">
        <v>22175.061999999998</v>
      </c>
      <c r="Z198" s="114">
        <v>94693.508000000002</v>
      </c>
      <c r="AA198" s="106"/>
      <c r="AB198" s="118"/>
      <c r="AC198" s="111">
        <v>623</v>
      </c>
      <c r="AD198" s="112"/>
      <c r="AE198" s="110">
        <v>23973.040000000001</v>
      </c>
      <c r="AF198" s="108">
        <v>0</v>
      </c>
      <c r="AG198" s="106"/>
      <c r="AH198" s="118"/>
      <c r="AI198" s="109">
        <v>623</v>
      </c>
      <c r="AJ198" s="218" t="s">
        <v>267</v>
      </c>
      <c r="AK198" s="110">
        <v>22175.061999999998</v>
      </c>
      <c r="AL198" s="108">
        <v>0</v>
      </c>
      <c r="AM198" s="106"/>
      <c r="AN198" s="118"/>
      <c r="AO198" s="109">
        <v>623</v>
      </c>
      <c r="AP198" s="218" t="s">
        <v>267</v>
      </c>
      <c r="AQ198" s="110">
        <v>26370.343999999997</v>
      </c>
      <c r="AR198" s="108">
        <v>0</v>
      </c>
      <c r="AS198" s="106"/>
      <c r="AT198" s="118"/>
      <c r="AU198" s="109">
        <v>623</v>
      </c>
      <c r="AV198" s="218" t="s">
        <v>267</v>
      </c>
      <c r="AW198" s="110">
        <v>22175.061999999998</v>
      </c>
      <c r="AX198" s="108">
        <v>0</v>
      </c>
      <c r="AY198" s="114">
        <v>23973.040000000001</v>
      </c>
      <c r="AZ198" s="114">
        <v>22175.061999999998</v>
      </c>
      <c r="BA198" s="114">
        <v>26370.343999999997</v>
      </c>
      <c r="BB198" s="114">
        <v>22175.061999999998</v>
      </c>
      <c r="BC198" s="115">
        <v>94693.508000000002</v>
      </c>
      <c r="BD198" s="106" t="s">
        <v>630</v>
      </c>
      <c r="BE198" s="119" t="s">
        <v>631</v>
      </c>
      <c r="BF198" s="117"/>
    </row>
    <row r="199" spans="1:58" s="21" customFormat="1" ht="18" customHeight="1" x14ac:dyDescent="0.35">
      <c r="A199" s="175">
        <v>419</v>
      </c>
      <c r="B199" s="175" t="s">
        <v>55</v>
      </c>
      <c r="C199" s="174" t="s">
        <v>420</v>
      </c>
      <c r="D199" s="174" t="s">
        <v>404</v>
      </c>
      <c r="E199" s="107">
        <v>1</v>
      </c>
      <c r="F199" s="107" t="s">
        <v>1056</v>
      </c>
      <c r="G199" s="107">
        <v>0</v>
      </c>
      <c r="H199" s="178">
        <v>150</v>
      </c>
      <c r="I199" s="178">
        <v>150</v>
      </c>
      <c r="J199" s="178">
        <v>150</v>
      </c>
      <c r="K199" s="178">
        <v>150</v>
      </c>
      <c r="L199" s="107" t="s">
        <v>1057</v>
      </c>
      <c r="M199" s="118"/>
      <c r="N199" s="177">
        <v>5.3588189352600013</v>
      </c>
      <c r="O199" s="177">
        <v>5.3588189352600013</v>
      </c>
      <c r="P199" s="177">
        <v>5.3588189352600013</v>
      </c>
      <c r="Q199" s="177">
        <v>5.3588189352600013</v>
      </c>
      <c r="R199" s="176">
        <v>0.96199999999999997</v>
      </c>
      <c r="S199" s="176">
        <v>0.96199999999999997</v>
      </c>
      <c r="T199" s="176">
        <v>0.96199999999999997</v>
      </c>
      <c r="U199" s="176">
        <v>0.96199999999999997</v>
      </c>
      <c r="V199" s="114">
        <v>773.27757235801812</v>
      </c>
      <c r="W199" s="114">
        <v>773.27757235801812</v>
      </c>
      <c r="X199" s="114">
        <v>773.27757235801812</v>
      </c>
      <c r="Y199" s="114">
        <v>773.27757235801812</v>
      </c>
      <c r="Z199" s="114">
        <v>3093.1102894320725</v>
      </c>
      <c r="AA199" s="106"/>
      <c r="AB199" s="118"/>
      <c r="AC199" s="111">
        <v>5.3588189352600013</v>
      </c>
      <c r="AD199" s="112"/>
      <c r="AE199" s="110">
        <v>773.27757235801812</v>
      </c>
      <c r="AF199" s="108">
        <v>0</v>
      </c>
      <c r="AG199" s="106"/>
      <c r="AH199" s="118"/>
      <c r="AI199" s="109">
        <v>5.3588189352600013</v>
      </c>
      <c r="AJ199" s="218" t="s">
        <v>1151</v>
      </c>
      <c r="AK199" s="110">
        <v>773.27757235801812</v>
      </c>
      <c r="AL199" s="108">
        <v>0</v>
      </c>
      <c r="AM199" s="106"/>
      <c r="AN199" s="118"/>
      <c r="AO199" s="109">
        <v>5.3588189352600013</v>
      </c>
      <c r="AP199" s="218" t="s">
        <v>1151</v>
      </c>
      <c r="AQ199" s="110">
        <v>773.27757235801812</v>
      </c>
      <c r="AR199" s="108">
        <v>0</v>
      </c>
      <c r="AS199" s="106"/>
      <c r="AT199" s="118"/>
      <c r="AU199" s="109">
        <v>5.3588189352600013</v>
      </c>
      <c r="AV199" s="218" t="s">
        <v>1151</v>
      </c>
      <c r="AW199" s="110">
        <v>773.27757235801812</v>
      </c>
      <c r="AX199" s="108">
        <v>0</v>
      </c>
      <c r="AY199" s="114">
        <v>773.27757235801812</v>
      </c>
      <c r="AZ199" s="114">
        <v>773.27757235801812</v>
      </c>
      <c r="BA199" s="114">
        <v>773.27757235801812</v>
      </c>
      <c r="BB199" s="114">
        <v>773.27757235801812</v>
      </c>
      <c r="BC199" s="115">
        <v>3093.1102894320725</v>
      </c>
      <c r="BD199" s="106" t="s">
        <v>630</v>
      </c>
      <c r="BE199" s="119" t="s">
        <v>631</v>
      </c>
      <c r="BF199" s="117"/>
    </row>
    <row r="200" spans="1:58" s="21" customFormat="1" ht="18" customHeight="1" x14ac:dyDescent="0.35">
      <c r="A200" s="175">
        <v>467</v>
      </c>
      <c r="B200" s="175" t="s">
        <v>55</v>
      </c>
      <c r="C200" s="174" t="s">
        <v>420</v>
      </c>
      <c r="D200" s="174" t="s">
        <v>407</v>
      </c>
      <c r="E200" s="107">
        <v>1</v>
      </c>
      <c r="F200" s="107" t="s">
        <v>1051</v>
      </c>
      <c r="G200" s="107">
        <v>0</v>
      </c>
      <c r="H200" s="178">
        <v>620</v>
      </c>
      <c r="I200" s="178">
        <v>450</v>
      </c>
      <c r="J200" s="178">
        <v>526</v>
      </c>
      <c r="K200" s="178">
        <v>518</v>
      </c>
      <c r="L200" s="107" t="s">
        <v>1052</v>
      </c>
      <c r="M200" s="118"/>
      <c r="N200" s="177">
        <v>5.4316370902687714</v>
      </c>
      <c r="O200" s="177">
        <v>5.4316370902687714</v>
      </c>
      <c r="P200" s="177">
        <v>5.4316370902687714</v>
      </c>
      <c r="Q200" s="177">
        <v>5.4316370902687714</v>
      </c>
      <c r="R200" s="176">
        <v>0.96199999999999997</v>
      </c>
      <c r="S200" s="176">
        <v>0.96199999999999997</v>
      </c>
      <c r="T200" s="176">
        <v>0.96199999999999997</v>
      </c>
      <c r="U200" s="176">
        <v>0.96199999999999997</v>
      </c>
      <c r="V200" s="114">
        <v>3239.645626119906</v>
      </c>
      <c r="W200" s="114">
        <v>2351.3556963773513</v>
      </c>
      <c r="X200" s="114">
        <v>2748.4735473210817</v>
      </c>
      <c r="Y200" s="114">
        <v>2706.6716682743731</v>
      </c>
      <c r="Z200" s="114">
        <v>11046.146538092713</v>
      </c>
      <c r="AA200" s="106"/>
      <c r="AB200" s="118"/>
      <c r="AC200" s="111">
        <v>5.4316370902687714</v>
      </c>
      <c r="AD200" s="112"/>
      <c r="AE200" s="110">
        <v>3239.645626119906</v>
      </c>
      <c r="AF200" s="108">
        <v>0</v>
      </c>
      <c r="AG200" s="106"/>
      <c r="AH200" s="118"/>
      <c r="AI200" s="109">
        <v>5.4316370902687714</v>
      </c>
      <c r="AJ200" s="218" t="s">
        <v>1151</v>
      </c>
      <c r="AK200" s="110">
        <v>2351.3556963773513</v>
      </c>
      <c r="AL200" s="108">
        <v>0</v>
      </c>
      <c r="AM200" s="106"/>
      <c r="AN200" s="118"/>
      <c r="AO200" s="109">
        <v>5.4316370902687714</v>
      </c>
      <c r="AP200" s="218" t="s">
        <v>1151</v>
      </c>
      <c r="AQ200" s="110">
        <v>2748.4735473210817</v>
      </c>
      <c r="AR200" s="108">
        <v>0</v>
      </c>
      <c r="AS200" s="106"/>
      <c r="AT200" s="118"/>
      <c r="AU200" s="109">
        <v>5.4316370902687714</v>
      </c>
      <c r="AV200" s="218" t="s">
        <v>1151</v>
      </c>
      <c r="AW200" s="110">
        <v>2706.6716682743731</v>
      </c>
      <c r="AX200" s="108">
        <v>0</v>
      </c>
      <c r="AY200" s="114">
        <v>3239.645626119906</v>
      </c>
      <c r="AZ200" s="114">
        <v>2351.3556963773513</v>
      </c>
      <c r="BA200" s="114">
        <v>2748.4735473210817</v>
      </c>
      <c r="BB200" s="114">
        <v>2706.6716682743731</v>
      </c>
      <c r="BC200" s="115">
        <v>11046.146538092713</v>
      </c>
      <c r="BD200" s="106" t="s">
        <v>630</v>
      </c>
      <c r="BE200" s="119" t="s">
        <v>631</v>
      </c>
      <c r="BF200" s="117"/>
    </row>
    <row r="201" spans="1:58" s="21" customFormat="1" ht="18" customHeight="1" x14ac:dyDescent="0.35">
      <c r="A201" s="175">
        <v>466</v>
      </c>
      <c r="B201" s="175" t="s">
        <v>55</v>
      </c>
      <c r="C201" s="174" t="s">
        <v>420</v>
      </c>
      <c r="D201" s="174" t="s">
        <v>408</v>
      </c>
      <c r="E201" s="107">
        <v>1</v>
      </c>
      <c r="F201" s="107" t="s">
        <v>1051</v>
      </c>
      <c r="G201" s="107">
        <v>0</v>
      </c>
      <c r="H201" s="178">
        <v>620</v>
      </c>
      <c r="I201" s="178">
        <v>450</v>
      </c>
      <c r="J201" s="178">
        <v>526</v>
      </c>
      <c r="K201" s="178">
        <v>518</v>
      </c>
      <c r="L201" s="107" t="s">
        <v>1052</v>
      </c>
      <c r="M201" s="118"/>
      <c r="N201" s="177">
        <v>7.4894856389249336</v>
      </c>
      <c r="O201" s="177">
        <v>7.4894856389249336</v>
      </c>
      <c r="P201" s="177">
        <v>7.4894856389249336</v>
      </c>
      <c r="Q201" s="177">
        <v>7.4894856389249336</v>
      </c>
      <c r="R201" s="176">
        <v>0.96199999999999997</v>
      </c>
      <c r="S201" s="176">
        <v>0.96199999999999997</v>
      </c>
      <c r="T201" s="176">
        <v>0.96199999999999997</v>
      </c>
      <c r="U201" s="176">
        <v>0.96199999999999997</v>
      </c>
      <c r="V201" s="114">
        <v>4467.0288144803872</v>
      </c>
      <c r="W201" s="114">
        <v>3242.1983330906037</v>
      </c>
      <c r="X201" s="114">
        <v>3789.7696071236833</v>
      </c>
      <c r="Y201" s="114">
        <v>3732.1305256465171</v>
      </c>
      <c r="Z201" s="114">
        <v>15231.127280341192</v>
      </c>
      <c r="AA201" s="106"/>
      <c r="AB201" s="118"/>
      <c r="AC201" s="111">
        <v>7.4894856389249336</v>
      </c>
      <c r="AD201" s="112"/>
      <c r="AE201" s="110">
        <v>4467.0288144803872</v>
      </c>
      <c r="AF201" s="108">
        <v>0</v>
      </c>
      <c r="AG201" s="106"/>
      <c r="AH201" s="118"/>
      <c r="AI201" s="109">
        <v>7.4894856389249336</v>
      </c>
      <c r="AJ201" s="218" t="s">
        <v>1151</v>
      </c>
      <c r="AK201" s="110">
        <v>3242.1983330906037</v>
      </c>
      <c r="AL201" s="108">
        <v>0</v>
      </c>
      <c r="AM201" s="106"/>
      <c r="AN201" s="118"/>
      <c r="AO201" s="109">
        <v>7.4894856389249336</v>
      </c>
      <c r="AP201" s="218" t="s">
        <v>1151</v>
      </c>
      <c r="AQ201" s="110">
        <v>3789.7696071236833</v>
      </c>
      <c r="AR201" s="108">
        <v>0</v>
      </c>
      <c r="AS201" s="106"/>
      <c r="AT201" s="118"/>
      <c r="AU201" s="109">
        <v>7.4894856389249336</v>
      </c>
      <c r="AV201" s="218" t="s">
        <v>1151</v>
      </c>
      <c r="AW201" s="110">
        <v>3732.1305256465171</v>
      </c>
      <c r="AX201" s="108">
        <v>0</v>
      </c>
      <c r="AY201" s="114">
        <v>4467.0288144803872</v>
      </c>
      <c r="AZ201" s="114">
        <v>3242.1983330906037</v>
      </c>
      <c r="BA201" s="114">
        <v>3789.7696071236833</v>
      </c>
      <c r="BB201" s="114">
        <v>3732.1305256465171</v>
      </c>
      <c r="BC201" s="115">
        <v>15231.127280341192</v>
      </c>
      <c r="BD201" s="106" t="s">
        <v>630</v>
      </c>
      <c r="BE201" s="119" t="s">
        <v>631</v>
      </c>
      <c r="BF201" s="117"/>
    </row>
    <row r="202" spans="1:58" s="21" customFormat="1" ht="18" customHeight="1" x14ac:dyDescent="0.35">
      <c r="A202" s="175">
        <v>433</v>
      </c>
      <c r="B202" s="175" t="s">
        <v>55</v>
      </c>
      <c r="C202" s="174" t="s">
        <v>420</v>
      </c>
      <c r="D202" s="174" t="s">
        <v>409</v>
      </c>
      <c r="E202" s="107">
        <v>1</v>
      </c>
      <c r="F202" s="107" t="s">
        <v>224</v>
      </c>
      <c r="G202" s="107">
        <v>0</v>
      </c>
      <c r="H202" s="178">
        <v>75</v>
      </c>
      <c r="I202" s="178">
        <v>0</v>
      </c>
      <c r="J202" s="178">
        <v>0</v>
      </c>
      <c r="K202" s="178">
        <v>0</v>
      </c>
      <c r="L202" s="107" t="s">
        <v>224</v>
      </c>
      <c r="M202" s="118"/>
      <c r="N202" s="177">
        <v>61.482900000000001</v>
      </c>
      <c r="O202" s="177">
        <v>61.482900000000001</v>
      </c>
      <c r="P202" s="177">
        <v>61.482900000000001</v>
      </c>
      <c r="Q202" s="177">
        <v>61.482900000000001</v>
      </c>
      <c r="R202" s="176">
        <v>0.96199999999999997</v>
      </c>
      <c r="S202" s="176">
        <v>0.96199999999999997</v>
      </c>
      <c r="T202" s="176">
        <v>0.96199999999999997</v>
      </c>
      <c r="U202" s="176">
        <v>0.96199999999999997</v>
      </c>
      <c r="V202" s="114">
        <v>4435.9912349999995</v>
      </c>
      <c r="W202" s="114">
        <v>0</v>
      </c>
      <c r="X202" s="114">
        <v>0</v>
      </c>
      <c r="Y202" s="114">
        <v>0</v>
      </c>
      <c r="Z202" s="114">
        <v>4435.9912349999995</v>
      </c>
      <c r="AA202" s="106"/>
      <c r="AB202" s="118"/>
      <c r="AC202" s="111">
        <v>61.482900000000001</v>
      </c>
      <c r="AD202" s="112"/>
      <c r="AE202" s="110">
        <v>4435.9912349999995</v>
      </c>
      <c r="AF202" s="108">
        <v>0</v>
      </c>
      <c r="AG202" s="106"/>
      <c r="AH202" s="118"/>
      <c r="AI202" s="109">
        <v>61.482900000000001</v>
      </c>
      <c r="AJ202" s="218" t="s">
        <v>267</v>
      </c>
      <c r="AK202" s="110">
        <v>0</v>
      </c>
      <c r="AL202" s="108">
        <v>0</v>
      </c>
      <c r="AM202" s="106"/>
      <c r="AN202" s="118"/>
      <c r="AO202" s="109">
        <v>61.482900000000001</v>
      </c>
      <c r="AP202" s="218" t="s">
        <v>267</v>
      </c>
      <c r="AQ202" s="110">
        <v>0</v>
      </c>
      <c r="AR202" s="108">
        <v>0</v>
      </c>
      <c r="AS202" s="106"/>
      <c r="AT202" s="118"/>
      <c r="AU202" s="109">
        <v>61.482900000000001</v>
      </c>
      <c r="AV202" s="218" t="s">
        <v>267</v>
      </c>
      <c r="AW202" s="110">
        <v>0</v>
      </c>
      <c r="AX202" s="108">
        <v>0</v>
      </c>
      <c r="AY202" s="114">
        <v>4435.9912349999995</v>
      </c>
      <c r="AZ202" s="114">
        <v>0</v>
      </c>
      <c r="BA202" s="114">
        <v>0</v>
      </c>
      <c r="BB202" s="114">
        <v>0</v>
      </c>
      <c r="BC202" s="115">
        <v>4435.9912349999995</v>
      </c>
      <c r="BD202" s="106" t="s">
        <v>630</v>
      </c>
      <c r="BE202" s="119" t="s">
        <v>631</v>
      </c>
      <c r="BF202" s="117"/>
    </row>
    <row r="203" spans="1:58" s="21" customFormat="1" ht="18" customHeight="1" x14ac:dyDescent="0.35">
      <c r="A203" s="175">
        <v>432</v>
      </c>
      <c r="B203" s="175" t="s">
        <v>55</v>
      </c>
      <c r="C203" s="174" t="s">
        <v>420</v>
      </c>
      <c r="D203" s="174" t="s">
        <v>485</v>
      </c>
      <c r="E203" s="107">
        <v>1</v>
      </c>
      <c r="F203" s="107" t="s">
        <v>224</v>
      </c>
      <c r="G203" s="107">
        <v>0</v>
      </c>
      <c r="H203" s="178">
        <v>0</v>
      </c>
      <c r="I203" s="178">
        <v>70</v>
      </c>
      <c r="J203" s="178">
        <v>75</v>
      </c>
      <c r="K203" s="178">
        <v>70</v>
      </c>
      <c r="L203" s="107" t="s">
        <v>224</v>
      </c>
      <c r="M203" s="118"/>
      <c r="N203" s="177">
        <v>61.482900000000001</v>
      </c>
      <c r="O203" s="177">
        <v>61.482900000000001</v>
      </c>
      <c r="P203" s="177">
        <v>61.482900000000001</v>
      </c>
      <c r="Q203" s="177">
        <v>61.482900000000001</v>
      </c>
      <c r="R203" s="176">
        <v>0.96199999999999997</v>
      </c>
      <c r="S203" s="176">
        <v>0.96199999999999997</v>
      </c>
      <c r="T203" s="176">
        <v>0.96199999999999997</v>
      </c>
      <c r="U203" s="176">
        <v>0.96199999999999997</v>
      </c>
      <c r="V203" s="114">
        <v>0</v>
      </c>
      <c r="W203" s="114">
        <v>4140.2584859999997</v>
      </c>
      <c r="X203" s="114">
        <v>4435.9912349999995</v>
      </c>
      <c r="Y203" s="114">
        <v>4140.2584859999997</v>
      </c>
      <c r="Z203" s="114">
        <v>12716.508206999999</v>
      </c>
      <c r="AA203" s="106"/>
      <c r="AB203" s="118"/>
      <c r="AC203" s="111">
        <v>61.482900000000001</v>
      </c>
      <c r="AD203" s="112"/>
      <c r="AE203" s="110">
        <v>0</v>
      </c>
      <c r="AF203" s="108">
        <v>0</v>
      </c>
      <c r="AG203" s="106"/>
      <c r="AH203" s="118"/>
      <c r="AI203" s="109">
        <v>61.482900000000001</v>
      </c>
      <c r="AJ203" s="218" t="s">
        <v>267</v>
      </c>
      <c r="AK203" s="110">
        <v>4140.2584859999997</v>
      </c>
      <c r="AL203" s="108">
        <v>0</v>
      </c>
      <c r="AM203" s="106"/>
      <c r="AN203" s="118"/>
      <c r="AO203" s="109">
        <v>61.482900000000001</v>
      </c>
      <c r="AP203" s="218" t="s">
        <v>267</v>
      </c>
      <c r="AQ203" s="110">
        <v>4435.9912349999995</v>
      </c>
      <c r="AR203" s="108">
        <v>0</v>
      </c>
      <c r="AS203" s="106"/>
      <c r="AT203" s="118"/>
      <c r="AU203" s="109">
        <v>61.482900000000001</v>
      </c>
      <c r="AV203" s="218" t="s">
        <v>267</v>
      </c>
      <c r="AW203" s="110">
        <v>4140.2584859999997</v>
      </c>
      <c r="AX203" s="108">
        <v>0</v>
      </c>
      <c r="AY203" s="114">
        <v>0</v>
      </c>
      <c r="AZ203" s="114">
        <v>4140.2584859999997</v>
      </c>
      <c r="BA203" s="114">
        <v>4435.9912349999995</v>
      </c>
      <c r="BB203" s="114">
        <v>4140.2584859999997</v>
      </c>
      <c r="BC203" s="115">
        <v>12716.508206999999</v>
      </c>
      <c r="BD203" s="106" t="s">
        <v>630</v>
      </c>
      <c r="BE203" s="119" t="s">
        <v>631</v>
      </c>
      <c r="BF203" s="117"/>
    </row>
    <row r="204" spans="1:58" s="21" customFormat="1" ht="18" customHeight="1" x14ac:dyDescent="0.35">
      <c r="A204" s="175">
        <v>11</v>
      </c>
      <c r="B204" s="175" t="s">
        <v>180</v>
      </c>
      <c r="C204" s="174" t="s">
        <v>180</v>
      </c>
      <c r="D204" s="174" t="s">
        <v>414</v>
      </c>
      <c r="E204" s="107">
        <v>1</v>
      </c>
      <c r="F204" s="107" t="s">
        <v>224</v>
      </c>
      <c r="G204" s="107">
        <v>0</v>
      </c>
      <c r="H204" s="178">
        <v>1</v>
      </c>
      <c r="I204" s="178">
        <v>0</v>
      </c>
      <c r="J204" s="178">
        <v>0</v>
      </c>
      <c r="K204" s="178">
        <v>0</v>
      </c>
      <c r="L204" s="107" t="s">
        <v>224</v>
      </c>
      <c r="M204" s="118"/>
      <c r="N204" s="177">
        <v>438059.39999999997</v>
      </c>
      <c r="O204" s="177">
        <v>438059.39999999997</v>
      </c>
      <c r="P204" s="177">
        <v>438059.39999999997</v>
      </c>
      <c r="Q204" s="177">
        <v>438059.39999999997</v>
      </c>
      <c r="R204" s="176">
        <v>0.93899999999999995</v>
      </c>
      <c r="S204" s="176">
        <v>0.93899999999999995</v>
      </c>
      <c r="T204" s="176">
        <v>0.93899999999999995</v>
      </c>
      <c r="U204" s="176">
        <v>0.93899999999999995</v>
      </c>
      <c r="V204" s="114">
        <v>411337.77659999992</v>
      </c>
      <c r="W204" s="114">
        <v>0</v>
      </c>
      <c r="X204" s="114">
        <v>0</v>
      </c>
      <c r="Y204" s="114">
        <v>0</v>
      </c>
      <c r="Z204" s="114">
        <v>411337.77659999992</v>
      </c>
      <c r="AA204" s="106"/>
      <c r="AB204" s="118"/>
      <c r="AC204" s="111">
        <v>438059.39999999997</v>
      </c>
      <c r="AD204" s="112"/>
      <c r="AE204" s="110">
        <v>411337.77659999992</v>
      </c>
      <c r="AF204" s="108">
        <v>0</v>
      </c>
      <c r="AG204" s="106"/>
      <c r="AH204" s="118"/>
      <c r="AI204" s="109">
        <v>438059.39999999997</v>
      </c>
      <c r="AJ204" s="218" t="s">
        <v>267</v>
      </c>
      <c r="AK204" s="110">
        <v>0</v>
      </c>
      <c r="AL204" s="108">
        <v>0</v>
      </c>
      <c r="AM204" s="106"/>
      <c r="AN204" s="118"/>
      <c r="AO204" s="109">
        <v>438059.39999999997</v>
      </c>
      <c r="AP204" s="218" t="s">
        <v>267</v>
      </c>
      <c r="AQ204" s="110">
        <v>0</v>
      </c>
      <c r="AR204" s="108">
        <v>0</v>
      </c>
      <c r="AS204" s="106"/>
      <c r="AT204" s="118"/>
      <c r="AU204" s="109">
        <v>438059.39999999997</v>
      </c>
      <c r="AV204" s="218" t="s">
        <v>267</v>
      </c>
      <c r="AW204" s="110">
        <v>0</v>
      </c>
      <c r="AX204" s="108">
        <v>0</v>
      </c>
      <c r="AY204" s="114">
        <v>411337.77659999992</v>
      </c>
      <c r="AZ204" s="114">
        <v>0</v>
      </c>
      <c r="BA204" s="114">
        <v>0</v>
      </c>
      <c r="BB204" s="114">
        <v>0</v>
      </c>
      <c r="BC204" s="115">
        <v>411337.77659999992</v>
      </c>
      <c r="BD204" s="106" t="s">
        <v>630</v>
      </c>
      <c r="BE204" s="119" t="s">
        <v>631</v>
      </c>
      <c r="BF204" s="117"/>
    </row>
    <row r="205" spans="1:58" s="21" customFormat="1" ht="18" customHeight="1" x14ac:dyDescent="0.35">
      <c r="A205" s="175">
        <v>12</v>
      </c>
      <c r="B205" s="175" t="s">
        <v>180</v>
      </c>
      <c r="C205" s="174" t="s">
        <v>180</v>
      </c>
      <c r="D205" s="174" t="s">
        <v>415</v>
      </c>
      <c r="E205" s="107">
        <v>1</v>
      </c>
      <c r="F205" s="107" t="s">
        <v>224</v>
      </c>
      <c r="G205" s="107">
        <v>0</v>
      </c>
      <c r="H205" s="178">
        <v>0</v>
      </c>
      <c r="I205" s="178">
        <v>1</v>
      </c>
      <c r="J205" s="178">
        <v>0</v>
      </c>
      <c r="K205" s="178">
        <v>0</v>
      </c>
      <c r="L205" s="107" t="s">
        <v>224</v>
      </c>
      <c r="M205" s="118"/>
      <c r="N205" s="177">
        <v>374503.19999999995</v>
      </c>
      <c r="O205" s="177">
        <v>374503.19999999995</v>
      </c>
      <c r="P205" s="177">
        <v>374503.19999999995</v>
      </c>
      <c r="Q205" s="177">
        <v>374503.19999999995</v>
      </c>
      <c r="R205" s="176">
        <v>0.93899999999999995</v>
      </c>
      <c r="S205" s="176">
        <v>0.93899999999999995</v>
      </c>
      <c r="T205" s="176">
        <v>0.93899999999999995</v>
      </c>
      <c r="U205" s="176">
        <v>0.93899999999999995</v>
      </c>
      <c r="V205" s="114">
        <v>0</v>
      </c>
      <c r="W205" s="114">
        <v>351658.50479999994</v>
      </c>
      <c r="X205" s="114">
        <v>0</v>
      </c>
      <c r="Y205" s="114">
        <v>0</v>
      </c>
      <c r="Z205" s="114">
        <v>351658.50479999994</v>
      </c>
      <c r="AA205" s="106"/>
      <c r="AB205" s="118"/>
      <c r="AC205" s="111">
        <v>374503.19999999995</v>
      </c>
      <c r="AD205" s="112"/>
      <c r="AE205" s="110">
        <v>0</v>
      </c>
      <c r="AF205" s="108">
        <v>0</v>
      </c>
      <c r="AG205" s="106"/>
      <c r="AH205" s="118"/>
      <c r="AI205" s="109">
        <v>374503.19999999995</v>
      </c>
      <c r="AJ205" s="218" t="s">
        <v>267</v>
      </c>
      <c r="AK205" s="110">
        <v>351658.50479999994</v>
      </c>
      <c r="AL205" s="108">
        <v>0</v>
      </c>
      <c r="AM205" s="106"/>
      <c r="AN205" s="118"/>
      <c r="AO205" s="109">
        <v>374503.19999999995</v>
      </c>
      <c r="AP205" s="218" t="s">
        <v>267</v>
      </c>
      <c r="AQ205" s="110">
        <v>0</v>
      </c>
      <c r="AR205" s="108">
        <v>0</v>
      </c>
      <c r="AS205" s="106"/>
      <c r="AT205" s="118"/>
      <c r="AU205" s="109">
        <v>374503.19999999995</v>
      </c>
      <c r="AV205" s="218" t="s">
        <v>267</v>
      </c>
      <c r="AW205" s="110">
        <v>0</v>
      </c>
      <c r="AX205" s="108">
        <v>0</v>
      </c>
      <c r="AY205" s="114">
        <v>0</v>
      </c>
      <c r="AZ205" s="114">
        <v>351658.50479999994</v>
      </c>
      <c r="BA205" s="114">
        <v>0</v>
      </c>
      <c r="BB205" s="114">
        <v>0</v>
      </c>
      <c r="BC205" s="115">
        <v>351658.50479999994</v>
      </c>
      <c r="BD205" s="106" t="s">
        <v>630</v>
      </c>
      <c r="BE205" s="119" t="s">
        <v>631</v>
      </c>
      <c r="BF205" s="117"/>
    </row>
    <row r="206" spans="1:58" s="21" customFormat="1" ht="18" customHeight="1" x14ac:dyDescent="0.35">
      <c r="A206" s="175">
        <v>13</v>
      </c>
      <c r="B206" s="175" t="s">
        <v>180</v>
      </c>
      <c r="C206" s="174" t="s">
        <v>180</v>
      </c>
      <c r="D206" s="174" t="s">
        <v>416</v>
      </c>
      <c r="E206" s="107">
        <v>1</v>
      </c>
      <c r="F206" s="107" t="s">
        <v>224</v>
      </c>
      <c r="G206" s="107">
        <v>0</v>
      </c>
      <c r="H206" s="178">
        <v>0</v>
      </c>
      <c r="I206" s="178">
        <v>0</v>
      </c>
      <c r="J206" s="178">
        <v>1</v>
      </c>
      <c r="K206" s="178">
        <v>0</v>
      </c>
      <c r="L206" s="107" t="s">
        <v>224</v>
      </c>
      <c r="M206" s="118"/>
      <c r="N206" s="177">
        <v>356051.4</v>
      </c>
      <c r="O206" s="177">
        <v>356051.4</v>
      </c>
      <c r="P206" s="177">
        <v>356051.4</v>
      </c>
      <c r="Q206" s="177">
        <v>356051.4</v>
      </c>
      <c r="R206" s="176">
        <v>0.93899999999999995</v>
      </c>
      <c r="S206" s="176">
        <v>0.93899999999999995</v>
      </c>
      <c r="T206" s="176">
        <v>0.93899999999999995</v>
      </c>
      <c r="U206" s="176">
        <v>0.93899999999999995</v>
      </c>
      <c r="V206" s="114">
        <v>0</v>
      </c>
      <c r="W206" s="114">
        <v>0</v>
      </c>
      <c r="X206" s="114">
        <v>334332.26459999999</v>
      </c>
      <c r="Y206" s="114">
        <v>0</v>
      </c>
      <c r="Z206" s="114">
        <v>334332.26459999999</v>
      </c>
      <c r="AA206" s="106"/>
      <c r="AB206" s="118"/>
      <c r="AC206" s="111">
        <v>356051.4</v>
      </c>
      <c r="AD206" s="112"/>
      <c r="AE206" s="110">
        <v>0</v>
      </c>
      <c r="AF206" s="108">
        <v>0</v>
      </c>
      <c r="AG206" s="106"/>
      <c r="AH206" s="118"/>
      <c r="AI206" s="109">
        <v>356051.4</v>
      </c>
      <c r="AJ206" s="218" t="s">
        <v>267</v>
      </c>
      <c r="AK206" s="110">
        <v>0</v>
      </c>
      <c r="AL206" s="108">
        <v>0</v>
      </c>
      <c r="AM206" s="106"/>
      <c r="AN206" s="118"/>
      <c r="AO206" s="109">
        <v>356051.4</v>
      </c>
      <c r="AP206" s="218" t="s">
        <v>267</v>
      </c>
      <c r="AQ206" s="110">
        <v>334332.26459999999</v>
      </c>
      <c r="AR206" s="108">
        <v>0</v>
      </c>
      <c r="AS206" s="106"/>
      <c r="AT206" s="118"/>
      <c r="AU206" s="109">
        <v>356051.4</v>
      </c>
      <c r="AV206" s="218" t="s">
        <v>267</v>
      </c>
      <c r="AW206" s="110">
        <v>0</v>
      </c>
      <c r="AX206" s="108">
        <v>0</v>
      </c>
      <c r="AY206" s="114">
        <v>0</v>
      </c>
      <c r="AZ206" s="114">
        <v>0</v>
      </c>
      <c r="BA206" s="114">
        <v>334332.26459999999</v>
      </c>
      <c r="BB206" s="114">
        <v>0</v>
      </c>
      <c r="BC206" s="115">
        <v>334332.26459999999</v>
      </c>
      <c r="BD206" s="106" t="s">
        <v>630</v>
      </c>
      <c r="BE206" s="119" t="s">
        <v>631</v>
      </c>
      <c r="BF206" s="117"/>
    </row>
    <row r="207" spans="1:58" s="21" customFormat="1" ht="18" customHeight="1" x14ac:dyDescent="0.35">
      <c r="A207" s="175">
        <v>10</v>
      </c>
      <c r="B207" s="175" t="s">
        <v>180</v>
      </c>
      <c r="C207" s="174" t="s">
        <v>180</v>
      </c>
      <c r="D207" s="174" t="s">
        <v>445</v>
      </c>
      <c r="E207" s="107">
        <v>1</v>
      </c>
      <c r="F207" s="107" t="s">
        <v>224</v>
      </c>
      <c r="G207" s="107">
        <v>0</v>
      </c>
      <c r="H207" s="178">
        <v>0</v>
      </c>
      <c r="I207" s="178">
        <v>0</v>
      </c>
      <c r="J207" s="178">
        <v>0</v>
      </c>
      <c r="K207" s="178">
        <v>1</v>
      </c>
      <c r="L207" s="107" t="s">
        <v>224</v>
      </c>
      <c r="M207" s="118"/>
      <c r="N207" s="177">
        <v>365619</v>
      </c>
      <c r="O207" s="177">
        <v>365619</v>
      </c>
      <c r="P207" s="177">
        <v>365619</v>
      </c>
      <c r="Q207" s="177">
        <v>365619</v>
      </c>
      <c r="R207" s="176">
        <v>0.93899999999999995</v>
      </c>
      <c r="S207" s="176">
        <v>0.93899999999999995</v>
      </c>
      <c r="T207" s="176">
        <v>0.93899999999999995</v>
      </c>
      <c r="U207" s="176">
        <v>0.93899999999999995</v>
      </c>
      <c r="V207" s="114">
        <v>0</v>
      </c>
      <c r="W207" s="114">
        <v>0</v>
      </c>
      <c r="X207" s="114">
        <v>0</v>
      </c>
      <c r="Y207" s="114">
        <v>343316.24099999998</v>
      </c>
      <c r="Z207" s="114">
        <v>343316.24099999998</v>
      </c>
      <c r="AA207" s="106"/>
      <c r="AB207" s="118"/>
      <c r="AC207" s="111">
        <v>365619</v>
      </c>
      <c r="AD207" s="112"/>
      <c r="AE207" s="110">
        <v>0</v>
      </c>
      <c r="AF207" s="108">
        <v>0</v>
      </c>
      <c r="AG207" s="106"/>
      <c r="AH207" s="118"/>
      <c r="AI207" s="109">
        <v>365619</v>
      </c>
      <c r="AJ207" s="218" t="s">
        <v>267</v>
      </c>
      <c r="AK207" s="110">
        <v>0</v>
      </c>
      <c r="AL207" s="108">
        <v>0</v>
      </c>
      <c r="AM207" s="106"/>
      <c r="AN207" s="118"/>
      <c r="AO207" s="109">
        <v>365619</v>
      </c>
      <c r="AP207" s="218" t="s">
        <v>267</v>
      </c>
      <c r="AQ207" s="110">
        <v>0</v>
      </c>
      <c r="AR207" s="108">
        <v>0</v>
      </c>
      <c r="AS207" s="106"/>
      <c r="AT207" s="118"/>
      <c r="AU207" s="109">
        <v>365619</v>
      </c>
      <c r="AV207" s="218" t="s">
        <v>267</v>
      </c>
      <c r="AW207" s="110">
        <v>343316.24099999998</v>
      </c>
      <c r="AX207" s="108">
        <v>0</v>
      </c>
      <c r="AY207" s="114">
        <v>0</v>
      </c>
      <c r="AZ207" s="114">
        <v>0</v>
      </c>
      <c r="BA207" s="114">
        <v>0</v>
      </c>
      <c r="BB207" s="114">
        <v>343316.24099999998</v>
      </c>
      <c r="BC207" s="115">
        <v>343316.24099999998</v>
      </c>
      <c r="BD207" s="106" t="s">
        <v>630</v>
      </c>
      <c r="BE207" s="119" t="s">
        <v>631</v>
      </c>
      <c r="BF207" s="117"/>
    </row>
    <row r="208" spans="1:58" s="21" customFormat="1" ht="18" customHeight="1" x14ac:dyDescent="0.35">
      <c r="A208" s="175">
        <v>16</v>
      </c>
      <c r="B208" s="175" t="s">
        <v>180</v>
      </c>
      <c r="C208" s="174" t="s">
        <v>446</v>
      </c>
      <c r="D208" s="174" t="s">
        <v>447</v>
      </c>
      <c r="E208" s="107">
        <v>1</v>
      </c>
      <c r="F208" s="107" t="s">
        <v>224</v>
      </c>
      <c r="G208" s="107">
        <v>0</v>
      </c>
      <c r="H208" s="178">
        <v>1</v>
      </c>
      <c r="I208" s="178">
        <v>0</v>
      </c>
      <c r="J208" s="178">
        <v>0</v>
      </c>
      <c r="K208" s="178">
        <v>0</v>
      </c>
      <c r="L208" s="107" t="s">
        <v>224</v>
      </c>
      <c r="M208" s="118"/>
      <c r="N208" s="177">
        <v>137118.07692307688</v>
      </c>
      <c r="O208" s="177">
        <v>137118.07692307688</v>
      </c>
      <c r="P208" s="177">
        <v>137118.07692307688</v>
      </c>
      <c r="Q208" s="177">
        <v>137118.07692307688</v>
      </c>
      <c r="R208" s="176">
        <v>0.70200000000000007</v>
      </c>
      <c r="S208" s="176">
        <v>0.70200000000000007</v>
      </c>
      <c r="T208" s="176">
        <v>0.70200000000000007</v>
      </c>
      <c r="U208" s="176">
        <v>0.70200000000000007</v>
      </c>
      <c r="V208" s="114">
        <v>96256.889999999985</v>
      </c>
      <c r="W208" s="114">
        <v>0</v>
      </c>
      <c r="X208" s="114">
        <v>0</v>
      </c>
      <c r="Y208" s="114">
        <v>0</v>
      </c>
      <c r="Z208" s="114">
        <v>96256.889999999985</v>
      </c>
      <c r="AA208" s="106"/>
      <c r="AB208" s="118"/>
      <c r="AC208" s="111">
        <v>137118.07692307688</v>
      </c>
      <c r="AD208" s="112"/>
      <c r="AE208" s="110">
        <v>96256.889999999985</v>
      </c>
      <c r="AF208" s="108">
        <v>0</v>
      </c>
      <c r="AG208" s="106"/>
      <c r="AH208" s="118"/>
      <c r="AI208" s="109">
        <v>137118.07692307688</v>
      </c>
      <c r="AJ208" s="218" t="s">
        <v>267</v>
      </c>
      <c r="AK208" s="110">
        <v>0</v>
      </c>
      <c r="AL208" s="108">
        <v>0</v>
      </c>
      <c r="AM208" s="106"/>
      <c r="AN208" s="118"/>
      <c r="AO208" s="109">
        <v>137118.07692307688</v>
      </c>
      <c r="AP208" s="218" t="s">
        <v>267</v>
      </c>
      <c r="AQ208" s="110">
        <v>0</v>
      </c>
      <c r="AR208" s="108">
        <v>0</v>
      </c>
      <c r="AS208" s="106"/>
      <c r="AT208" s="118"/>
      <c r="AU208" s="109">
        <v>137118.07692307688</v>
      </c>
      <c r="AV208" s="218" t="s">
        <v>267</v>
      </c>
      <c r="AW208" s="110">
        <v>0</v>
      </c>
      <c r="AX208" s="108">
        <v>0</v>
      </c>
      <c r="AY208" s="114">
        <v>96256.889999999985</v>
      </c>
      <c r="AZ208" s="114">
        <v>0</v>
      </c>
      <c r="BA208" s="114">
        <v>0</v>
      </c>
      <c r="BB208" s="114">
        <v>0</v>
      </c>
      <c r="BC208" s="115">
        <v>96256.889999999985</v>
      </c>
      <c r="BD208" s="106" t="s">
        <v>630</v>
      </c>
      <c r="BE208" s="119" t="s">
        <v>631</v>
      </c>
      <c r="BF208" s="117"/>
    </row>
    <row r="209" spans="1:58" s="21" customFormat="1" ht="18" customHeight="1" x14ac:dyDescent="0.35">
      <c r="A209" s="175">
        <v>17</v>
      </c>
      <c r="B209" s="175" t="s">
        <v>180</v>
      </c>
      <c r="C209" s="174" t="s">
        <v>446</v>
      </c>
      <c r="D209" s="174" t="s">
        <v>448</v>
      </c>
      <c r="E209" s="107">
        <v>1</v>
      </c>
      <c r="F209" s="107" t="s">
        <v>224</v>
      </c>
      <c r="G209" s="107">
        <v>0</v>
      </c>
      <c r="H209" s="178">
        <v>0</v>
      </c>
      <c r="I209" s="178">
        <v>1</v>
      </c>
      <c r="J209" s="178">
        <v>0</v>
      </c>
      <c r="K209" s="178">
        <v>0</v>
      </c>
      <c r="L209" s="107" t="s">
        <v>224</v>
      </c>
      <c r="M209" s="118"/>
      <c r="N209" s="177">
        <v>124523.79042690813</v>
      </c>
      <c r="O209" s="177">
        <v>124523.79042690813</v>
      </c>
      <c r="P209" s="177">
        <v>124523.79042690813</v>
      </c>
      <c r="Q209" s="177">
        <v>124523.79042690813</v>
      </c>
      <c r="R209" s="176">
        <v>0.77300000000000002</v>
      </c>
      <c r="S209" s="176">
        <v>0.77300000000000002</v>
      </c>
      <c r="T209" s="176">
        <v>0.77300000000000002</v>
      </c>
      <c r="U209" s="176">
        <v>0.77300000000000002</v>
      </c>
      <c r="V209" s="114">
        <v>0</v>
      </c>
      <c r="W209" s="114">
        <v>96256.889999999985</v>
      </c>
      <c r="X209" s="114">
        <v>0</v>
      </c>
      <c r="Y209" s="114">
        <v>0</v>
      </c>
      <c r="Z209" s="114">
        <v>96256.889999999985</v>
      </c>
      <c r="AA209" s="106"/>
      <c r="AB209" s="118"/>
      <c r="AC209" s="111">
        <v>124523.79042690813</v>
      </c>
      <c r="AD209" s="112"/>
      <c r="AE209" s="110">
        <v>0</v>
      </c>
      <c r="AF209" s="108">
        <v>0</v>
      </c>
      <c r="AG209" s="106"/>
      <c r="AH209" s="118"/>
      <c r="AI209" s="109">
        <v>124523.79042690813</v>
      </c>
      <c r="AJ209" s="218" t="s">
        <v>267</v>
      </c>
      <c r="AK209" s="110">
        <v>96256.889999999985</v>
      </c>
      <c r="AL209" s="108">
        <v>0</v>
      </c>
      <c r="AM209" s="106"/>
      <c r="AN209" s="118"/>
      <c r="AO209" s="109">
        <v>124523.79042690813</v>
      </c>
      <c r="AP209" s="218" t="s">
        <v>267</v>
      </c>
      <c r="AQ209" s="110">
        <v>0</v>
      </c>
      <c r="AR209" s="108">
        <v>0</v>
      </c>
      <c r="AS209" s="106"/>
      <c r="AT209" s="118"/>
      <c r="AU209" s="109">
        <v>124523.79042690813</v>
      </c>
      <c r="AV209" s="218" t="s">
        <v>267</v>
      </c>
      <c r="AW209" s="110">
        <v>0</v>
      </c>
      <c r="AX209" s="108">
        <v>0</v>
      </c>
      <c r="AY209" s="114">
        <v>0</v>
      </c>
      <c r="AZ209" s="114">
        <v>96256.889999999985</v>
      </c>
      <c r="BA209" s="114">
        <v>0</v>
      </c>
      <c r="BB209" s="114">
        <v>0</v>
      </c>
      <c r="BC209" s="115">
        <v>96256.889999999985</v>
      </c>
      <c r="BD209" s="106" t="s">
        <v>630</v>
      </c>
      <c r="BE209" s="119" t="s">
        <v>631</v>
      </c>
      <c r="BF209" s="117"/>
    </row>
    <row r="210" spans="1:58" s="21" customFormat="1" ht="18" customHeight="1" x14ac:dyDescent="0.35">
      <c r="A210" s="175">
        <v>18</v>
      </c>
      <c r="B210" s="175" t="s">
        <v>180</v>
      </c>
      <c r="C210" s="174" t="s">
        <v>446</v>
      </c>
      <c r="D210" s="174" t="s">
        <v>449</v>
      </c>
      <c r="E210" s="107">
        <v>1</v>
      </c>
      <c r="F210" s="107" t="s">
        <v>224</v>
      </c>
      <c r="G210" s="107">
        <v>0</v>
      </c>
      <c r="H210" s="178">
        <v>0</v>
      </c>
      <c r="I210" s="178">
        <v>0</v>
      </c>
      <c r="J210" s="178">
        <v>1</v>
      </c>
      <c r="K210" s="178">
        <v>0</v>
      </c>
      <c r="L210" s="107" t="s">
        <v>224</v>
      </c>
      <c r="M210" s="118"/>
      <c r="N210" s="177">
        <v>124523.79042690813</v>
      </c>
      <c r="O210" s="177">
        <v>124523.79042690813</v>
      </c>
      <c r="P210" s="177">
        <v>124523.79042690813</v>
      </c>
      <c r="Q210" s="177">
        <v>124523.79042690813</v>
      </c>
      <c r="R210" s="176">
        <v>0.77300000000000002</v>
      </c>
      <c r="S210" s="176">
        <v>0.77300000000000002</v>
      </c>
      <c r="T210" s="176">
        <v>0.77300000000000002</v>
      </c>
      <c r="U210" s="176">
        <v>0.77300000000000002</v>
      </c>
      <c r="V210" s="114">
        <v>0</v>
      </c>
      <c r="W210" s="114">
        <v>0</v>
      </c>
      <c r="X210" s="114">
        <v>96256.889999999985</v>
      </c>
      <c r="Y210" s="114">
        <v>0</v>
      </c>
      <c r="Z210" s="114">
        <v>96256.889999999985</v>
      </c>
      <c r="AA210" s="106"/>
      <c r="AB210" s="118"/>
      <c r="AC210" s="111">
        <v>124523.79042690813</v>
      </c>
      <c r="AD210" s="112"/>
      <c r="AE210" s="110">
        <v>0</v>
      </c>
      <c r="AF210" s="108">
        <v>0</v>
      </c>
      <c r="AG210" s="106"/>
      <c r="AH210" s="118"/>
      <c r="AI210" s="109">
        <v>124523.79042690813</v>
      </c>
      <c r="AJ210" s="218" t="s">
        <v>267</v>
      </c>
      <c r="AK210" s="110">
        <v>0</v>
      </c>
      <c r="AL210" s="108">
        <v>0</v>
      </c>
      <c r="AM210" s="106"/>
      <c r="AN210" s="118"/>
      <c r="AO210" s="109">
        <v>124523.79042690813</v>
      </c>
      <c r="AP210" s="218" t="s">
        <v>267</v>
      </c>
      <c r="AQ210" s="110">
        <v>96256.889999999985</v>
      </c>
      <c r="AR210" s="108">
        <v>0</v>
      </c>
      <c r="AS210" s="106"/>
      <c r="AT210" s="118"/>
      <c r="AU210" s="109">
        <v>124523.79042690813</v>
      </c>
      <c r="AV210" s="218" t="s">
        <v>267</v>
      </c>
      <c r="AW210" s="110">
        <v>0</v>
      </c>
      <c r="AX210" s="108">
        <v>0</v>
      </c>
      <c r="AY210" s="114">
        <v>0</v>
      </c>
      <c r="AZ210" s="114">
        <v>0</v>
      </c>
      <c r="BA210" s="114">
        <v>96256.889999999985</v>
      </c>
      <c r="BB210" s="114">
        <v>0</v>
      </c>
      <c r="BC210" s="115">
        <v>96256.889999999985</v>
      </c>
      <c r="BD210" s="106" t="s">
        <v>630</v>
      </c>
      <c r="BE210" s="119" t="s">
        <v>631</v>
      </c>
      <c r="BF210" s="117"/>
    </row>
    <row r="211" spans="1:58" s="21" customFormat="1" ht="18" customHeight="1" x14ac:dyDescent="0.35">
      <c r="A211" s="175">
        <v>19</v>
      </c>
      <c r="B211" s="175" t="s">
        <v>180</v>
      </c>
      <c r="C211" s="174" t="s">
        <v>446</v>
      </c>
      <c r="D211" s="174" t="s">
        <v>450</v>
      </c>
      <c r="E211" s="107">
        <v>1</v>
      </c>
      <c r="F211" s="107" t="s">
        <v>224</v>
      </c>
      <c r="G211" s="107">
        <v>0</v>
      </c>
      <c r="H211" s="178">
        <v>0</v>
      </c>
      <c r="I211" s="178">
        <v>0</v>
      </c>
      <c r="J211" s="178">
        <v>0</v>
      </c>
      <c r="K211" s="178">
        <v>1</v>
      </c>
      <c r="L211" s="107" t="s">
        <v>224</v>
      </c>
      <c r="M211" s="118"/>
      <c r="N211" s="177">
        <v>162553.0261589404</v>
      </c>
      <c r="O211" s="177">
        <v>162553.0261589404</v>
      </c>
      <c r="P211" s="177">
        <v>162553.0261589404</v>
      </c>
      <c r="Q211" s="177">
        <v>162553.0261589404</v>
      </c>
      <c r="R211" s="176">
        <v>0.60399999999999998</v>
      </c>
      <c r="S211" s="176">
        <v>0.60399999999999998</v>
      </c>
      <c r="T211" s="176">
        <v>0.60399999999999998</v>
      </c>
      <c r="U211" s="176">
        <v>0.60399999999999998</v>
      </c>
      <c r="V211" s="114">
        <v>0</v>
      </c>
      <c r="W211" s="114">
        <v>0</v>
      </c>
      <c r="X211" s="114">
        <v>0</v>
      </c>
      <c r="Y211" s="114">
        <v>98182.027799999996</v>
      </c>
      <c r="Z211" s="114">
        <v>98182.027799999996</v>
      </c>
      <c r="AA211" s="106"/>
      <c r="AB211" s="118"/>
      <c r="AC211" s="111">
        <v>162553.0261589404</v>
      </c>
      <c r="AD211" s="112"/>
      <c r="AE211" s="110">
        <v>0</v>
      </c>
      <c r="AF211" s="108">
        <v>0</v>
      </c>
      <c r="AG211" s="106"/>
      <c r="AH211" s="118"/>
      <c r="AI211" s="109">
        <v>162553.0261589404</v>
      </c>
      <c r="AJ211" s="218" t="s">
        <v>267</v>
      </c>
      <c r="AK211" s="110">
        <v>0</v>
      </c>
      <c r="AL211" s="108">
        <v>0</v>
      </c>
      <c r="AM211" s="106"/>
      <c r="AN211" s="118"/>
      <c r="AO211" s="109">
        <v>162553.0261589404</v>
      </c>
      <c r="AP211" s="218" t="s">
        <v>267</v>
      </c>
      <c r="AQ211" s="110">
        <v>0</v>
      </c>
      <c r="AR211" s="108">
        <v>0</v>
      </c>
      <c r="AS211" s="106"/>
      <c r="AT211" s="118"/>
      <c r="AU211" s="109">
        <v>162553.0261589404</v>
      </c>
      <c r="AV211" s="218" t="s">
        <v>267</v>
      </c>
      <c r="AW211" s="110">
        <v>98182.027799999996</v>
      </c>
      <c r="AX211" s="108">
        <v>0</v>
      </c>
      <c r="AY211" s="114">
        <v>0</v>
      </c>
      <c r="AZ211" s="114">
        <v>0</v>
      </c>
      <c r="BA211" s="114">
        <v>0</v>
      </c>
      <c r="BB211" s="114">
        <v>98182.027799999996</v>
      </c>
      <c r="BC211" s="115">
        <v>98182.027799999996</v>
      </c>
      <c r="BD211" s="106" t="s">
        <v>630</v>
      </c>
      <c r="BE211" s="119" t="s">
        <v>631</v>
      </c>
      <c r="BF211" s="117"/>
    </row>
    <row r="212" spans="1:58" s="21" customFormat="1" ht="18" customHeight="1" x14ac:dyDescent="0.35">
      <c r="A212" s="175">
        <v>21</v>
      </c>
      <c r="B212" s="175" t="s">
        <v>181</v>
      </c>
      <c r="C212" s="174" t="s">
        <v>181</v>
      </c>
      <c r="D212" s="174" t="s">
        <v>417</v>
      </c>
      <c r="E212" s="107">
        <v>1</v>
      </c>
      <c r="F212" s="107" t="s">
        <v>224</v>
      </c>
      <c r="G212" s="107">
        <v>0</v>
      </c>
      <c r="H212" s="178">
        <v>1</v>
      </c>
      <c r="I212" s="178">
        <v>0</v>
      </c>
      <c r="J212" s="178">
        <v>0</v>
      </c>
      <c r="K212" s="178">
        <v>0</v>
      </c>
      <c r="L212" s="107" t="s">
        <v>224</v>
      </c>
      <c r="M212" s="118"/>
      <c r="N212" s="177">
        <v>306816</v>
      </c>
      <c r="O212" s="177">
        <v>306816</v>
      </c>
      <c r="P212" s="177">
        <v>306816</v>
      </c>
      <c r="Q212" s="177">
        <v>306816</v>
      </c>
      <c r="R212" s="176">
        <v>0.91400000000000003</v>
      </c>
      <c r="S212" s="176">
        <v>0.91400000000000003</v>
      </c>
      <c r="T212" s="176">
        <v>0.91400000000000003</v>
      </c>
      <c r="U212" s="176">
        <v>0.91400000000000003</v>
      </c>
      <c r="V212" s="114">
        <v>280429.82400000002</v>
      </c>
      <c r="W212" s="114">
        <v>0</v>
      </c>
      <c r="X212" s="114">
        <v>0</v>
      </c>
      <c r="Y212" s="114">
        <v>0</v>
      </c>
      <c r="Z212" s="114">
        <v>280429.82400000002</v>
      </c>
      <c r="AA212" s="106"/>
      <c r="AB212" s="118"/>
      <c r="AC212" s="111">
        <v>306816</v>
      </c>
      <c r="AD212" s="112"/>
      <c r="AE212" s="110">
        <v>280429.82400000002</v>
      </c>
      <c r="AF212" s="108">
        <v>0</v>
      </c>
      <c r="AG212" s="106"/>
      <c r="AH212" s="118"/>
      <c r="AI212" s="109">
        <v>306816</v>
      </c>
      <c r="AJ212" s="218" t="s">
        <v>267</v>
      </c>
      <c r="AK212" s="110">
        <v>0</v>
      </c>
      <c r="AL212" s="108">
        <v>0</v>
      </c>
      <c r="AM212" s="106"/>
      <c r="AN212" s="118"/>
      <c r="AO212" s="109">
        <v>306816</v>
      </c>
      <c r="AP212" s="218" t="s">
        <v>267</v>
      </c>
      <c r="AQ212" s="110">
        <v>0</v>
      </c>
      <c r="AR212" s="108">
        <v>0</v>
      </c>
      <c r="AS212" s="106"/>
      <c r="AT212" s="118"/>
      <c r="AU212" s="109">
        <v>306816</v>
      </c>
      <c r="AV212" s="218" t="s">
        <v>267</v>
      </c>
      <c r="AW212" s="110">
        <v>0</v>
      </c>
      <c r="AX212" s="108">
        <v>0</v>
      </c>
      <c r="AY212" s="114">
        <v>280429.82400000002</v>
      </c>
      <c r="AZ212" s="114">
        <v>0</v>
      </c>
      <c r="BA212" s="114">
        <v>0</v>
      </c>
      <c r="BB212" s="114">
        <v>0</v>
      </c>
      <c r="BC212" s="115">
        <v>280429.82400000002</v>
      </c>
      <c r="BD212" s="106" t="s">
        <v>630</v>
      </c>
      <c r="BE212" s="119" t="s">
        <v>631</v>
      </c>
      <c r="BF212" s="117"/>
    </row>
    <row r="213" spans="1:58" s="21" customFormat="1" ht="18" customHeight="1" x14ac:dyDescent="0.35">
      <c r="A213" s="175">
        <v>22</v>
      </c>
      <c r="B213" s="175" t="s">
        <v>181</v>
      </c>
      <c r="C213" s="174" t="s">
        <v>181</v>
      </c>
      <c r="D213" s="174" t="s">
        <v>418</v>
      </c>
      <c r="E213" s="107">
        <v>1</v>
      </c>
      <c r="F213" s="107" t="s">
        <v>224</v>
      </c>
      <c r="G213" s="107">
        <v>0</v>
      </c>
      <c r="H213" s="178">
        <v>0</v>
      </c>
      <c r="I213" s="178">
        <v>1</v>
      </c>
      <c r="J213" s="178">
        <v>0</v>
      </c>
      <c r="K213" s="178">
        <v>0</v>
      </c>
      <c r="L213" s="107" t="s">
        <v>224</v>
      </c>
      <c r="M213" s="118"/>
      <c r="N213" s="177">
        <v>287640</v>
      </c>
      <c r="O213" s="177">
        <v>287640</v>
      </c>
      <c r="P213" s="177">
        <v>287640</v>
      </c>
      <c r="Q213" s="177">
        <v>287640</v>
      </c>
      <c r="R213" s="176">
        <v>0.91400000000000003</v>
      </c>
      <c r="S213" s="176">
        <v>0.91400000000000003</v>
      </c>
      <c r="T213" s="176">
        <v>0.91400000000000003</v>
      </c>
      <c r="U213" s="176">
        <v>0.91400000000000003</v>
      </c>
      <c r="V213" s="114">
        <v>0</v>
      </c>
      <c r="W213" s="114">
        <v>262902.96000000002</v>
      </c>
      <c r="X213" s="114">
        <v>0</v>
      </c>
      <c r="Y213" s="114">
        <v>0</v>
      </c>
      <c r="Z213" s="114">
        <v>262902.96000000002</v>
      </c>
      <c r="AA213" s="106"/>
      <c r="AB213" s="118"/>
      <c r="AC213" s="111">
        <v>287640</v>
      </c>
      <c r="AD213" s="112"/>
      <c r="AE213" s="110">
        <v>0</v>
      </c>
      <c r="AF213" s="108">
        <v>0</v>
      </c>
      <c r="AG213" s="106"/>
      <c r="AH213" s="118"/>
      <c r="AI213" s="109">
        <v>287640</v>
      </c>
      <c r="AJ213" s="218" t="s">
        <v>267</v>
      </c>
      <c r="AK213" s="110">
        <v>262902.96000000002</v>
      </c>
      <c r="AL213" s="108">
        <v>0</v>
      </c>
      <c r="AM213" s="106"/>
      <c r="AN213" s="118"/>
      <c r="AO213" s="109">
        <v>287640</v>
      </c>
      <c r="AP213" s="218" t="s">
        <v>267</v>
      </c>
      <c r="AQ213" s="110">
        <v>0</v>
      </c>
      <c r="AR213" s="108">
        <v>0</v>
      </c>
      <c r="AS213" s="106"/>
      <c r="AT213" s="118"/>
      <c r="AU213" s="109">
        <v>287640</v>
      </c>
      <c r="AV213" s="218" t="s">
        <v>267</v>
      </c>
      <c r="AW213" s="110">
        <v>0</v>
      </c>
      <c r="AX213" s="108">
        <v>0</v>
      </c>
      <c r="AY213" s="114">
        <v>0</v>
      </c>
      <c r="AZ213" s="114">
        <v>262902.96000000002</v>
      </c>
      <c r="BA213" s="114">
        <v>0</v>
      </c>
      <c r="BB213" s="114">
        <v>0</v>
      </c>
      <c r="BC213" s="115">
        <v>262902.96000000002</v>
      </c>
      <c r="BD213" s="106" t="s">
        <v>630</v>
      </c>
      <c r="BE213" s="119" t="s">
        <v>631</v>
      </c>
      <c r="BF213" s="117"/>
    </row>
    <row r="214" spans="1:58" s="21" customFormat="1" ht="18" customHeight="1" x14ac:dyDescent="0.35">
      <c r="A214" s="175">
        <v>23</v>
      </c>
      <c r="B214" s="175" t="s">
        <v>181</v>
      </c>
      <c r="C214" s="174" t="s">
        <v>181</v>
      </c>
      <c r="D214" s="174" t="s">
        <v>419</v>
      </c>
      <c r="E214" s="107">
        <v>1</v>
      </c>
      <c r="F214" s="107" t="s">
        <v>224</v>
      </c>
      <c r="G214" s="107">
        <v>0</v>
      </c>
      <c r="H214" s="178">
        <v>0</v>
      </c>
      <c r="I214" s="178">
        <v>0</v>
      </c>
      <c r="J214" s="178">
        <v>1</v>
      </c>
      <c r="K214" s="178">
        <v>0</v>
      </c>
      <c r="L214" s="107" t="s">
        <v>224</v>
      </c>
      <c r="M214" s="118"/>
      <c r="N214" s="177">
        <v>306816</v>
      </c>
      <c r="O214" s="177">
        <v>306816</v>
      </c>
      <c r="P214" s="177">
        <v>306816</v>
      </c>
      <c r="Q214" s="177">
        <v>306816</v>
      </c>
      <c r="R214" s="176">
        <v>0.91400000000000003</v>
      </c>
      <c r="S214" s="176">
        <v>0.91400000000000003</v>
      </c>
      <c r="T214" s="176">
        <v>0.91400000000000003</v>
      </c>
      <c r="U214" s="176">
        <v>0.91400000000000003</v>
      </c>
      <c r="V214" s="114">
        <v>0</v>
      </c>
      <c r="W214" s="114">
        <v>0</v>
      </c>
      <c r="X214" s="114">
        <v>280429.82400000002</v>
      </c>
      <c r="Y214" s="114">
        <v>0</v>
      </c>
      <c r="Z214" s="114">
        <v>280429.82400000002</v>
      </c>
      <c r="AA214" s="106"/>
      <c r="AB214" s="118"/>
      <c r="AC214" s="111">
        <v>306816</v>
      </c>
      <c r="AD214" s="112"/>
      <c r="AE214" s="110">
        <v>0</v>
      </c>
      <c r="AF214" s="108">
        <v>0</v>
      </c>
      <c r="AG214" s="106"/>
      <c r="AH214" s="118"/>
      <c r="AI214" s="109">
        <v>306816</v>
      </c>
      <c r="AJ214" s="218" t="s">
        <v>267</v>
      </c>
      <c r="AK214" s="110">
        <v>0</v>
      </c>
      <c r="AL214" s="108">
        <v>0</v>
      </c>
      <c r="AM214" s="106"/>
      <c r="AN214" s="118"/>
      <c r="AO214" s="109">
        <v>306816</v>
      </c>
      <c r="AP214" s="218" t="s">
        <v>267</v>
      </c>
      <c r="AQ214" s="110">
        <v>280429.82400000002</v>
      </c>
      <c r="AR214" s="108">
        <v>0</v>
      </c>
      <c r="AS214" s="106"/>
      <c r="AT214" s="118"/>
      <c r="AU214" s="109">
        <v>306816</v>
      </c>
      <c r="AV214" s="218" t="s">
        <v>267</v>
      </c>
      <c r="AW214" s="110">
        <v>0</v>
      </c>
      <c r="AX214" s="108">
        <v>0</v>
      </c>
      <c r="AY214" s="114">
        <v>0</v>
      </c>
      <c r="AZ214" s="114">
        <v>0</v>
      </c>
      <c r="BA214" s="114">
        <v>280429.82400000002</v>
      </c>
      <c r="BB214" s="114">
        <v>0</v>
      </c>
      <c r="BC214" s="115">
        <v>280429.82400000002</v>
      </c>
      <c r="BD214" s="106" t="s">
        <v>630</v>
      </c>
      <c r="BE214" s="119" t="s">
        <v>631</v>
      </c>
      <c r="BF214" s="117"/>
    </row>
    <row r="215" spans="1:58" s="21" customFormat="1" ht="18" customHeight="1" x14ac:dyDescent="0.35">
      <c r="A215" s="175">
        <v>20</v>
      </c>
      <c r="B215" s="175" t="s">
        <v>181</v>
      </c>
      <c r="C215" s="174" t="s">
        <v>181</v>
      </c>
      <c r="D215" s="174" t="s">
        <v>451</v>
      </c>
      <c r="E215" s="107">
        <v>1</v>
      </c>
      <c r="F215" s="107" t="s">
        <v>224</v>
      </c>
      <c r="G215" s="107">
        <v>0</v>
      </c>
      <c r="H215" s="178">
        <v>0</v>
      </c>
      <c r="I215" s="178">
        <v>0</v>
      </c>
      <c r="J215" s="178">
        <v>0</v>
      </c>
      <c r="K215" s="178">
        <v>1</v>
      </c>
      <c r="L215" s="107" t="s">
        <v>224</v>
      </c>
      <c r="M215" s="118"/>
      <c r="N215" s="177">
        <v>306816</v>
      </c>
      <c r="O215" s="177">
        <v>306816</v>
      </c>
      <c r="P215" s="177">
        <v>306816</v>
      </c>
      <c r="Q215" s="177">
        <v>306816</v>
      </c>
      <c r="R215" s="176">
        <v>0.91400000000000003</v>
      </c>
      <c r="S215" s="176">
        <v>0.91400000000000003</v>
      </c>
      <c r="T215" s="176">
        <v>0.91400000000000003</v>
      </c>
      <c r="U215" s="176">
        <v>0.91400000000000003</v>
      </c>
      <c r="V215" s="114">
        <v>0</v>
      </c>
      <c r="W215" s="114">
        <v>0</v>
      </c>
      <c r="X215" s="114">
        <v>0</v>
      </c>
      <c r="Y215" s="114">
        <v>280429.82400000002</v>
      </c>
      <c r="Z215" s="114">
        <v>280429.82400000002</v>
      </c>
      <c r="AA215" s="106"/>
      <c r="AB215" s="118"/>
      <c r="AC215" s="111">
        <v>306816</v>
      </c>
      <c r="AD215" s="112"/>
      <c r="AE215" s="110">
        <v>0</v>
      </c>
      <c r="AF215" s="108">
        <v>0</v>
      </c>
      <c r="AG215" s="106"/>
      <c r="AH215" s="118"/>
      <c r="AI215" s="109">
        <v>306816</v>
      </c>
      <c r="AJ215" s="218" t="s">
        <v>267</v>
      </c>
      <c r="AK215" s="110">
        <v>0</v>
      </c>
      <c r="AL215" s="108">
        <v>0</v>
      </c>
      <c r="AM215" s="106"/>
      <c r="AN215" s="118"/>
      <c r="AO215" s="109">
        <v>306816</v>
      </c>
      <c r="AP215" s="218" t="s">
        <v>267</v>
      </c>
      <c r="AQ215" s="110">
        <v>0</v>
      </c>
      <c r="AR215" s="108">
        <v>0</v>
      </c>
      <c r="AS215" s="106"/>
      <c r="AT215" s="118"/>
      <c r="AU215" s="109">
        <v>306816</v>
      </c>
      <c r="AV215" s="218" t="s">
        <v>267</v>
      </c>
      <c r="AW215" s="110">
        <v>280429.82400000002</v>
      </c>
      <c r="AX215" s="108">
        <v>0</v>
      </c>
      <c r="AY215" s="114">
        <v>0</v>
      </c>
      <c r="AZ215" s="114">
        <v>0</v>
      </c>
      <c r="BA215" s="114">
        <v>0</v>
      </c>
      <c r="BB215" s="114">
        <v>280429.82400000002</v>
      </c>
      <c r="BC215" s="115">
        <v>280429.82400000002</v>
      </c>
      <c r="BD215" s="106" t="s">
        <v>630</v>
      </c>
      <c r="BE215" s="119" t="s">
        <v>631</v>
      </c>
      <c r="BF215" s="117"/>
    </row>
    <row r="216" spans="1:58" s="21" customFormat="1" ht="18" customHeight="1" x14ac:dyDescent="0.35">
      <c r="A216" s="175">
        <v>26</v>
      </c>
      <c r="B216" s="175" t="s">
        <v>181</v>
      </c>
      <c r="C216" s="174" t="s">
        <v>452</v>
      </c>
      <c r="D216" s="174" t="s">
        <v>453</v>
      </c>
      <c r="E216" s="107">
        <v>1</v>
      </c>
      <c r="F216" s="107" t="s">
        <v>224</v>
      </c>
      <c r="G216" s="107">
        <v>0</v>
      </c>
      <c r="H216" s="178">
        <v>1</v>
      </c>
      <c r="I216" s="178">
        <v>0</v>
      </c>
      <c r="J216" s="178">
        <v>0</v>
      </c>
      <c r="K216" s="178">
        <v>0</v>
      </c>
      <c r="L216" s="107" t="s">
        <v>224</v>
      </c>
      <c r="M216" s="118"/>
      <c r="N216" s="177">
        <v>47940</v>
      </c>
      <c r="O216" s="177">
        <v>47940</v>
      </c>
      <c r="P216" s="177">
        <v>47940</v>
      </c>
      <c r="Q216" s="177">
        <v>47940</v>
      </c>
      <c r="R216" s="176">
        <v>0.91400000000000003</v>
      </c>
      <c r="S216" s="176">
        <v>0.91400000000000003</v>
      </c>
      <c r="T216" s="176">
        <v>0.91400000000000003</v>
      </c>
      <c r="U216" s="176">
        <v>0.91400000000000003</v>
      </c>
      <c r="V216" s="114">
        <v>43817.16</v>
      </c>
      <c r="W216" s="114">
        <v>0</v>
      </c>
      <c r="X216" s="114">
        <v>0</v>
      </c>
      <c r="Y216" s="114">
        <v>0</v>
      </c>
      <c r="Z216" s="114">
        <v>43817.16</v>
      </c>
      <c r="AA216" s="106"/>
      <c r="AB216" s="118"/>
      <c r="AC216" s="111">
        <v>47940</v>
      </c>
      <c r="AD216" s="112"/>
      <c r="AE216" s="110">
        <v>43817.16</v>
      </c>
      <c r="AF216" s="108">
        <v>0</v>
      </c>
      <c r="AG216" s="106"/>
      <c r="AH216" s="118"/>
      <c r="AI216" s="109">
        <v>47940</v>
      </c>
      <c r="AJ216" s="218" t="s">
        <v>267</v>
      </c>
      <c r="AK216" s="110">
        <v>0</v>
      </c>
      <c r="AL216" s="108">
        <v>0</v>
      </c>
      <c r="AM216" s="106"/>
      <c r="AN216" s="118"/>
      <c r="AO216" s="109">
        <v>47940</v>
      </c>
      <c r="AP216" s="218" t="s">
        <v>267</v>
      </c>
      <c r="AQ216" s="110">
        <v>0</v>
      </c>
      <c r="AR216" s="108">
        <v>0</v>
      </c>
      <c r="AS216" s="106"/>
      <c r="AT216" s="118"/>
      <c r="AU216" s="109">
        <v>47940</v>
      </c>
      <c r="AV216" s="218" t="s">
        <v>267</v>
      </c>
      <c r="AW216" s="110">
        <v>0</v>
      </c>
      <c r="AX216" s="108">
        <v>0</v>
      </c>
      <c r="AY216" s="114">
        <v>43817.16</v>
      </c>
      <c r="AZ216" s="114">
        <v>0</v>
      </c>
      <c r="BA216" s="114">
        <v>0</v>
      </c>
      <c r="BB216" s="114">
        <v>0</v>
      </c>
      <c r="BC216" s="115">
        <v>43817.16</v>
      </c>
      <c r="BD216" s="106" t="s">
        <v>630</v>
      </c>
      <c r="BE216" s="119" t="s">
        <v>631</v>
      </c>
      <c r="BF216" s="117"/>
    </row>
    <row r="217" spans="1:58" s="21" customFormat="1" ht="18" customHeight="1" x14ac:dyDescent="0.35">
      <c r="A217" s="175">
        <v>27</v>
      </c>
      <c r="B217" s="175" t="s">
        <v>181</v>
      </c>
      <c r="C217" s="174" t="s">
        <v>452</v>
      </c>
      <c r="D217" s="174" t="s">
        <v>454</v>
      </c>
      <c r="E217" s="107">
        <v>1</v>
      </c>
      <c r="F217" s="107" t="s">
        <v>224</v>
      </c>
      <c r="G217" s="107">
        <v>0</v>
      </c>
      <c r="H217" s="178">
        <v>0</v>
      </c>
      <c r="I217" s="178">
        <v>1</v>
      </c>
      <c r="J217" s="178">
        <v>0</v>
      </c>
      <c r="K217" s="178">
        <v>0</v>
      </c>
      <c r="L217" s="107" t="s">
        <v>224</v>
      </c>
      <c r="M217" s="118"/>
      <c r="N217" s="177">
        <v>47940</v>
      </c>
      <c r="O217" s="177">
        <v>47940</v>
      </c>
      <c r="P217" s="177">
        <v>47940</v>
      </c>
      <c r="Q217" s="177">
        <v>47940</v>
      </c>
      <c r="R217" s="176">
        <v>0.91400000000000003</v>
      </c>
      <c r="S217" s="176">
        <v>0.91400000000000003</v>
      </c>
      <c r="T217" s="176">
        <v>0.91400000000000003</v>
      </c>
      <c r="U217" s="176">
        <v>0.91400000000000003</v>
      </c>
      <c r="V217" s="114">
        <v>0</v>
      </c>
      <c r="W217" s="114">
        <v>43817.16</v>
      </c>
      <c r="X217" s="114">
        <v>0</v>
      </c>
      <c r="Y217" s="114">
        <v>0</v>
      </c>
      <c r="Z217" s="114">
        <v>43817.16</v>
      </c>
      <c r="AA217" s="106"/>
      <c r="AB217" s="118"/>
      <c r="AC217" s="111">
        <v>47940</v>
      </c>
      <c r="AD217" s="112"/>
      <c r="AE217" s="110">
        <v>0</v>
      </c>
      <c r="AF217" s="108">
        <v>0</v>
      </c>
      <c r="AG217" s="106"/>
      <c r="AH217" s="118"/>
      <c r="AI217" s="109">
        <v>47940</v>
      </c>
      <c r="AJ217" s="218" t="s">
        <v>267</v>
      </c>
      <c r="AK217" s="110">
        <v>43817.16</v>
      </c>
      <c r="AL217" s="108">
        <v>0</v>
      </c>
      <c r="AM217" s="106"/>
      <c r="AN217" s="118"/>
      <c r="AO217" s="109">
        <v>47940</v>
      </c>
      <c r="AP217" s="218" t="s">
        <v>267</v>
      </c>
      <c r="AQ217" s="110">
        <v>0</v>
      </c>
      <c r="AR217" s="108">
        <v>0</v>
      </c>
      <c r="AS217" s="106"/>
      <c r="AT217" s="118"/>
      <c r="AU217" s="109">
        <v>47940</v>
      </c>
      <c r="AV217" s="218" t="s">
        <v>267</v>
      </c>
      <c r="AW217" s="110">
        <v>0</v>
      </c>
      <c r="AX217" s="108">
        <v>0</v>
      </c>
      <c r="AY217" s="114">
        <v>0</v>
      </c>
      <c r="AZ217" s="114">
        <v>43817.16</v>
      </c>
      <c r="BA217" s="114">
        <v>0</v>
      </c>
      <c r="BB217" s="114">
        <v>0</v>
      </c>
      <c r="BC217" s="115">
        <v>43817.16</v>
      </c>
      <c r="BD217" s="106" t="s">
        <v>630</v>
      </c>
      <c r="BE217" s="119" t="s">
        <v>631</v>
      </c>
      <c r="BF217" s="117"/>
    </row>
    <row r="218" spans="1:58" s="21" customFormat="1" ht="18" customHeight="1" x14ac:dyDescent="0.35">
      <c r="A218" s="175">
        <v>28</v>
      </c>
      <c r="B218" s="175" t="s">
        <v>181</v>
      </c>
      <c r="C218" s="174" t="s">
        <v>452</v>
      </c>
      <c r="D218" s="174" t="s">
        <v>455</v>
      </c>
      <c r="E218" s="107">
        <v>1</v>
      </c>
      <c r="F218" s="107" t="s">
        <v>224</v>
      </c>
      <c r="G218" s="107">
        <v>0</v>
      </c>
      <c r="H218" s="178">
        <v>0</v>
      </c>
      <c r="I218" s="178">
        <v>0</v>
      </c>
      <c r="J218" s="178">
        <v>1</v>
      </c>
      <c r="K218" s="178">
        <v>0</v>
      </c>
      <c r="L218" s="107" t="s">
        <v>224</v>
      </c>
      <c r="M218" s="118"/>
      <c r="N218" s="177">
        <v>47940</v>
      </c>
      <c r="O218" s="177">
        <v>47940</v>
      </c>
      <c r="P218" s="177">
        <v>47940</v>
      </c>
      <c r="Q218" s="177">
        <v>47940</v>
      </c>
      <c r="R218" s="176">
        <v>0.91400000000000003</v>
      </c>
      <c r="S218" s="176">
        <v>0.91400000000000003</v>
      </c>
      <c r="T218" s="176">
        <v>0.91400000000000003</v>
      </c>
      <c r="U218" s="176">
        <v>0.91400000000000003</v>
      </c>
      <c r="V218" s="114">
        <v>0</v>
      </c>
      <c r="W218" s="114">
        <v>0</v>
      </c>
      <c r="X218" s="114">
        <v>43817.16</v>
      </c>
      <c r="Y218" s="114">
        <v>0</v>
      </c>
      <c r="Z218" s="114">
        <v>43817.16</v>
      </c>
      <c r="AA218" s="106"/>
      <c r="AB218" s="118"/>
      <c r="AC218" s="111">
        <v>47940</v>
      </c>
      <c r="AD218" s="112"/>
      <c r="AE218" s="110">
        <v>0</v>
      </c>
      <c r="AF218" s="108">
        <v>0</v>
      </c>
      <c r="AG218" s="106"/>
      <c r="AH218" s="118"/>
      <c r="AI218" s="109">
        <v>47940</v>
      </c>
      <c r="AJ218" s="218" t="s">
        <v>267</v>
      </c>
      <c r="AK218" s="110">
        <v>0</v>
      </c>
      <c r="AL218" s="108">
        <v>0</v>
      </c>
      <c r="AM218" s="106"/>
      <c r="AN218" s="118"/>
      <c r="AO218" s="109">
        <v>47940</v>
      </c>
      <c r="AP218" s="218" t="s">
        <v>267</v>
      </c>
      <c r="AQ218" s="110">
        <v>43817.16</v>
      </c>
      <c r="AR218" s="108">
        <v>0</v>
      </c>
      <c r="AS218" s="106"/>
      <c r="AT218" s="118"/>
      <c r="AU218" s="109">
        <v>47940</v>
      </c>
      <c r="AV218" s="218" t="s">
        <v>267</v>
      </c>
      <c r="AW218" s="110">
        <v>0</v>
      </c>
      <c r="AX218" s="108">
        <v>0</v>
      </c>
      <c r="AY218" s="114">
        <v>0</v>
      </c>
      <c r="AZ218" s="114">
        <v>0</v>
      </c>
      <c r="BA218" s="114">
        <v>43817.16</v>
      </c>
      <c r="BB218" s="114">
        <v>0</v>
      </c>
      <c r="BC218" s="115">
        <v>43817.16</v>
      </c>
      <c r="BD218" s="106" t="s">
        <v>630</v>
      </c>
      <c r="BE218" s="119" t="s">
        <v>631</v>
      </c>
      <c r="BF218" s="117"/>
    </row>
    <row r="219" spans="1:58" s="21" customFormat="1" ht="18" customHeight="1" x14ac:dyDescent="0.35">
      <c r="A219" s="175">
        <v>29</v>
      </c>
      <c r="B219" s="175" t="s">
        <v>181</v>
      </c>
      <c r="C219" s="174" t="s">
        <v>452</v>
      </c>
      <c r="D219" s="174" t="s">
        <v>456</v>
      </c>
      <c r="E219" s="107">
        <v>1</v>
      </c>
      <c r="F219" s="107" t="s">
        <v>224</v>
      </c>
      <c r="G219" s="107">
        <v>0</v>
      </c>
      <c r="H219" s="178">
        <v>0</v>
      </c>
      <c r="I219" s="178">
        <v>0</v>
      </c>
      <c r="J219" s="178">
        <v>0</v>
      </c>
      <c r="K219" s="178">
        <v>1</v>
      </c>
      <c r="L219" s="107" t="s">
        <v>224</v>
      </c>
      <c r="M219" s="118"/>
      <c r="N219" s="177">
        <v>47940</v>
      </c>
      <c r="O219" s="177">
        <v>47940</v>
      </c>
      <c r="P219" s="177">
        <v>47940</v>
      </c>
      <c r="Q219" s="177">
        <v>47940</v>
      </c>
      <c r="R219" s="176">
        <v>0.91400000000000003</v>
      </c>
      <c r="S219" s="176">
        <v>0.91400000000000003</v>
      </c>
      <c r="T219" s="176">
        <v>0.91400000000000003</v>
      </c>
      <c r="U219" s="176">
        <v>0.91400000000000003</v>
      </c>
      <c r="V219" s="114">
        <v>0</v>
      </c>
      <c r="W219" s="114">
        <v>0</v>
      </c>
      <c r="X219" s="114">
        <v>0</v>
      </c>
      <c r="Y219" s="114">
        <v>43817.16</v>
      </c>
      <c r="Z219" s="114">
        <v>43817.16</v>
      </c>
      <c r="AA219" s="106"/>
      <c r="AB219" s="118"/>
      <c r="AC219" s="111">
        <v>47940</v>
      </c>
      <c r="AD219" s="112"/>
      <c r="AE219" s="110">
        <v>0</v>
      </c>
      <c r="AF219" s="108">
        <v>0</v>
      </c>
      <c r="AG219" s="106"/>
      <c r="AH219" s="118"/>
      <c r="AI219" s="109">
        <v>47940</v>
      </c>
      <c r="AJ219" s="218" t="s">
        <v>267</v>
      </c>
      <c r="AK219" s="110">
        <v>0</v>
      </c>
      <c r="AL219" s="108">
        <v>0</v>
      </c>
      <c r="AM219" s="106"/>
      <c r="AN219" s="118"/>
      <c r="AO219" s="109">
        <v>47940</v>
      </c>
      <c r="AP219" s="218" t="s">
        <v>267</v>
      </c>
      <c r="AQ219" s="110">
        <v>0</v>
      </c>
      <c r="AR219" s="108">
        <v>0</v>
      </c>
      <c r="AS219" s="106"/>
      <c r="AT219" s="118"/>
      <c r="AU219" s="109">
        <v>47940</v>
      </c>
      <c r="AV219" s="218" t="s">
        <v>267</v>
      </c>
      <c r="AW219" s="110">
        <v>43817.16</v>
      </c>
      <c r="AX219" s="108">
        <v>0</v>
      </c>
      <c r="AY219" s="114">
        <v>0</v>
      </c>
      <c r="AZ219" s="114">
        <v>0</v>
      </c>
      <c r="BA219" s="114">
        <v>0</v>
      </c>
      <c r="BB219" s="114">
        <v>43817.16</v>
      </c>
      <c r="BC219" s="115">
        <v>43817.16</v>
      </c>
      <c r="BD219" s="106" t="s">
        <v>630</v>
      </c>
      <c r="BE219" s="119" t="s">
        <v>631</v>
      </c>
      <c r="BF219" s="117"/>
    </row>
    <row r="220" spans="1:58" s="21" customFormat="1" ht="18" customHeight="1" x14ac:dyDescent="0.35">
      <c r="A220" s="175"/>
      <c r="B220" s="175"/>
      <c r="C220" s="174"/>
      <c r="D220" s="174" t="s">
        <v>1146</v>
      </c>
      <c r="E220" s="107">
        <v>0</v>
      </c>
      <c r="F220" s="107" t="e">
        <v>#N/A</v>
      </c>
      <c r="G220" s="107" t="e">
        <v>#N/A</v>
      </c>
      <c r="H220" s="178"/>
      <c r="I220" s="178"/>
      <c r="J220" s="178"/>
      <c r="K220" s="178"/>
      <c r="L220" s="107"/>
      <c r="M220" s="118"/>
      <c r="N220" s="177"/>
      <c r="O220" s="177"/>
      <c r="P220" s="177"/>
      <c r="Q220" s="177"/>
      <c r="R220" s="176"/>
      <c r="S220" s="176"/>
      <c r="T220" s="176"/>
      <c r="U220" s="176"/>
      <c r="V220" s="114">
        <v>-441008.82304895925</v>
      </c>
      <c r="W220" s="114">
        <v>-441008.82304895925</v>
      </c>
      <c r="X220" s="114">
        <v>-441008.82304895925</v>
      </c>
      <c r="Y220" s="114">
        <v>-441008.82304895925</v>
      </c>
      <c r="Z220" s="114">
        <v>-1764035.292195837</v>
      </c>
      <c r="AA220" s="106"/>
      <c r="AB220" s="118"/>
      <c r="AC220" s="111"/>
      <c r="AD220" s="112"/>
      <c r="AE220" s="110"/>
      <c r="AF220" s="108"/>
      <c r="AG220" s="106"/>
      <c r="AH220" s="118"/>
      <c r="AI220" s="109"/>
      <c r="AJ220" s="218"/>
      <c r="AK220" s="110"/>
      <c r="AL220" s="108"/>
      <c r="AM220" s="106"/>
      <c r="AN220" s="118"/>
      <c r="AO220" s="109"/>
      <c r="AP220" s="218"/>
      <c r="AQ220" s="110"/>
      <c r="AR220" s="108"/>
      <c r="AS220" s="106"/>
      <c r="AT220" s="118"/>
      <c r="AU220" s="109"/>
      <c r="AV220" s="218"/>
      <c r="AW220" s="110"/>
      <c r="AX220" s="108"/>
      <c r="AY220" s="114">
        <v>-441008.82304895925</v>
      </c>
      <c r="AZ220" s="114">
        <v>-441008.82304895925</v>
      </c>
      <c r="BA220" s="114">
        <v>-441008.82304895925</v>
      </c>
      <c r="BB220" s="114">
        <v>-441008.82304895925</v>
      </c>
      <c r="BC220" s="115">
        <v>-1764035.292195837</v>
      </c>
      <c r="BD220" s="106"/>
      <c r="BE220" s="119"/>
      <c r="BF220" s="117"/>
    </row>
    <row r="221" spans="1:58" ht="18" customHeight="1" x14ac:dyDescent="0.35">
      <c r="A221" s="175"/>
      <c r="B221" s="175"/>
      <c r="C221" s="140"/>
      <c r="D221" s="140"/>
      <c r="E221" s="107"/>
      <c r="F221" s="107"/>
      <c r="G221" s="107"/>
      <c r="H221" s="178"/>
      <c r="I221" s="178"/>
      <c r="J221" s="178"/>
      <c r="K221" s="178"/>
      <c r="L221" s="107"/>
      <c r="M221" s="118"/>
      <c r="N221" s="177"/>
      <c r="O221" s="177"/>
      <c r="P221" s="177"/>
      <c r="Q221" s="177"/>
      <c r="R221" s="176"/>
      <c r="S221" s="176"/>
      <c r="T221" s="176"/>
      <c r="U221" s="176"/>
      <c r="V221" s="114"/>
      <c r="W221" s="114"/>
      <c r="X221" s="114"/>
      <c r="Y221" s="114"/>
      <c r="Z221" s="114"/>
      <c r="AA221" s="106"/>
      <c r="AB221" s="118"/>
      <c r="AC221" s="111"/>
      <c r="AD221" s="112"/>
      <c r="AE221" s="110"/>
      <c r="AF221" s="108"/>
      <c r="AG221" s="106"/>
      <c r="AH221" s="118"/>
      <c r="AI221" s="109"/>
      <c r="AJ221" s="112"/>
      <c r="AK221" s="110"/>
      <c r="AL221" s="108"/>
      <c r="AM221" s="106"/>
      <c r="AN221" s="118"/>
      <c r="AO221" s="109"/>
      <c r="AP221" s="112"/>
      <c r="AQ221" s="110"/>
      <c r="AR221" s="108"/>
      <c r="AS221" s="106"/>
      <c r="AT221" s="118"/>
      <c r="AU221" s="109"/>
      <c r="AV221" s="112"/>
      <c r="AW221" s="110"/>
      <c r="AX221" s="108"/>
      <c r="AY221" s="114"/>
      <c r="AZ221" s="114"/>
      <c r="BA221" s="114"/>
      <c r="BB221" s="114"/>
      <c r="BC221" s="115"/>
      <c r="BD221" s="106"/>
      <c r="BE221" s="119"/>
    </row>
    <row r="222" spans="1:58" ht="18" customHeight="1" x14ac:dyDescent="0.35">
      <c r="A222" s="175"/>
      <c r="B222" s="175"/>
      <c r="C222" s="140"/>
      <c r="D222" s="140"/>
      <c r="E222" s="107"/>
      <c r="F222" s="107"/>
      <c r="G222" s="107"/>
      <c r="H222" s="178"/>
      <c r="I222" s="178"/>
      <c r="J222" s="178"/>
      <c r="K222" s="178"/>
      <c r="L222" s="107"/>
      <c r="M222" s="118"/>
      <c r="N222" s="177"/>
      <c r="O222" s="177"/>
      <c r="P222" s="177"/>
      <c r="Q222" s="177"/>
      <c r="R222" s="176"/>
      <c r="S222" s="176"/>
      <c r="T222" s="176"/>
      <c r="U222" s="176"/>
      <c r="V222" s="114"/>
      <c r="W222" s="114"/>
      <c r="X222" s="114"/>
      <c r="Y222" s="114"/>
      <c r="Z222" s="114"/>
      <c r="AA222" s="106"/>
      <c r="AB222" s="118"/>
      <c r="AC222" s="111"/>
      <c r="AD222" s="112"/>
      <c r="AE222" s="110"/>
      <c r="AF222" s="108"/>
      <c r="AG222" s="106"/>
      <c r="AH222" s="118"/>
      <c r="AI222" s="109"/>
      <c r="AJ222" s="112"/>
      <c r="AK222" s="110"/>
      <c r="AL222" s="108"/>
      <c r="AM222" s="106"/>
      <c r="AN222" s="118"/>
      <c r="AO222" s="109"/>
      <c r="AP222" s="112"/>
      <c r="AQ222" s="110"/>
      <c r="AR222" s="108"/>
      <c r="AS222" s="106"/>
      <c r="AT222" s="118"/>
      <c r="AU222" s="109"/>
      <c r="AV222" s="112"/>
      <c r="AW222" s="110"/>
      <c r="AX222" s="108"/>
      <c r="AY222" s="114"/>
      <c r="AZ222" s="114"/>
      <c r="BA222" s="114"/>
      <c r="BB222" s="114"/>
      <c r="BC222" s="115"/>
      <c r="BD222" s="106"/>
      <c r="BE222" s="119"/>
    </row>
    <row r="223" spans="1:58" ht="18" customHeight="1" x14ac:dyDescent="0.35">
      <c r="A223" s="175"/>
      <c r="B223" s="175"/>
      <c r="C223" s="140"/>
      <c r="D223" s="140"/>
      <c r="E223" s="107"/>
      <c r="F223" s="107"/>
      <c r="G223" s="107"/>
      <c r="H223" s="178"/>
      <c r="I223" s="178"/>
      <c r="J223" s="178"/>
      <c r="K223" s="178"/>
      <c r="L223" s="107"/>
      <c r="M223" s="118"/>
      <c r="N223" s="177"/>
      <c r="O223" s="177"/>
      <c r="P223" s="177"/>
      <c r="Q223" s="177"/>
      <c r="R223" s="176"/>
      <c r="S223" s="176"/>
      <c r="T223" s="176"/>
      <c r="U223" s="176"/>
      <c r="V223" s="114"/>
      <c r="W223" s="114"/>
      <c r="X223" s="114"/>
      <c r="Y223" s="114"/>
      <c r="Z223" s="114"/>
      <c r="AA223" s="106"/>
      <c r="AB223" s="118"/>
      <c r="AC223" s="111"/>
      <c r="AD223" s="112"/>
      <c r="AE223" s="110"/>
      <c r="AF223" s="108"/>
      <c r="AG223" s="106"/>
      <c r="AH223" s="118"/>
      <c r="AI223" s="109"/>
      <c r="AJ223" s="112"/>
      <c r="AK223" s="110"/>
      <c r="AL223" s="108"/>
      <c r="AM223" s="106"/>
      <c r="AN223" s="118"/>
      <c r="AO223" s="109"/>
      <c r="AP223" s="112"/>
      <c r="AQ223" s="110"/>
      <c r="AR223" s="108"/>
      <c r="AS223" s="106"/>
      <c r="AT223" s="118"/>
      <c r="AU223" s="109"/>
      <c r="AV223" s="112"/>
      <c r="AW223" s="110"/>
      <c r="AX223" s="108"/>
      <c r="AY223" s="114"/>
      <c r="AZ223" s="114"/>
      <c r="BA223" s="114"/>
      <c r="BB223" s="114"/>
      <c r="BC223" s="115"/>
      <c r="BD223" s="106"/>
      <c r="BE223" s="119"/>
    </row>
    <row r="224" spans="1:58" ht="18" customHeight="1" x14ac:dyDescent="0.35">
      <c r="A224" s="175"/>
      <c r="B224" s="175"/>
      <c r="C224" s="140"/>
      <c r="D224" s="140"/>
      <c r="E224" s="107"/>
      <c r="F224" s="107"/>
      <c r="G224" s="107"/>
      <c r="H224" s="178"/>
      <c r="I224" s="178"/>
      <c r="J224" s="178"/>
      <c r="K224" s="178"/>
      <c r="L224" s="107"/>
      <c r="M224" s="118"/>
      <c r="N224" s="177"/>
      <c r="O224" s="177"/>
      <c r="P224" s="177"/>
      <c r="Q224" s="177"/>
      <c r="R224" s="176"/>
      <c r="S224" s="176"/>
      <c r="T224" s="176"/>
      <c r="U224" s="176"/>
      <c r="V224" s="114"/>
      <c r="W224" s="114"/>
      <c r="X224" s="114"/>
      <c r="Y224" s="114"/>
      <c r="Z224" s="114"/>
      <c r="AA224" s="106"/>
      <c r="AB224" s="118"/>
      <c r="AC224" s="111"/>
      <c r="AD224" s="112"/>
      <c r="AE224" s="110"/>
      <c r="AF224" s="108"/>
      <c r="AG224" s="106"/>
      <c r="AH224" s="118"/>
      <c r="AI224" s="109"/>
      <c r="AJ224" s="112"/>
      <c r="AK224" s="110"/>
      <c r="AL224" s="108"/>
      <c r="AM224" s="106"/>
      <c r="AN224" s="118"/>
      <c r="AO224" s="109"/>
      <c r="AP224" s="112"/>
      <c r="AQ224" s="110"/>
      <c r="AR224" s="108"/>
      <c r="AS224" s="106"/>
      <c r="AT224" s="118"/>
      <c r="AU224" s="109"/>
      <c r="AV224" s="112"/>
      <c r="AW224" s="110"/>
      <c r="AX224" s="108"/>
      <c r="AY224" s="114"/>
      <c r="AZ224" s="114"/>
      <c r="BA224" s="114"/>
      <c r="BB224" s="114"/>
      <c r="BC224" s="115"/>
      <c r="BD224" s="106"/>
      <c r="BE224" s="119"/>
    </row>
    <row r="225" spans="1:57" ht="18" customHeight="1" x14ac:dyDescent="0.35">
      <c r="A225" s="175"/>
      <c r="B225" s="175"/>
      <c r="C225" s="140"/>
      <c r="D225" s="140"/>
      <c r="E225" s="107"/>
      <c r="F225" s="107"/>
      <c r="G225" s="107"/>
      <c r="H225" s="178"/>
      <c r="I225" s="178"/>
      <c r="J225" s="178"/>
      <c r="K225" s="178"/>
      <c r="L225" s="107"/>
      <c r="M225" s="118"/>
      <c r="N225" s="177"/>
      <c r="O225" s="177"/>
      <c r="P225" s="177"/>
      <c r="Q225" s="177"/>
      <c r="R225" s="176"/>
      <c r="S225" s="176"/>
      <c r="T225" s="176"/>
      <c r="U225" s="176"/>
      <c r="V225" s="114"/>
      <c r="W225" s="114"/>
      <c r="X225" s="114"/>
      <c r="Y225" s="114"/>
      <c r="Z225" s="114"/>
      <c r="AA225" s="106"/>
      <c r="AB225" s="118"/>
      <c r="AC225" s="111"/>
      <c r="AD225" s="112"/>
      <c r="AE225" s="110"/>
      <c r="AF225" s="108"/>
      <c r="AG225" s="106"/>
      <c r="AH225" s="118"/>
      <c r="AI225" s="109"/>
      <c r="AJ225" s="112"/>
      <c r="AK225" s="110"/>
      <c r="AL225" s="108"/>
      <c r="AM225" s="106"/>
      <c r="AN225" s="118"/>
      <c r="AO225" s="109"/>
      <c r="AP225" s="112"/>
      <c r="AQ225" s="110"/>
      <c r="AR225" s="108"/>
      <c r="AS225" s="106"/>
      <c r="AT225" s="118"/>
      <c r="AU225" s="109"/>
      <c r="AV225" s="112"/>
      <c r="AW225" s="110"/>
      <c r="AX225" s="108"/>
      <c r="AY225" s="114"/>
      <c r="AZ225" s="114"/>
      <c r="BA225" s="114"/>
      <c r="BB225" s="114"/>
      <c r="BC225" s="115"/>
      <c r="BD225" s="106"/>
      <c r="BE225" s="119"/>
    </row>
    <row r="226" spans="1:57" ht="15" thickBot="1" x14ac:dyDescent="0.4"/>
    <row r="227" spans="1:57" ht="23.5" thickTop="1" x14ac:dyDescent="0.5">
      <c r="C227" s="120" t="s">
        <v>534</v>
      </c>
      <c r="D227" s="121"/>
      <c r="E227" s="122"/>
      <c r="F227" s="123"/>
      <c r="G227" s="123"/>
      <c r="H227" s="123"/>
      <c r="I227" s="123"/>
      <c r="J227" s="123"/>
      <c r="K227" s="123"/>
      <c r="L227" s="123"/>
      <c r="M227" s="123"/>
      <c r="N227" s="123"/>
      <c r="O227" s="123"/>
      <c r="P227" s="123"/>
      <c r="Q227" s="123"/>
      <c r="R227" s="123"/>
      <c r="S227" s="123"/>
      <c r="T227" s="124"/>
      <c r="U227" s="124"/>
      <c r="V227" s="125">
        <v>3716492.4028970562</v>
      </c>
      <c r="W227" s="125">
        <v>3524551.006184876</v>
      </c>
      <c r="X227" s="125">
        <v>3074613.3316170089</v>
      </c>
      <c r="Y227" s="125">
        <v>3129203.8553342065</v>
      </c>
      <c r="Z227" s="126">
        <v>13444860.596033148</v>
      </c>
      <c r="AA227" s="127"/>
      <c r="AB227" s="128"/>
      <c r="AC227" s="128"/>
      <c r="AD227" s="128"/>
      <c r="AE227" s="129"/>
      <c r="AF227" s="130">
        <v>1154.0530939856535</v>
      </c>
      <c r="AG227" s="127"/>
      <c r="AH227" s="128"/>
      <c r="AI227" s="128"/>
      <c r="AJ227" s="128"/>
      <c r="AK227" s="129"/>
      <c r="AL227" s="130">
        <v>679.11582243248813</v>
      </c>
      <c r="AM227" s="127"/>
      <c r="AN227" s="128"/>
      <c r="AO227" s="128"/>
      <c r="AP227" s="128"/>
      <c r="AQ227" s="129"/>
      <c r="AR227" s="130">
        <v>10373.638416213524</v>
      </c>
      <c r="AS227" s="127"/>
      <c r="AT227" s="128"/>
      <c r="AU227" s="128"/>
      <c r="AV227" s="128"/>
      <c r="AW227" s="129"/>
      <c r="AX227" s="130">
        <v>5604.3163564018159</v>
      </c>
      <c r="AY227" s="131">
        <v>3717646.4559910428</v>
      </c>
      <c r="AZ227" s="132">
        <v>3525230.1220073085</v>
      </c>
      <c r="BA227" s="133">
        <v>3084986.9700332209</v>
      </c>
      <c r="BB227" s="134">
        <v>3134808.1716906074</v>
      </c>
      <c r="BC227" s="135">
        <v>13462671.719722182</v>
      </c>
      <c r="BD227" s="127"/>
      <c r="BE227" s="136"/>
    </row>
    <row r="229" spans="1:57" x14ac:dyDescent="0.35">
      <c r="V229" s="137"/>
    </row>
    <row r="230" spans="1:57" x14ac:dyDescent="0.35">
      <c r="H230" s="205">
        <v>367425.82976515993</v>
      </c>
      <c r="I230" s="205">
        <v>362322.86670179141</v>
      </c>
      <c r="J230" s="205">
        <v>419740.80174413981</v>
      </c>
      <c r="K230" s="205">
        <v>414187.83173987205</v>
      </c>
      <c r="V230" s="137"/>
    </row>
  </sheetData>
  <autoFilter ref="A7:BE220" xr:uid="{00000000-0009-0000-0000-000003000000}"/>
  <mergeCells count="17">
    <mergeCell ref="AS5:AV5"/>
    <mergeCell ref="AS4:AX4"/>
    <mergeCell ref="AY4:BC5"/>
    <mergeCell ref="BD4:BE4"/>
    <mergeCell ref="AG5:AJ5"/>
    <mergeCell ref="AM5:AP5"/>
    <mergeCell ref="AM4:AR4"/>
    <mergeCell ref="G4:K4"/>
    <mergeCell ref="L4:Q4"/>
    <mergeCell ref="R4:Z4"/>
    <mergeCell ref="AA4:AF4"/>
    <mergeCell ref="AG4:AL4"/>
    <mergeCell ref="G5:K5"/>
    <mergeCell ref="L5:Q5"/>
    <mergeCell ref="R5:U5"/>
    <mergeCell ref="V5:Z5"/>
    <mergeCell ref="AA5:AD5"/>
  </mergeCells>
  <printOptions headings="1" gridLines="1"/>
  <pageMargins left="0.25" right="0.25" top="0.75" bottom="0.75" header="0.3" footer="0.3"/>
  <pageSetup scale="21" fitToWidth="5" fitToHeight="5" orientation="landscape" r:id="rId1"/>
  <headerFooter>
    <oddHeader>&amp;LAppendix G (Rev.)&amp;CProgram-Level Adj Gas</oddHeader>
    <oddFooter>&amp;L&amp;"Arial,Regular"&amp;14&amp;A
&amp;F&amp;C&amp;"Arial,Regular"&amp;14&amp;P</oddFooter>
  </headerFooter>
  <colBreaks count="7" manualBreakCount="7">
    <brk id="17" max="26" man="1"/>
    <brk id="26" max="26" man="1"/>
    <brk id="32" max="26" man="1"/>
    <brk id="38" max="26" man="1"/>
    <brk id="44" max="20" man="1"/>
    <brk id="50" max="26" man="1"/>
    <brk id="55" max="2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5:E36"/>
  <sheetViews>
    <sheetView workbookViewId="0"/>
  </sheetViews>
  <sheetFormatPr defaultRowHeight="14.5" x14ac:dyDescent="0.35"/>
  <cols>
    <col min="4" max="4" width="26.81640625" customWidth="1"/>
    <col min="5" max="5" width="24" customWidth="1"/>
  </cols>
  <sheetData>
    <row r="5" spans="3:5" x14ac:dyDescent="0.35">
      <c r="C5" s="141" t="s">
        <v>220</v>
      </c>
      <c r="D5" s="141" t="s">
        <v>221</v>
      </c>
      <c r="E5" s="141" t="s">
        <v>1116</v>
      </c>
    </row>
    <row r="6" spans="3:5" x14ac:dyDescent="0.35">
      <c r="C6" s="141" t="s">
        <v>0</v>
      </c>
      <c r="D6" s="141" t="s">
        <v>211</v>
      </c>
      <c r="E6" s="141" t="s">
        <v>211</v>
      </c>
    </row>
    <row r="7" spans="3:5" x14ac:dyDescent="0.35">
      <c r="C7" s="141" t="s">
        <v>0</v>
      </c>
      <c r="D7" s="141" t="s">
        <v>268</v>
      </c>
      <c r="E7" s="141" t="s">
        <v>268</v>
      </c>
    </row>
    <row r="8" spans="3:5" x14ac:dyDescent="0.35">
      <c r="C8" s="141" t="s">
        <v>0</v>
      </c>
      <c r="D8" s="141" t="s">
        <v>33</v>
      </c>
      <c r="E8" s="141" t="s">
        <v>1117</v>
      </c>
    </row>
    <row r="9" spans="3:5" x14ac:dyDescent="0.35">
      <c r="C9" s="141" t="s">
        <v>0</v>
      </c>
      <c r="D9" s="141" t="s">
        <v>20</v>
      </c>
      <c r="E9" s="141" t="s">
        <v>20</v>
      </c>
    </row>
    <row r="10" spans="3:5" x14ac:dyDescent="0.35">
      <c r="C10" s="141" t="s">
        <v>0</v>
      </c>
      <c r="D10" s="141" t="s">
        <v>854</v>
      </c>
      <c r="E10" s="141" t="s">
        <v>854</v>
      </c>
    </row>
    <row r="11" spans="3:5" x14ac:dyDescent="0.35">
      <c r="C11" s="141" t="s">
        <v>0</v>
      </c>
      <c r="D11" s="141" t="s">
        <v>8</v>
      </c>
      <c r="E11" s="141" t="s">
        <v>8</v>
      </c>
    </row>
    <row r="12" spans="3:5" x14ac:dyDescent="0.35">
      <c r="C12" s="141" t="s">
        <v>0</v>
      </c>
      <c r="D12" s="141" t="s">
        <v>444</v>
      </c>
      <c r="E12" s="141" t="s">
        <v>444</v>
      </c>
    </row>
    <row r="13" spans="3:5" x14ac:dyDescent="0.35">
      <c r="C13" s="141" t="s">
        <v>0</v>
      </c>
      <c r="D13" s="141" t="s">
        <v>804</v>
      </c>
      <c r="E13" s="141" t="s">
        <v>804</v>
      </c>
    </row>
    <row r="14" spans="3:5" x14ac:dyDescent="0.35">
      <c r="C14" s="141" t="s">
        <v>54</v>
      </c>
      <c r="D14" s="141" t="s">
        <v>457</v>
      </c>
      <c r="E14" s="141" t="s">
        <v>1118</v>
      </c>
    </row>
    <row r="15" spans="3:5" x14ac:dyDescent="0.35">
      <c r="C15" s="141" t="s">
        <v>54</v>
      </c>
      <c r="D15" s="141" t="s">
        <v>180</v>
      </c>
      <c r="E15" s="141" t="s">
        <v>180</v>
      </c>
    </row>
    <row r="16" spans="3:5" x14ac:dyDescent="0.35">
      <c r="C16" s="141" t="s">
        <v>54</v>
      </c>
      <c r="D16" s="141" t="s">
        <v>446</v>
      </c>
      <c r="E16" s="141" t="s">
        <v>180</v>
      </c>
    </row>
    <row r="17" spans="3:5" x14ac:dyDescent="0.35">
      <c r="C17" s="141" t="s">
        <v>54</v>
      </c>
      <c r="D17" s="141" t="s">
        <v>181</v>
      </c>
      <c r="E17" s="141" t="s">
        <v>181</v>
      </c>
    </row>
    <row r="18" spans="3:5" x14ac:dyDescent="0.35">
      <c r="C18" s="141" t="s">
        <v>54</v>
      </c>
      <c r="D18" s="141" t="s">
        <v>452</v>
      </c>
      <c r="E18" s="141" t="s">
        <v>181</v>
      </c>
    </row>
    <row r="19" spans="3:5" x14ac:dyDescent="0.35">
      <c r="C19" s="141" t="s">
        <v>54</v>
      </c>
      <c r="D19" s="141" t="s">
        <v>55</v>
      </c>
      <c r="E19" s="141" t="s">
        <v>55</v>
      </c>
    </row>
    <row r="20" spans="3:5" x14ac:dyDescent="0.35">
      <c r="C20" s="141" t="s">
        <v>54</v>
      </c>
      <c r="D20" s="141" t="s">
        <v>426</v>
      </c>
      <c r="E20" s="141" t="s">
        <v>55</v>
      </c>
    </row>
    <row r="21" spans="3:5" x14ac:dyDescent="0.35">
      <c r="C21" s="141" t="s">
        <v>54</v>
      </c>
      <c r="D21" s="141" t="s">
        <v>431</v>
      </c>
      <c r="E21" s="141" t="s">
        <v>1118</v>
      </c>
    </row>
    <row r="22" spans="3:5" x14ac:dyDescent="0.35">
      <c r="C22" s="141" t="s">
        <v>54</v>
      </c>
      <c r="D22" s="141" t="s">
        <v>420</v>
      </c>
      <c r="E22" s="141" t="s">
        <v>55</v>
      </c>
    </row>
    <row r="24" spans="3:5" x14ac:dyDescent="0.35">
      <c r="E24" s="141" t="s">
        <v>1116</v>
      </c>
    </row>
    <row r="25" spans="3:5" x14ac:dyDescent="0.35">
      <c r="E25" s="141" t="s">
        <v>211</v>
      </c>
    </row>
    <row r="26" spans="3:5" x14ac:dyDescent="0.35">
      <c r="E26" s="141" t="s">
        <v>268</v>
      </c>
    </row>
    <row r="27" spans="3:5" x14ac:dyDescent="0.35">
      <c r="E27" s="141" t="s">
        <v>1117</v>
      </c>
    </row>
    <row r="28" spans="3:5" x14ac:dyDescent="0.35">
      <c r="E28" s="141" t="s">
        <v>20</v>
      </c>
    </row>
    <row r="29" spans="3:5" x14ac:dyDescent="0.35">
      <c r="E29" s="141" t="s">
        <v>854</v>
      </c>
    </row>
    <row r="30" spans="3:5" x14ac:dyDescent="0.35">
      <c r="E30" s="141" t="s">
        <v>8</v>
      </c>
    </row>
    <row r="31" spans="3:5" x14ac:dyDescent="0.35">
      <c r="E31" s="141" t="s">
        <v>444</v>
      </c>
    </row>
    <row r="32" spans="3:5" x14ac:dyDescent="0.35">
      <c r="E32" s="141" t="s">
        <v>804</v>
      </c>
    </row>
    <row r="33" spans="5:5" x14ac:dyDescent="0.35">
      <c r="E33" s="141" t="s">
        <v>1118</v>
      </c>
    </row>
    <row r="34" spans="5:5" x14ac:dyDescent="0.35">
      <c r="E34" s="141" t="s">
        <v>180</v>
      </c>
    </row>
    <row r="35" spans="5:5" x14ac:dyDescent="0.35">
      <c r="E35" s="141" t="s">
        <v>181</v>
      </c>
    </row>
    <row r="36" spans="5:5" x14ac:dyDescent="0.35">
      <c r="E36" s="141"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2:Z56"/>
  <sheetViews>
    <sheetView workbookViewId="0"/>
  </sheetViews>
  <sheetFormatPr defaultRowHeight="14.5" x14ac:dyDescent="0.35"/>
  <cols>
    <col min="1" max="1" width="16.26953125" customWidth="1"/>
    <col min="2" max="2" width="37.81640625" customWidth="1"/>
    <col min="3" max="14" width="9" customWidth="1"/>
    <col min="15" max="15" width="10.54296875" customWidth="1"/>
    <col min="16" max="26" width="9.1796875" customWidth="1"/>
  </cols>
  <sheetData>
    <row r="2" spans="1:26" ht="21" x14ac:dyDescent="0.5">
      <c r="B2" s="271" t="s">
        <v>1140</v>
      </c>
      <c r="C2" s="271"/>
      <c r="D2" s="271"/>
      <c r="E2" s="271"/>
      <c r="F2" s="271"/>
      <c r="G2" s="271"/>
      <c r="H2" s="271"/>
      <c r="I2" s="271"/>
      <c r="J2" s="271"/>
      <c r="K2" s="271"/>
      <c r="L2" s="271"/>
      <c r="M2" s="271"/>
      <c r="N2" s="271"/>
      <c r="O2" s="271"/>
      <c r="P2" s="271"/>
      <c r="Q2" s="271"/>
      <c r="R2" s="271"/>
      <c r="S2" s="271"/>
      <c r="T2" s="271"/>
      <c r="U2" s="271"/>
      <c r="V2" s="271"/>
      <c r="W2" s="271"/>
      <c r="X2" s="271"/>
      <c r="Y2" s="271"/>
      <c r="Z2" s="271"/>
    </row>
    <row r="3" spans="1:26" ht="15" thickBot="1" x14ac:dyDescent="0.4">
      <c r="B3" s="142"/>
      <c r="C3" s="142"/>
      <c r="D3" s="142"/>
      <c r="E3" s="142"/>
      <c r="F3" s="142"/>
      <c r="G3" s="142"/>
      <c r="H3" s="142"/>
      <c r="I3" s="142"/>
      <c r="J3" s="142"/>
      <c r="K3" s="142"/>
      <c r="L3" s="142"/>
      <c r="M3" s="142"/>
      <c r="N3" s="142"/>
      <c r="O3" s="142"/>
      <c r="P3" s="142"/>
      <c r="Q3" s="142"/>
      <c r="R3" s="142"/>
      <c r="S3" s="142"/>
      <c r="T3" s="142"/>
    </row>
    <row r="4" spans="1:26" ht="15" customHeight="1" x14ac:dyDescent="0.35">
      <c r="B4" s="265" t="s">
        <v>819</v>
      </c>
      <c r="C4" s="268" t="s">
        <v>820</v>
      </c>
      <c r="D4" s="268"/>
      <c r="E4" s="268"/>
      <c r="F4" s="268"/>
      <c r="G4" s="268"/>
      <c r="H4" s="268"/>
      <c r="I4" s="268"/>
      <c r="J4" s="268"/>
      <c r="K4" s="268"/>
      <c r="L4" s="268"/>
      <c r="M4" s="268"/>
      <c r="N4" s="269"/>
      <c r="O4" s="270" t="s">
        <v>821</v>
      </c>
      <c r="P4" s="268"/>
      <c r="Q4" s="268"/>
      <c r="R4" s="268"/>
      <c r="S4" s="268"/>
      <c r="T4" s="268"/>
      <c r="U4" s="268"/>
      <c r="V4" s="268"/>
      <c r="W4" s="268"/>
      <c r="X4" s="268"/>
      <c r="Y4" s="268"/>
      <c r="Z4" s="269"/>
    </row>
    <row r="5" spans="1:26" ht="42" customHeight="1" thickBot="1" x14ac:dyDescent="0.4">
      <c r="B5" s="266"/>
      <c r="C5" s="143" t="s">
        <v>1121</v>
      </c>
      <c r="D5" s="144" t="s">
        <v>1122</v>
      </c>
      <c r="E5" s="144" t="s">
        <v>1123</v>
      </c>
      <c r="F5" s="143" t="s">
        <v>1124</v>
      </c>
      <c r="G5" s="144" t="s">
        <v>1125</v>
      </c>
      <c r="H5" s="144" t="s">
        <v>1126</v>
      </c>
      <c r="I5" s="143" t="s">
        <v>1128</v>
      </c>
      <c r="J5" s="144" t="s">
        <v>1127</v>
      </c>
      <c r="K5" s="144" t="s">
        <v>1129</v>
      </c>
      <c r="L5" s="143" t="s">
        <v>1130</v>
      </c>
      <c r="M5" s="144" t="s">
        <v>1131</v>
      </c>
      <c r="N5" s="145" t="s">
        <v>1132</v>
      </c>
      <c r="O5" s="146" t="s">
        <v>1121</v>
      </c>
      <c r="P5" s="144" t="s">
        <v>1122</v>
      </c>
      <c r="Q5" s="144" t="s">
        <v>1123</v>
      </c>
      <c r="R5" s="143" t="s">
        <v>1124</v>
      </c>
      <c r="S5" s="144" t="s">
        <v>1125</v>
      </c>
      <c r="T5" s="144" t="s">
        <v>1126</v>
      </c>
      <c r="U5" s="143" t="s">
        <v>1128</v>
      </c>
      <c r="V5" s="144" t="s">
        <v>1127</v>
      </c>
      <c r="W5" s="144" t="s">
        <v>1129</v>
      </c>
      <c r="X5" s="143" t="s">
        <v>1130</v>
      </c>
      <c r="Y5" s="144" t="s">
        <v>1131</v>
      </c>
      <c r="Z5" s="145" t="s">
        <v>1132</v>
      </c>
    </row>
    <row r="6" spans="1:26" ht="14.25" customHeight="1" x14ac:dyDescent="0.35">
      <c r="A6" s="162" t="s">
        <v>842</v>
      </c>
      <c r="B6" s="147" t="s">
        <v>824</v>
      </c>
      <c r="C6" s="148">
        <v>3574.7963199036376</v>
      </c>
      <c r="D6" s="164" t="e">
        <f>SUMIF(#REF!,$A6,#REF!)/1000</f>
        <v>#REF!</v>
      </c>
      <c r="E6" s="149" t="e">
        <f>D6-C6</f>
        <v>#REF!</v>
      </c>
      <c r="F6" s="148">
        <v>4751.4257944656101</v>
      </c>
      <c r="G6" s="149" t="e">
        <f>SUMIF(#REF!,$A6,#REF!)/1000</f>
        <v>#REF!</v>
      </c>
      <c r="H6" s="149" t="e">
        <f>G6-F6</f>
        <v>#REF!</v>
      </c>
      <c r="I6" s="148">
        <v>6643.3032289647399</v>
      </c>
      <c r="J6" s="149" t="e">
        <f>SUMIF(#REF!,$A6,#REF!)/1000</f>
        <v>#REF!</v>
      </c>
      <c r="K6" s="149" t="e">
        <f>J6-I6</f>
        <v>#REF!</v>
      </c>
      <c r="L6" s="148">
        <v>6643.3032289647399</v>
      </c>
      <c r="M6" s="149" t="e">
        <f>SUMIF(#REF!,$A6,#REF!)/1000</f>
        <v>#REF!</v>
      </c>
      <c r="N6" s="150" t="e">
        <f>M6-L6</f>
        <v>#REF!</v>
      </c>
      <c r="O6" s="151">
        <v>192389.08907999998</v>
      </c>
      <c r="P6" s="166" t="e">
        <f>SUMIFS(#REF!,#REF!,"&gt;0",#REF!,$A6)</f>
        <v>#REF!</v>
      </c>
      <c r="Q6" s="149" t="e">
        <f>P6-O6</f>
        <v>#REF!</v>
      </c>
      <c r="R6" s="148">
        <v>192389.08907999998</v>
      </c>
      <c r="S6" s="166" t="e">
        <f>SUMIFS(#REF!,#REF!,"&gt;0",#REF!,$A6)</f>
        <v>#REF!</v>
      </c>
      <c r="T6" s="166" t="e">
        <f>S6-R6</f>
        <v>#REF!</v>
      </c>
      <c r="U6" s="148">
        <v>192389.08907999998</v>
      </c>
      <c r="V6" s="166" t="e">
        <f>SUMIFS(#REF!,#REF!,"&gt;0",#REF!,$A6)</f>
        <v>#REF!</v>
      </c>
      <c r="W6" s="166" t="e">
        <f>V6-U6</f>
        <v>#REF!</v>
      </c>
      <c r="X6" s="167">
        <v>192389.08907999998</v>
      </c>
      <c r="Y6" s="166" t="e">
        <f>SUMIFS(#REF!,#REF!,"&gt;0",#REF!,$A6)</f>
        <v>#REF!</v>
      </c>
      <c r="Z6" s="168" t="e">
        <f>Y6-X6</f>
        <v>#REF!</v>
      </c>
    </row>
    <row r="7" spans="1:26" ht="14.25" customHeight="1" x14ac:dyDescent="0.35">
      <c r="A7" s="162" t="s">
        <v>843</v>
      </c>
      <c r="B7" s="147" t="s">
        <v>830</v>
      </c>
      <c r="C7" s="148">
        <v>1373.0801095466741</v>
      </c>
      <c r="D7" s="164" t="e">
        <f>SUMIF(#REF!,$A7,#REF!)/1000</f>
        <v>#REF!</v>
      </c>
      <c r="E7" s="149" t="e">
        <f t="shared" ref="E7:E15" si="0">D7-C7</f>
        <v>#REF!</v>
      </c>
      <c r="F7" s="148">
        <v>1373.0801095466741</v>
      </c>
      <c r="G7" s="149" t="e">
        <f>SUMIF(#REF!,$A7,#REF!)/1000</f>
        <v>#REF!</v>
      </c>
      <c r="H7" s="149" t="e">
        <f t="shared" ref="H7:H13" si="1">G7-F7</f>
        <v>#REF!</v>
      </c>
      <c r="I7" s="148">
        <v>1544.3782378731098</v>
      </c>
      <c r="J7" s="149" t="e">
        <f>SUMIF(#REF!,$A7,#REF!)/1000</f>
        <v>#REF!</v>
      </c>
      <c r="K7" s="149" t="e">
        <f t="shared" ref="K7:K13" si="2">J7-I7</f>
        <v>#REF!</v>
      </c>
      <c r="L7" s="148">
        <v>1544.3782378731098</v>
      </c>
      <c r="M7" s="149" t="e">
        <f>SUMIF(#REF!,$A7,#REF!)/1000</f>
        <v>#REF!</v>
      </c>
      <c r="N7" s="150" t="e">
        <f t="shared" ref="N7:N13" si="3">M7-L7</f>
        <v>#REF!</v>
      </c>
      <c r="O7" s="151">
        <v>78418.683218830774</v>
      </c>
      <c r="P7" s="166" t="e">
        <f>SUMIFS(#REF!,#REF!,"&gt;0",#REF!,$A7)</f>
        <v>#REF!</v>
      </c>
      <c r="Q7" s="149" t="e">
        <f t="shared" ref="Q7:Q14" si="4">P7-O7</f>
        <v>#REF!</v>
      </c>
      <c r="R7" s="148">
        <v>78418.683218830774</v>
      </c>
      <c r="S7" s="166" t="e">
        <f>SUMIFS(#REF!,#REF!,"&gt;0",#REF!,$A7)</f>
        <v>#REF!</v>
      </c>
      <c r="T7" s="166" t="e">
        <f t="shared" ref="T7:T14" si="5">S7-R7</f>
        <v>#REF!</v>
      </c>
      <c r="U7" s="148">
        <v>91913.172179187692</v>
      </c>
      <c r="V7" s="166" t="e">
        <f>SUMIFS(#REF!,#REF!,"&gt;0",#REF!,$A7)</f>
        <v>#REF!</v>
      </c>
      <c r="W7" s="166" t="e">
        <f>V7-U7</f>
        <v>#REF!</v>
      </c>
      <c r="X7" s="167">
        <v>91913.172179187692</v>
      </c>
      <c r="Y7" s="166" t="e">
        <f>SUMIFS(#REF!,#REF!,"&gt;0",#REF!,$A7)</f>
        <v>#REF!</v>
      </c>
      <c r="Z7" s="168" t="e">
        <f t="shared" ref="Z7:Z14" si="6">Y7-X7</f>
        <v>#REF!</v>
      </c>
    </row>
    <row r="8" spans="1:26" ht="14.25" customHeight="1" x14ac:dyDescent="0.35">
      <c r="A8" s="162" t="s">
        <v>844</v>
      </c>
      <c r="B8" s="147" t="s">
        <v>822</v>
      </c>
      <c r="C8" s="148">
        <v>2842.0401241579616</v>
      </c>
      <c r="D8" s="164" t="e">
        <f>SUMIF(#REF!,$A8,#REF!)/1000</f>
        <v>#REF!</v>
      </c>
      <c r="E8" s="149" t="e">
        <f t="shared" si="0"/>
        <v>#REF!</v>
      </c>
      <c r="F8" s="148">
        <v>2842.0401241579616</v>
      </c>
      <c r="G8" s="149" t="e">
        <f>SUMIF(#REF!,$A8,#REF!)/1000</f>
        <v>#REF!</v>
      </c>
      <c r="H8" s="149" t="e">
        <f t="shared" si="1"/>
        <v>#REF!</v>
      </c>
      <c r="I8" s="148">
        <v>2842.0401241579616</v>
      </c>
      <c r="J8" s="149" t="e">
        <f>SUMIF(#REF!,$A8,#REF!)/1000</f>
        <v>#REF!</v>
      </c>
      <c r="K8" s="149" t="e">
        <f t="shared" si="2"/>
        <v>#REF!</v>
      </c>
      <c r="L8" s="148">
        <v>2842.0401241579616</v>
      </c>
      <c r="M8" s="149" t="e">
        <f>SUMIF(#REF!,$A8,#REF!)/1000</f>
        <v>#REF!</v>
      </c>
      <c r="N8" s="150" t="e">
        <f t="shared" si="3"/>
        <v>#REF!</v>
      </c>
      <c r="O8" s="151">
        <v>0</v>
      </c>
      <c r="P8" s="166" t="e">
        <f>SUMIFS(#REF!,#REF!,"&gt;0",#REF!,$A8)</f>
        <v>#REF!</v>
      </c>
      <c r="Q8" s="149" t="e">
        <f t="shared" si="4"/>
        <v>#REF!</v>
      </c>
      <c r="R8" s="148">
        <v>0</v>
      </c>
      <c r="S8" s="166" t="e">
        <f>SUMIFS(#REF!,#REF!,"&gt;0",#REF!,$A8)</f>
        <v>#REF!</v>
      </c>
      <c r="T8" s="166" t="e">
        <f t="shared" si="5"/>
        <v>#REF!</v>
      </c>
      <c r="U8" s="148">
        <v>0</v>
      </c>
      <c r="V8" s="166" t="e">
        <f>SUMIFS(#REF!,#REF!,"&gt;0",#REF!,$A8)</f>
        <v>#REF!</v>
      </c>
      <c r="W8" s="166" t="e">
        <f t="shared" ref="W8:W14" si="7">V8-U8</f>
        <v>#REF!</v>
      </c>
      <c r="X8" s="167">
        <v>0</v>
      </c>
      <c r="Y8" s="166" t="e">
        <f>SUMIFS(#REF!,#REF!,"&gt;0",#REF!,$A8)</f>
        <v>#REF!</v>
      </c>
      <c r="Z8" s="168" t="e">
        <f t="shared" si="6"/>
        <v>#REF!</v>
      </c>
    </row>
    <row r="9" spans="1:26" ht="14.25" customHeight="1" x14ac:dyDescent="0.35">
      <c r="A9" s="162" t="s">
        <v>845</v>
      </c>
      <c r="B9" s="147" t="s">
        <v>831</v>
      </c>
      <c r="C9" s="148">
        <v>1363.390428939437</v>
      </c>
      <c r="D9" s="164" t="e">
        <f>SUMIF(#REF!,$A9,#REF!)/1000</f>
        <v>#REF!</v>
      </c>
      <c r="E9" s="149" t="e">
        <f t="shared" si="0"/>
        <v>#REF!</v>
      </c>
      <c r="F9" s="148">
        <v>1446.332747522132</v>
      </c>
      <c r="G9" s="149" t="e">
        <f>SUMIF(#REF!,$A9,#REF!)/1000</f>
        <v>#REF!</v>
      </c>
      <c r="H9" s="149" t="e">
        <f t="shared" si="1"/>
        <v>#REF!</v>
      </c>
      <c r="I9" s="148">
        <v>1516.5147093997971</v>
      </c>
      <c r="J9" s="149" t="e">
        <f>SUMIF(#REF!,$A9,#REF!)/1000</f>
        <v>#REF!</v>
      </c>
      <c r="K9" s="149" t="e">
        <f t="shared" si="2"/>
        <v>#REF!</v>
      </c>
      <c r="L9" s="148">
        <v>1516.5147093997971</v>
      </c>
      <c r="M9" s="149" t="e">
        <f>SUMIF(#REF!,$A9,#REF!)/1000</f>
        <v>#REF!</v>
      </c>
      <c r="N9" s="150" t="e">
        <f t="shared" si="3"/>
        <v>#REF!</v>
      </c>
      <c r="O9" s="151">
        <v>50010.488572056922</v>
      </c>
      <c r="P9" s="166" t="e">
        <f>SUMIFS(#REF!,#REF!,"&gt;0",#REF!,$A9)</f>
        <v>#REF!</v>
      </c>
      <c r="Q9" s="149" t="e">
        <f t="shared" si="4"/>
        <v>#REF!</v>
      </c>
      <c r="R9" s="148">
        <v>50010.488572056922</v>
      </c>
      <c r="S9" s="166" t="e">
        <f>SUMIFS(#REF!,#REF!,"&gt;0",#REF!,$A9)</f>
        <v>#REF!</v>
      </c>
      <c r="T9" s="166" t="e">
        <f t="shared" si="5"/>
        <v>#REF!</v>
      </c>
      <c r="U9" s="148">
        <v>50010.488572056922</v>
      </c>
      <c r="V9" s="166" t="e">
        <f>SUMIFS(#REF!,#REF!,"&gt;0",#REF!,$A9)</f>
        <v>#REF!</v>
      </c>
      <c r="W9" s="166" t="e">
        <f t="shared" si="7"/>
        <v>#REF!</v>
      </c>
      <c r="X9" s="167">
        <v>50010.488572056922</v>
      </c>
      <c r="Y9" s="166" t="e">
        <f>SUMIFS(#REF!,#REF!,"&gt;0",#REF!,$A9)</f>
        <v>#REF!</v>
      </c>
      <c r="Z9" s="168" t="e">
        <f t="shared" si="6"/>
        <v>#REF!</v>
      </c>
    </row>
    <row r="10" spans="1:26" ht="14.25" customHeight="1" x14ac:dyDescent="0.35">
      <c r="A10" s="162" t="s">
        <v>846</v>
      </c>
      <c r="B10" s="169" t="s">
        <v>832</v>
      </c>
      <c r="C10" s="167">
        <v>51596.214649150374</v>
      </c>
      <c r="D10" s="173" t="e">
        <f>SUMIF(#REF!,$A10,#REF!)/1000</f>
        <v>#REF!</v>
      </c>
      <c r="E10" s="166" t="e">
        <f t="shared" si="0"/>
        <v>#REF!</v>
      </c>
      <c r="F10" s="167">
        <v>49871.167025397779</v>
      </c>
      <c r="G10" s="166" t="e">
        <f>SUMIF(#REF!,$A10,#REF!)/1000</f>
        <v>#REF!</v>
      </c>
      <c r="H10" s="166" t="e">
        <f t="shared" si="1"/>
        <v>#REF!</v>
      </c>
      <c r="I10" s="167">
        <v>32928.6879969695</v>
      </c>
      <c r="J10" s="166" t="e">
        <f>SUMIF(#REF!,$A10,#REF!)/1000</f>
        <v>#REF!</v>
      </c>
      <c r="K10" s="166" t="e">
        <f t="shared" si="2"/>
        <v>#REF!</v>
      </c>
      <c r="L10" s="167">
        <v>29123.73644124237</v>
      </c>
      <c r="M10" s="166">
        <v>29123.73644124237</v>
      </c>
      <c r="N10" s="168">
        <f t="shared" si="3"/>
        <v>0</v>
      </c>
      <c r="O10" s="172">
        <v>305808</v>
      </c>
      <c r="P10" s="166" t="e">
        <f>SUMIFS(#REF!,#REF!,"&gt;0",#REF!,$A10)</f>
        <v>#REF!</v>
      </c>
      <c r="Q10" s="166" t="e">
        <f t="shared" si="4"/>
        <v>#REF!</v>
      </c>
      <c r="R10" s="167">
        <v>305808</v>
      </c>
      <c r="S10" s="166" t="e">
        <f>SUMIFS(#REF!,#REF!,"&gt;0",#REF!,$A10)</f>
        <v>#REF!</v>
      </c>
      <c r="T10" s="166" t="e">
        <f t="shared" si="5"/>
        <v>#REF!</v>
      </c>
      <c r="U10" s="167">
        <v>382260</v>
      </c>
      <c r="V10" s="166" t="e">
        <f>SUMIFS(#REF!,#REF!,"&gt;0",#REF!,$A10)</f>
        <v>#REF!</v>
      </c>
      <c r="W10" s="166" t="e">
        <f t="shared" si="7"/>
        <v>#REF!</v>
      </c>
      <c r="X10" s="167">
        <v>382260</v>
      </c>
      <c r="Y10" s="166" t="e">
        <f>SUMIFS(#REF!,#REF!,"&gt;0",#REF!,$A10)</f>
        <v>#REF!</v>
      </c>
      <c r="Z10" s="168" t="e">
        <f t="shared" si="6"/>
        <v>#REF!</v>
      </c>
    </row>
    <row r="11" spans="1:26" ht="14.25" customHeight="1" x14ac:dyDescent="0.35">
      <c r="A11" s="162" t="s">
        <v>847</v>
      </c>
      <c r="B11" s="169" t="s">
        <v>823</v>
      </c>
      <c r="C11" s="167">
        <v>6290</v>
      </c>
      <c r="D11" s="170" t="e">
        <f>SUMIFS(#REF!,#REF!,$A11,#REF!,"2018 1st Year Savings")/1000</f>
        <v>#REF!</v>
      </c>
      <c r="E11" s="166" t="e">
        <f t="shared" si="0"/>
        <v>#REF!</v>
      </c>
      <c r="F11" s="167">
        <v>6290</v>
      </c>
      <c r="G11" s="166" t="e">
        <f>SUMIFS(#REF!,#REF!,$A11,#REF!,"2019 1st Year Savings")/1000</f>
        <v>#REF!</v>
      </c>
      <c r="H11" s="166" t="e">
        <f t="shared" si="1"/>
        <v>#REF!</v>
      </c>
      <c r="I11" s="167">
        <v>6290</v>
      </c>
      <c r="J11" s="166" t="e">
        <f>SUMIFS(#REF!,#REF!,$A11,#REF!,"2020 1st Year Savings")/1000</f>
        <v>#REF!</v>
      </c>
      <c r="K11" s="166" t="e">
        <f t="shared" si="2"/>
        <v>#REF!</v>
      </c>
      <c r="L11" s="167">
        <v>6290</v>
      </c>
      <c r="M11" s="171" t="e">
        <f>SUMIFS(#REF!,#REF!,$A11,#REF!,"2021 1st Year Savings")/1000</f>
        <v>#REF!</v>
      </c>
      <c r="N11" s="168" t="e">
        <f t="shared" si="3"/>
        <v>#REF!</v>
      </c>
      <c r="O11" s="172">
        <v>229999.99999999997</v>
      </c>
      <c r="P11" s="166" t="e">
        <f>SUMIFS(#REF!,#REF!,$A11,#REF!,"2018 1st Year Savings")</f>
        <v>#REF!</v>
      </c>
      <c r="Q11" s="166" t="e">
        <f t="shared" si="4"/>
        <v>#REF!</v>
      </c>
      <c r="R11" s="167">
        <v>229999.99999999997</v>
      </c>
      <c r="S11" s="166" t="e">
        <f>SUMIFS(#REF!,#REF!,$A11,#REF!,"2019 1st Year Savings")</f>
        <v>#REF!</v>
      </c>
      <c r="T11" s="166" t="e">
        <f t="shared" si="5"/>
        <v>#REF!</v>
      </c>
      <c r="U11" s="167">
        <v>229999.99999999997</v>
      </c>
      <c r="V11" s="166" t="e">
        <f>SUMIFS(#REF!,#REF!,$A11,#REF!,"2020 1st Year Savings")</f>
        <v>#REF!</v>
      </c>
      <c r="W11" s="166" t="e">
        <f t="shared" si="7"/>
        <v>#REF!</v>
      </c>
      <c r="X11" s="167">
        <v>229999.99999999997</v>
      </c>
      <c r="Y11" s="166" t="e">
        <f>SUMIFS(#REF!,#REF!,$A11,#REF!,"2021 1st Year Savings")</f>
        <v>#REF!</v>
      </c>
      <c r="Z11" s="168" t="e">
        <f t="shared" si="6"/>
        <v>#REF!</v>
      </c>
    </row>
    <row r="12" spans="1:26" ht="14.25" customHeight="1" x14ac:dyDescent="0.35">
      <c r="A12" s="162" t="s">
        <v>848</v>
      </c>
      <c r="B12" s="169" t="s">
        <v>833</v>
      </c>
      <c r="C12" s="167">
        <v>617.84195667704171</v>
      </c>
      <c r="D12" s="173" t="e">
        <f>SUMIF(#REF!,$A12,#REF!)/1000</f>
        <v>#REF!</v>
      </c>
      <c r="E12" s="166" t="e">
        <f>D12-C12</f>
        <v>#REF!</v>
      </c>
      <c r="F12" s="167">
        <v>617.84195667704171</v>
      </c>
      <c r="G12" s="166" t="e">
        <f>SUMIF(#REF!,$A12,#REF!)/1000</f>
        <v>#REF!</v>
      </c>
      <c r="H12" s="166" t="e">
        <f t="shared" si="1"/>
        <v>#REF!</v>
      </c>
      <c r="I12" s="167">
        <v>617.84195667704171</v>
      </c>
      <c r="J12" s="166" t="e">
        <f>SUMIF(#REF!,$A12,#REF!)/1000</f>
        <v>#REF!</v>
      </c>
      <c r="K12" s="166" t="e">
        <f t="shared" si="2"/>
        <v>#REF!</v>
      </c>
      <c r="L12" s="167">
        <v>617.84195667704171</v>
      </c>
      <c r="M12" s="166" t="e">
        <f>SUMIF(#REF!,$A12,#REF!)/1000</f>
        <v>#REF!</v>
      </c>
      <c r="N12" s="168" t="e">
        <f t="shared" si="3"/>
        <v>#REF!</v>
      </c>
      <c r="O12" s="172">
        <v>52040.085532238219</v>
      </c>
      <c r="P12" s="166" t="e">
        <f>SUMIFS(#REF!,#REF!,"&gt;0",#REF!,$A12)</f>
        <v>#REF!</v>
      </c>
      <c r="Q12" s="166" t="e">
        <f t="shared" si="4"/>
        <v>#REF!</v>
      </c>
      <c r="R12" s="167">
        <v>52040.085532238219</v>
      </c>
      <c r="S12" s="166" t="e">
        <f>SUMIFS(#REF!,#REF!,"&gt;0",#REF!,$A12)</f>
        <v>#REF!</v>
      </c>
      <c r="T12" s="166" t="e">
        <f t="shared" si="5"/>
        <v>#REF!</v>
      </c>
      <c r="U12" s="167">
        <v>52040.085532238219</v>
      </c>
      <c r="V12" s="166" t="e">
        <f>SUMIFS(#REF!,#REF!,"&gt;0",#REF!,$A12)</f>
        <v>#REF!</v>
      </c>
      <c r="W12" s="166" t="e">
        <f t="shared" si="7"/>
        <v>#REF!</v>
      </c>
      <c r="X12" s="167">
        <v>52040.085532238219</v>
      </c>
      <c r="Y12" s="166" t="e">
        <f>SUMIFS(#REF!,#REF!,"&gt;0",#REF!,$A12)</f>
        <v>#REF!</v>
      </c>
      <c r="Z12" s="168" t="e">
        <f t="shared" si="6"/>
        <v>#REF!</v>
      </c>
    </row>
    <row r="13" spans="1:26" ht="14.25" customHeight="1" x14ac:dyDescent="0.35">
      <c r="A13" s="217" t="s">
        <v>1120</v>
      </c>
      <c r="B13" s="169" t="s">
        <v>1119</v>
      </c>
      <c r="C13" s="167">
        <v>25313.746192798797</v>
      </c>
      <c r="D13" s="173" t="e">
        <f>SUMIF(#REF!,$A13,#REF!)/1000</f>
        <v>#REF!</v>
      </c>
      <c r="E13" s="166" t="e">
        <f>D13-C13</f>
        <v>#REF!</v>
      </c>
      <c r="F13" s="167">
        <v>25318.624256130544</v>
      </c>
      <c r="G13" s="166" t="e">
        <f>SUMIF(#REF!,$A13,#REF!)/1000</f>
        <v>#REF!</v>
      </c>
      <c r="H13" s="166" t="e">
        <f t="shared" si="1"/>
        <v>#REF!</v>
      </c>
      <c r="I13" s="167">
        <v>18172.79474010332</v>
      </c>
      <c r="J13" s="166" t="e">
        <f>SUMIF(#REF!,$A13,#REF!)/1000</f>
        <v>#REF!</v>
      </c>
      <c r="K13" s="166" t="e">
        <f t="shared" si="2"/>
        <v>#REF!</v>
      </c>
      <c r="L13" s="167">
        <v>17088.464268380067</v>
      </c>
      <c r="M13" s="166" t="e">
        <f>SUMIF(#REF!,$A13,#REF!)/1000</f>
        <v>#REF!</v>
      </c>
      <c r="N13" s="168" t="e">
        <f t="shared" si="3"/>
        <v>#REF!</v>
      </c>
      <c r="O13" s="172">
        <v>957922.58194732573</v>
      </c>
      <c r="P13" s="166" t="e">
        <f>SUMIFS(#REF!,#REF!,"&gt;0",#REF!,$A13)</f>
        <v>#REF!</v>
      </c>
      <c r="Q13" s="166" t="e">
        <f>P13-O13</f>
        <v>#REF!</v>
      </c>
      <c r="R13" s="167">
        <v>985590.92667881865</v>
      </c>
      <c r="S13" s="166" t="e">
        <f>SUMIFS(#REF!,#REF!,"&gt;0",#REF!,$A13)</f>
        <v>#REF!</v>
      </c>
      <c r="T13" s="166" t="e">
        <f t="shared" si="5"/>
        <v>#REF!</v>
      </c>
      <c r="U13" s="167">
        <v>955972.92178633483</v>
      </c>
      <c r="V13" s="166" t="e">
        <f>SUMIFS(#REF!,#REF!,"&gt;0",#REF!,$A13)</f>
        <v>#REF!</v>
      </c>
      <c r="W13" s="166" t="e">
        <f t="shared" si="7"/>
        <v>#REF!</v>
      </c>
      <c r="X13" s="167">
        <v>955973.28022731736</v>
      </c>
      <c r="Y13" s="166" t="e">
        <f>SUMIFS(#REF!,#REF!,"&gt;0",#REF!,$A13)</f>
        <v>#REF!</v>
      </c>
      <c r="Z13" s="168" t="e">
        <f t="shared" si="6"/>
        <v>#REF!</v>
      </c>
    </row>
    <row r="14" spans="1:26" ht="14.25" customHeight="1" thickBot="1" x14ac:dyDescent="0.4">
      <c r="A14" s="162" t="s">
        <v>849</v>
      </c>
      <c r="B14" s="169" t="s">
        <v>834</v>
      </c>
      <c r="C14" s="167">
        <v>1010.5227600000001</v>
      </c>
      <c r="D14" s="173" t="e">
        <f>SUMIF(#REF!,$A14,#REF!)/1000</f>
        <v>#REF!</v>
      </c>
      <c r="E14" s="166"/>
      <c r="F14" s="167">
        <v>0</v>
      </c>
      <c r="G14" s="166" t="e">
        <f>SUMIF(#REF!,$A14,#REF!)/1000</f>
        <v>#REF!</v>
      </c>
      <c r="H14" s="166"/>
      <c r="I14" s="167">
        <v>0</v>
      </c>
      <c r="J14" s="166" t="e">
        <f>SUMIF(#REF!,$A14,#REF!)/1000</f>
        <v>#REF!</v>
      </c>
      <c r="K14" s="166"/>
      <c r="L14" s="167">
        <v>0</v>
      </c>
      <c r="M14" s="166" t="e">
        <f>SUMIF(#REF!,$A14,#REF!)/1000</f>
        <v>#REF!</v>
      </c>
      <c r="N14" s="168"/>
      <c r="O14" s="172">
        <v>8892</v>
      </c>
      <c r="P14" s="166" t="e">
        <f>SUMIFS(#REF!,#REF!,"&gt;0",#REF!,$A14)</f>
        <v>#REF!</v>
      </c>
      <c r="Q14" s="166" t="e">
        <f t="shared" si="4"/>
        <v>#REF!</v>
      </c>
      <c r="R14" s="167">
        <v>0</v>
      </c>
      <c r="S14" s="166" t="e">
        <f>SUMIFS(#REF!,#REF!,"&gt;0",#REF!,$A14)</f>
        <v>#REF!</v>
      </c>
      <c r="T14" s="166" t="e">
        <f t="shared" si="5"/>
        <v>#REF!</v>
      </c>
      <c r="U14" s="167">
        <v>0</v>
      </c>
      <c r="V14" s="166" t="e">
        <f>SUMIFS(#REF!,#REF!,"&gt;0",#REF!,$A14)</f>
        <v>#REF!</v>
      </c>
      <c r="W14" s="166" t="e">
        <f t="shared" si="7"/>
        <v>#REF!</v>
      </c>
      <c r="X14" s="167">
        <v>0</v>
      </c>
      <c r="Y14" s="166" t="e">
        <f>SUMIFS(#REF!,#REF!,"&gt;0",#REF!,$A14)</f>
        <v>#REF!</v>
      </c>
      <c r="Z14" s="168" t="e">
        <f t="shared" si="6"/>
        <v>#REF!</v>
      </c>
    </row>
    <row r="15" spans="1:26" ht="14.25" customHeight="1" thickBot="1" x14ac:dyDescent="0.4">
      <c r="A15" s="163"/>
      <c r="B15" s="152" t="s">
        <v>825</v>
      </c>
      <c r="C15" s="153">
        <f>SUM(C6:C14)</f>
        <v>93981.632541173938</v>
      </c>
      <c r="D15" s="165" t="e">
        <f>SUM(D6:D14)</f>
        <v>#REF!</v>
      </c>
      <c r="E15" s="154" t="e">
        <f t="shared" si="0"/>
        <v>#REF!</v>
      </c>
      <c r="F15" s="153">
        <f>SUM(F6:F14)</f>
        <v>92510.512013897751</v>
      </c>
      <c r="G15" s="154" t="e">
        <f>SUM(G6:G14)</f>
        <v>#REF!</v>
      </c>
      <c r="H15" s="154" t="e">
        <f>G15-F15</f>
        <v>#REF!</v>
      </c>
      <c r="I15" s="153">
        <f>SUM(I6:I14)</f>
        <v>70555.560994145475</v>
      </c>
      <c r="J15" s="154" t="e">
        <f>SUM(J6:J14)</f>
        <v>#REF!</v>
      </c>
      <c r="K15" s="154" t="e">
        <f t="shared" ref="K15" si="8">J15-I15</f>
        <v>#REF!</v>
      </c>
      <c r="L15" s="153">
        <f>SUM(L6:L14)</f>
        <v>65666.278966695085</v>
      </c>
      <c r="M15" s="154" t="e">
        <f>SUM(M6:M14)</f>
        <v>#REF!</v>
      </c>
      <c r="N15" s="155" t="e">
        <f t="shared" ref="N15" si="9">M15-L15</f>
        <v>#REF!</v>
      </c>
      <c r="O15" s="153">
        <f>SUM(O6:O14)</f>
        <v>1875480.9283504516</v>
      </c>
      <c r="P15" s="154" t="e">
        <f>SUM(P6:P14)</f>
        <v>#REF!</v>
      </c>
      <c r="Q15" s="154" t="e">
        <f t="shared" ref="Q15:Q25" si="10">P15-O15</f>
        <v>#REF!</v>
      </c>
      <c r="R15" s="153">
        <f>SUM(R6:R14)</f>
        <v>1894257.2730819446</v>
      </c>
      <c r="S15" s="154" t="e">
        <f>SUM(S6:S14)</f>
        <v>#REF!</v>
      </c>
      <c r="T15" s="154" t="e">
        <f t="shared" ref="T15" si="11">S15-R15</f>
        <v>#REF!</v>
      </c>
      <c r="U15" s="153">
        <f>SUM(U6:U14)</f>
        <v>1954585.7571498177</v>
      </c>
      <c r="V15" s="154" t="e">
        <f>SUM(V6:V14)</f>
        <v>#REF!</v>
      </c>
      <c r="W15" s="154" t="e">
        <f t="shared" ref="W15" si="12">V15-U15</f>
        <v>#REF!</v>
      </c>
      <c r="X15" s="153">
        <f>SUM(X6:X14)</f>
        <v>1954586.1155908001</v>
      </c>
      <c r="Y15" s="154" t="e">
        <f>SUM(Y6:Y14)</f>
        <v>#REF!</v>
      </c>
      <c r="Z15" s="155" t="e">
        <f t="shared" ref="Z15" si="13">Y15-X15</f>
        <v>#REF!</v>
      </c>
    </row>
    <row r="16" spans="1:26" ht="14.25" customHeight="1" x14ac:dyDescent="0.35">
      <c r="A16" s="163" t="s">
        <v>864</v>
      </c>
      <c r="B16" s="147" t="s">
        <v>826</v>
      </c>
      <c r="C16" s="148">
        <v>106140.54627875134</v>
      </c>
      <c r="D16" s="149" t="e">
        <f>SUMIFS(#REF!,#REF!,"&gt;0",#REF!,$A16)/1000</f>
        <v>#REF!</v>
      </c>
      <c r="E16" s="149" t="e">
        <f>D16-C16</f>
        <v>#REF!</v>
      </c>
      <c r="F16" s="148">
        <v>101989.01258599923</v>
      </c>
      <c r="G16" s="204" t="e">
        <f>SUMIFS(#REF!,#REF!,"&gt;0",#REF!,$A16)/1000</f>
        <v>#REF!</v>
      </c>
      <c r="H16" s="149" t="e">
        <f t="shared" ref="H16:H25" si="14">G16-F16</f>
        <v>#REF!</v>
      </c>
      <c r="I16" s="148">
        <v>101641.27128708392</v>
      </c>
      <c r="J16" s="149" t="e">
        <f>SUMIFS(#REF!,#REF!,"&gt;0",#REF!,$A16)/1000</f>
        <v>#REF!</v>
      </c>
      <c r="K16" s="149" t="e">
        <f t="shared" ref="K16:K25" si="15">J16-I16</f>
        <v>#REF!</v>
      </c>
      <c r="L16" s="148">
        <v>99853.33549670667</v>
      </c>
      <c r="M16" s="149" t="e">
        <f>SUMIFS(#REF!,#REF!,"&gt;0",#REF!,$A16)/1000</f>
        <v>#REF!</v>
      </c>
      <c r="N16" s="150" t="e">
        <f t="shared" ref="N16:N25" si="16">M16-L16</f>
        <v>#REF!</v>
      </c>
      <c r="O16" s="151">
        <v>985845.24646425643</v>
      </c>
      <c r="P16" s="149" t="e">
        <f>SUMIFS(#REF!,#REF!,"&gt;0",#REF!,$A16)</f>
        <v>#REF!</v>
      </c>
      <c r="Q16" s="149" t="e">
        <f t="shared" si="10"/>
        <v>#REF!</v>
      </c>
      <c r="R16" s="148">
        <v>908518.77907831501</v>
      </c>
      <c r="S16" s="149" t="e">
        <f>SUMIFS(#REF!,#REF!,"&gt;0",#REF!,$A16)</f>
        <v>#REF!</v>
      </c>
      <c r="T16" s="149" t="e">
        <f t="shared" ref="T16:T24" si="17">S16-R16</f>
        <v>#REF!</v>
      </c>
      <c r="U16" s="148">
        <v>380145.80114745174</v>
      </c>
      <c r="V16" s="149" t="e">
        <f>SUMIFS(#REF!,#REF!,"&gt;0",#REF!,$A16)</f>
        <v>#REF!</v>
      </c>
      <c r="W16" s="149" t="e">
        <f t="shared" ref="W16:W25" si="18">V16-U16</f>
        <v>#REF!</v>
      </c>
      <c r="X16" s="148">
        <v>390740.32387967745</v>
      </c>
      <c r="Y16" s="149" t="e">
        <f>SUMIFS(#REF!,#REF!,"&gt;0",#REF!,$A16)</f>
        <v>#REF!</v>
      </c>
      <c r="Z16" s="150" t="e">
        <f t="shared" ref="Z16:Z25" si="19">Y16-X16</f>
        <v>#REF!</v>
      </c>
    </row>
    <row r="17" spans="1:26" ht="14.25" customHeight="1" x14ac:dyDescent="0.35">
      <c r="A17" s="163" t="s">
        <v>865</v>
      </c>
      <c r="B17" s="147" t="s">
        <v>835</v>
      </c>
      <c r="C17" s="148">
        <v>34024.196012164539</v>
      </c>
      <c r="D17" s="149" t="e">
        <f>SUMIFS(#REF!,#REF!,"&gt;0",#REF!,$A17)/1000</f>
        <v>#REF!</v>
      </c>
      <c r="E17" s="149" t="e">
        <f t="shared" ref="E17:E23" si="20">D17-C17</f>
        <v>#REF!</v>
      </c>
      <c r="F17" s="148">
        <v>32174.573483948399</v>
      </c>
      <c r="G17" s="204" t="e">
        <f>SUMIFS(#REF!,#REF!,"&gt;0",#REF!,$A17)/1000</f>
        <v>#REF!</v>
      </c>
      <c r="H17" s="149" t="e">
        <f t="shared" si="14"/>
        <v>#REF!</v>
      </c>
      <c r="I17" s="148">
        <v>30898.446986101539</v>
      </c>
      <c r="J17" s="149" t="e">
        <f>SUMIFS(#REF!,#REF!,"&gt;0",#REF!,$A17)/1000</f>
        <v>#REF!</v>
      </c>
      <c r="K17" s="149" t="e">
        <f t="shared" si="15"/>
        <v>#REF!</v>
      </c>
      <c r="L17" s="148">
        <v>30723.163652189043</v>
      </c>
      <c r="M17" s="149" t="e">
        <f>SUMIFS(#REF!,#REF!,"&gt;0",#REF!,$A17)/1000</f>
        <v>#REF!</v>
      </c>
      <c r="N17" s="150" t="e">
        <f t="shared" si="16"/>
        <v>#REF!</v>
      </c>
      <c r="O17" s="151">
        <v>186845.39106917835</v>
      </c>
      <c r="P17" s="149" t="e">
        <f>SUMIFS(#REF!,#REF!,"&gt;0",#REF!,$A17)</f>
        <v>#REF!</v>
      </c>
      <c r="Q17" s="149" t="e">
        <f t="shared" si="10"/>
        <v>#REF!</v>
      </c>
      <c r="R17" s="148">
        <v>143229.069496546</v>
      </c>
      <c r="S17" s="149" t="e">
        <f>SUMIFS(#REF!,#REF!,"&gt;0",#REF!,$A17)</f>
        <v>#REF!</v>
      </c>
      <c r="T17" s="149" t="e">
        <f t="shared" si="17"/>
        <v>#REF!</v>
      </c>
      <c r="U17" s="148">
        <v>148664.77337052277</v>
      </c>
      <c r="V17" s="149" t="e">
        <f>SUMIFS(#REF!,#REF!,"&gt;0",#REF!,$A17)</f>
        <v>#REF!</v>
      </c>
      <c r="W17" s="149" t="e">
        <f t="shared" si="18"/>
        <v>#REF!</v>
      </c>
      <c r="X17" s="148">
        <v>181147.30247349894</v>
      </c>
      <c r="Y17" s="149" t="e">
        <f>SUMIFS(#REF!,#REF!,"&gt;0",#REF!,$A17)</f>
        <v>#REF!</v>
      </c>
      <c r="Z17" s="150" t="e">
        <f t="shared" si="19"/>
        <v>#REF!</v>
      </c>
    </row>
    <row r="18" spans="1:26" ht="14.25" customHeight="1" x14ac:dyDescent="0.35">
      <c r="A18" s="163" t="s">
        <v>866</v>
      </c>
      <c r="B18" s="147" t="s">
        <v>836</v>
      </c>
      <c r="C18" s="148">
        <v>15191.841598068775</v>
      </c>
      <c r="D18" s="149" t="e">
        <f>SUMIFS(#REF!,#REF!,"&gt;0",#REF!,$A18)/1000</f>
        <v>#REF!</v>
      </c>
      <c r="E18" s="149" t="e">
        <f>D18-C18</f>
        <v>#REF!</v>
      </c>
      <c r="F18" s="148">
        <v>14095.086619556965</v>
      </c>
      <c r="G18" s="204" t="e">
        <f>SUMIFS(#REF!,#REF!,"&gt;0",#REF!,$A18)/1000</f>
        <v>#REF!</v>
      </c>
      <c r="H18" s="149" t="e">
        <f t="shared" si="14"/>
        <v>#REF!</v>
      </c>
      <c r="I18" s="148">
        <v>13742.956991965752</v>
      </c>
      <c r="J18" s="149" t="e">
        <f>SUMIFS(#REF!,#REF!,"&gt;0",#REF!,$A18)/1000</f>
        <v>#REF!</v>
      </c>
      <c r="K18" s="149" t="e">
        <f t="shared" si="15"/>
        <v>#REF!</v>
      </c>
      <c r="L18" s="148">
        <v>13595.874211314031</v>
      </c>
      <c r="M18" s="149" t="e">
        <f>SUMIFS(#REF!,#REF!,"&gt;0",#REF!,$A18)/1000</f>
        <v>#REF!</v>
      </c>
      <c r="N18" s="150" t="e">
        <f t="shared" si="16"/>
        <v>#REF!</v>
      </c>
      <c r="O18" s="151">
        <v>277488.00946212956</v>
      </c>
      <c r="P18" s="149" t="e">
        <f>SUMIFS(#REF!,#REF!,"&gt;0",#REF!,$A18)</f>
        <v>#REF!</v>
      </c>
      <c r="Q18" s="149" t="e">
        <f t="shared" si="10"/>
        <v>#REF!</v>
      </c>
      <c r="R18" s="148">
        <v>264919.19277703069</v>
      </c>
      <c r="S18" s="149" t="e">
        <f>SUMIFS(#REF!,#REF!,"&gt;0",#REF!,$A18)</f>
        <v>#REF!</v>
      </c>
      <c r="T18" s="149" t="e">
        <f t="shared" si="17"/>
        <v>#REF!</v>
      </c>
      <c r="U18" s="148">
        <v>277389.6843981744</v>
      </c>
      <c r="V18" s="149" t="e">
        <f>SUMIFS(#REF!,#REF!,"&gt;0",#REF!,$A18)</f>
        <v>#REF!</v>
      </c>
      <c r="W18" s="149" t="e">
        <f t="shared" si="18"/>
        <v>#REF!</v>
      </c>
      <c r="X18" s="148">
        <v>277993.68363918766</v>
      </c>
      <c r="Y18" s="149" t="e">
        <f>SUMIFS(#REF!,#REF!,"&gt;0",#REF!,$A18)</f>
        <v>#REF!</v>
      </c>
      <c r="Z18" s="150" t="e">
        <f t="shared" si="19"/>
        <v>#REF!</v>
      </c>
    </row>
    <row r="19" spans="1:26" ht="14.25" customHeight="1" x14ac:dyDescent="0.35">
      <c r="A19" s="163" t="s">
        <v>867</v>
      </c>
      <c r="B19" s="147" t="s">
        <v>837</v>
      </c>
      <c r="C19" s="148">
        <v>223.49442960000002</v>
      </c>
      <c r="D19" s="149" t="e">
        <f>SUMIFS(#REF!,#REF!,"&gt;0",#REF!,$A19)/1000</f>
        <v>#REF!</v>
      </c>
      <c r="E19" s="149" t="e">
        <f>D19-C19</f>
        <v>#REF!</v>
      </c>
      <c r="F19" s="148">
        <v>223.49442960000002</v>
      </c>
      <c r="G19" s="204" t="e">
        <f>SUMIFS(#REF!,#REF!,"&gt;0",#REF!,$A19)/1000</f>
        <v>#REF!</v>
      </c>
      <c r="H19" s="149" t="e">
        <f t="shared" si="14"/>
        <v>#REF!</v>
      </c>
      <c r="I19" s="148">
        <v>223.49442960000002</v>
      </c>
      <c r="J19" s="149" t="e">
        <f>SUMIFS(#REF!,#REF!,"&gt;0",#REF!,$A19)/1000</f>
        <v>#REF!</v>
      </c>
      <c r="K19" s="149" t="e">
        <f t="shared" si="15"/>
        <v>#REF!</v>
      </c>
      <c r="L19" s="148">
        <v>223.49442960000002</v>
      </c>
      <c r="M19" s="149" t="e">
        <f>SUMIFS(#REF!,#REF!,"&gt;0",#REF!,$A19)/1000</f>
        <v>#REF!</v>
      </c>
      <c r="N19" s="150" t="e">
        <f t="shared" si="16"/>
        <v>#REF!</v>
      </c>
      <c r="O19" s="151">
        <v>0</v>
      </c>
      <c r="P19" s="149" t="e">
        <f>SUMIFS(#REF!,#REF!,"&gt;0",#REF!,$A19)</f>
        <v>#REF!</v>
      </c>
      <c r="Q19" s="149" t="e">
        <f t="shared" si="10"/>
        <v>#REF!</v>
      </c>
      <c r="R19" s="148">
        <v>0</v>
      </c>
      <c r="S19" s="149" t="e">
        <f>SUMIFS(#REF!,#REF!,"&gt;0",#REF!,$A19)</f>
        <v>#REF!</v>
      </c>
      <c r="T19" s="149" t="e">
        <f t="shared" si="17"/>
        <v>#REF!</v>
      </c>
      <c r="U19" s="148">
        <v>0</v>
      </c>
      <c r="V19" s="149" t="e">
        <f>SUMIFS(#REF!,#REF!,"&gt;0",#REF!,$A19)</f>
        <v>#REF!</v>
      </c>
      <c r="W19" s="149" t="e">
        <f t="shared" si="18"/>
        <v>#REF!</v>
      </c>
      <c r="X19" s="148">
        <v>0</v>
      </c>
      <c r="Y19" s="149" t="e">
        <f>SUMIFS(#REF!,#REF!,"&gt;0",#REF!,$A19)</f>
        <v>#REF!</v>
      </c>
      <c r="Z19" s="150" t="e">
        <f t="shared" si="19"/>
        <v>#REF!</v>
      </c>
    </row>
    <row r="20" spans="1:26" ht="14.25" customHeight="1" x14ac:dyDescent="0.35">
      <c r="A20" s="163" t="s">
        <v>868</v>
      </c>
      <c r="B20" s="147" t="s">
        <v>827</v>
      </c>
      <c r="C20" s="148">
        <v>61893.387870600003</v>
      </c>
      <c r="D20" s="149" t="e">
        <f>SUMIFS(#REF!,#REF!,"&gt;0",#REF!,$A20)/1000</f>
        <v>#REF!</v>
      </c>
      <c r="E20" s="149" t="e">
        <f>D20-C20</f>
        <v>#REF!</v>
      </c>
      <c r="F20" s="148">
        <v>67776.977367512198</v>
      </c>
      <c r="G20" s="204" t="e">
        <f>SUMIFS(#REF!,#REF!,"&gt;0",#REF!,$A20)/1000</f>
        <v>#REF!</v>
      </c>
      <c r="H20" s="149" t="e">
        <f t="shared" ref="H20:H24" si="21">G20-F20</f>
        <v>#REF!</v>
      </c>
      <c r="I20" s="148">
        <v>73077.011036560987</v>
      </c>
      <c r="J20" s="149" t="e">
        <f>SUMIFS(#REF!,#REF!,"&gt;0",#REF!,$A20)/1000</f>
        <v>#REF!</v>
      </c>
      <c r="K20" s="149" t="e">
        <f t="shared" ref="K20:K24" si="22">J20-I20</f>
        <v>#REF!</v>
      </c>
      <c r="L20" s="148">
        <v>104246.16650580001</v>
      </c>
      <c r="M20" s="149" t="e">
        <f>SUMIFS(#REF!,#REF!,"&gt;0",#REF!,$A20)/1000</f>
        <v>#REF!</v>
      </c>
      <c r="N20" s="150" t="e">
        <f t="shared" si="16"/>
        <v>#REF!</v>
      </c>
      <c r="O20" s="151">
        <v>411337.77659999992</v>
      </c>
      <c r="P20" s="149" t="e">
        <f>SUMIFS(#REF!,#REF!,"&gt;0",#REF!,$A20)</f>
        <v>#REF!</v>
      </c>
      <c r="Q20" s="149" t="e">
        <f t="shared" ref="Q20:Q24" si="23">P20-O20</f>
        <v>#REF!</v>
      </c>
      <c r="R20" s="148">
        <v>351658.50479999994</v>
      </c>
      <c r="S20" s="149" t="e">
        <f>SUMIFS(#REF!,#REF!,"&gt;0",#REF!,$A20)</f>
        <v>#REF!</v>
      </c>
      <c r="T20" s="149" t="e">
        <f t="shared" si="17"/>
        <v>#REF!</v>
      </c>
      <c r="U20" s="148">
        <v>334332.26459999999</v>
      </c>
      <c r="V20" s="149" t="e">
        <f>SUMIFS(#REF!,#REF!,"&gt;0",#REF!,$A20)</f>
        <v>#REF!</v>
      </c>
      <c r="W20" s="149" t="e">
        <f t="shared" ref="W20:W24" si="24">V20-U20</f>
        <v>#REF!</v>
      </c>
      <c r="X20" s="148">
        <v>343316.24099999998</v>
      </c>
      <c r="Y20" s="149" t="e">
        <f>SUMIFS(#REF!,#REF!,"&gt;0",#REF!,$A20)</f>
        <v>#REF!</v>
      </c>
      <c r="Z20" s="150" t="e">
        <f t="shared" si="19"/>
        <v>#REF!</v>
      </c>
    </row>
    <row r="21" spans="1:26" ht="14.25" customHeight="1" x14ac:dyDescent="0.35">
      <c r="A21" s="163" t="s">
        <v>869</v>
      </c>
      <c r="B21" s="147" t="s">
        <v>838</v>
      </c>
      <c r="C21" s="148">
        <v>6572.7491543999995</v>
      </c>
      <c r="D21" s="149" t="e">
        <f>SUMIFS(#REF!,#REF!,"&gt;0",#REF!,$A21)/1000</f>
        <v>#REF!</v>
      </c>
      <c r="E21" s="149" t="e">
        <f t="shared" si="20"/>
        <v>#REF!</v>
      </c>
      <c r="F21" s="148">
        <v>6657.0151691999999</v>
      </c>
      <c r="G21" s="204" t="e">
        <f>SUMIFS(#REF!,#REF!,"&gt;0",#REF!,$A21)/1000</f>
        <v>#REF!</v>
      </c>
      <c r="H21" s="149" t="e">
        <f t="shared" si="21"/>
        <v>#REF!</v>
      </c>
      <c r="I21" s="148">
        <v>6657.0151691999999</v>
      </c>
      <c r="J21" s="149" t="e">
        <f>SUMIFS(#REF!,#REF!,"&gt;0",#REF!,$A21)/1000</f>
        <v>#REF!</v>
      </c>
      <c r="K21" s="149" t="e">
        <f t="shared" si="22"/>
        <v>#REF!</v>
      </c>
      <c r="L21" s="148">
        <v>6657.0151691999999</v>
      </c>
      <c r="M21" s="149" t="e">
        <f>SUMIFS(#REF!,#REF!,"&gt;0",#REF!,$A21)/1000</f>
        <v>#REF!</v>
      </c>
      <c r="N21" s="150" t="e">
        <f t="shared" si="16"/>
        <v>#REF!</v>
      </c>
      <c r="O21" s="151">
        <v>96256.889999999985</v>
      </c>
      <c r="P21" s="149" t="e">
        <f>SUMIFS(#REF!,#REF!,"&gt;0",#REF!,$A21)</f>
        <v>#REF!</v>
      </c>
      <c r="Q21" s="149" t="e">
        <f t="shared" si="23"/>
        <v>#REF!</v>
      </c>
      <c r="R21" s="148">
        <v>96256.889999999985</v>
      </c>
      <c r="S21" s="149" t="e">
        <f>SUMIFS(#REF!,#REF!,"&gt;0",#REF!,$A21)</f>
        <v>#REF!</v>
      </c>
      <c r="T21" s="149" t="e">
        <f t="shared" si="17"/>
        <v>#REF!</v>
      </c>
      <c r="U21" s="148">
        <v>96256.889999999985</v>
      </c>
      <c r="V21" s="149" t="e">
        <f>SUMIFS(#REF!,#REF!,"&gt;0",#REF!,$A21)</f>
        <v>#REF!</v>
      </c>
      <c r="W21" s="149" t="e">
        <f t="shared" si="24"/>
        <v>#REF!</v>
      </c>
      <c r="X21" s="148">
        <v>98182.027799999996</v>
      </c>
      <c r="Y21" s="149" t="e">
        <f>SUMIFS(#REF!,#REF!,"&gt;0",#REF!,$A21)</f>
        <v>#REF!</v>
      </c>
      <c r="Z21" s="150" t="e">
        <f t="shared" si="19"/>
        <v>#REF!</v>
      </c>
    </row>
    <row r="22" spans="1:26" ht="14.25" customHeight="1" x14ac:dyDescent="0.35">
      <c r="A22" s="163" t="s">
        <v>870</v>
      </c>
      <c r="B22" s="147" t="s">
        <v>839</v>
      </c>
      <c r="C22" s="148">
        <v>10124.498648000001</v>
      </c>
      <c r="D22" s="149" t="e">
        <f>SUMIFS(#REF!,#REF!,"&gt;0",#REF!,$A22)/1000</f>
        <v>#REF!</v>
      </c>
      <c r="E22" s="149" t="e">
        <f t="shared" si="20"/>
        <v>#REF!</v>
      </c>
      <c r="F22" s="148">
        <v>10381.901156</v>
      </c>
      <c r="G22" s="204" t="e">
        <f>SUMIFS(#REF!,#REF!,"&gt;0",#REF!,$A22)/1000</f>
        <v>#REF!</v>
      </c>
      <c r="H22" s="149" t="e">
        <f t="shared" si="21"/>
        <v>#REF!</v>
      </c>
      <c r="I22" s="148">
        <v>10424.801574000001</v>
      </c>
      <c r="J22" s="149" t="e">
        <f>SUMIFS(#REF!,#REF!,"&gt;0",#REF!,$A22)/1000</f>
        <v>#REF!</v>
      </c>
      <c r="K22" s="149" t="e">
        <f t="shared" si="22"/>
        <v>#REF!</v>
      </c>
      <c r="L22" s="148">
        <v>10253.199902</v>
      </c>
      <c r="M22" s="149" t="e">
        <f>SUMIFS(#REF!,#REF!,"&gt;0",#REF!,$A22)/1000</f>
        <v>#REF!</v>
      </c>
      <c r="N22" s="150" t="e">
        <f t="shared" si="16"/>
        <v>#REF!</v>
      </c>
      <c r="O22" s="151">
        <v>280429.82400000002</v>
      </c>
      <c r="P22" s="149" t="e">
        <f>SUMIFS(#REF!,#REF!,"&gt;0",#REF!,$A22)</f>
        <v>#REF!</v>
      </c>
      <c r="Q22" s="149" t="e">
        <f t="shared" si="23"/>
        <v>#REF!</v>
      </c>
      <c r="R22" s="148">
        <v>262902.96000000002</v>
      </c>
      <c r="S22" s="149" t="e">
        <f>SUMIFS(#REF!,#REF!,"&gt;0",#REF!,$A22)</f>
        <v>#REF!</v>
      </c>
      <c r="T22" s="149" t="e">
        <f t="shared" si="17"/>
        <v>#REF!</v>
      </c>
      <c r="U22" s="148">
        <v>280429.82400000002</v>
      </c>
      <c r="V22" s="149" t="e">
        <f>SUMIFS(#REF!,#REF!,"&gt;0",#REF!,$A22)</f>
        <v>#REF!</v>
      </c>
      <c r="W22" s="149" t="e">
        <f t="shared" si="24"/>
        <v>#REF!</v>
      </c>
      <c r="X22" s="148">
        <v>280429.82400000002</v>
      </c>
      <c r="Y22" s="149" t="e">
        <f>SUMIFS(#REF!,#REF!,"&gt;0",#REF!,$A22)</f>
        <v>#REF!</v>
      </c>
      <c r="Z22" s="150" t="e">
        <f t="shared" si="19"/>
        <v>#REF!</v>
      </c>
    </row>
    <row r="23" spans="1:26" ht="14.25" customHeight="1" x14ac:dyDescent="0.35">
      <c r="A23" s="163" t="s">
        <v>871</v>
      </c>
      <c r="B23" s="147" t="s">
        <v>840</v>
      </c>
      <c r="C23" s="148">
        <v>514.80501599999991</v>
      </c>
      <c r="D23" s="149" t="e">
        <f>SUMIFS(#REF!,#REF!,"&gt;0",#REF!,$A23)/1000</f>
        <v>#REF!</v>
      </c>
      <c r="E23" s="149" t="e">
        <f t="shared" si="20"/>
        <v>#REF!</v>
      </c>
      <c r="F23" s="148">
        <v>514.80501599999991</v>
      </c>
      <c r="G23" s="204" t="e">
        <f>SUMIFS(#REF!,#REF!,"&gt;0",#REF!,$A23)/1000</f>
        <v>#REF!</v>
      </c>
      <c r="H23" s="149" t="e">
        <f t="shared" si="21"/>
        <v>#REF!</v>
      </c>
      <c r="I23" s="148">
        <v>514.80501599999991</v>
      </c>
      <c r="J23" s="149" t="e">
        <f>SUMIFS(#REF!,#REF!,"&gt;0",#REF!,$A23)/1000</f>
        <v>#REF!</v>
      </c>
      <c r="K23" s="149" t="e">
        <f t="shared" si="22"/>
        <v>#REF!</v>
      </c>
      <c r="L23" s="148">
        <v>514.80501599999991</v>
      </c>
      <c r="M23" s="149" t="e">
        <f>SUMIFS(#REF!,#REF!,"&gt;0",#REF!,$A23)/1000</f>
        <v>#REF!</v>
      </c>
      <c r="N23" s="150" t="e">
        <f t="shared" si="16"/>
        <v>#REF!</v>
      </c>
      <c r="O23" s="151">
        <v>43817.16</v>
      </c>
      <c r="P23" s="149" t="e">
        <f>SUMIFS(#REF!,#REF!,"&gt;0",#REF!,$A23)</f>
        <v>#REF!</v>
      </c>
      <c r="Q23" s="149" t="e">
        <f t="shared" si="23"/>
        <v>#REF!</v>
      </c>
      <c r="R23" s="148">
        <v>43817.16</v>
      </c>
      <c r="S23" s="149" t="e">
        <f>SUMIFS(#REF!,#REF!,"&gt;0",#REF!,$A23)</f>
        <v>#REF!</v>
      </c>
      <c r="T23" s="149" t="e">
        <f t="shared" si="17"/>
        <v>#REF!</v>
      </c>
      <c r="U23" s="148">
        <v>43817.16</v>
      </c>
      <c r="V23" s="149" t="e">
        <f>SUMIFS(#REF!,#REF!,"&gt;0",#REF!,$A23)</f>
        <v>#REF!</v>
      </c>
      <c r="W23" s="149" t="e">
        <f t="shared" si="24"/>
        <v>#REF!</v>
      </c>
      <c r="X23" s="148">
        <v>43817.16</v>
      </c>
      <c r="Y23" s="149" t="e">
        <f>SUMIFS(#REF!,#REF!,"&gt;0",#REF!,$A23)</f>
        <v>#REF!</v>
      </c>
      <c r="Z23" s="150" t="e">
        <f t="shared" si="19"/>
        <v>#REF!</v>
      </c>
    </row>
    <row r="24" spans="1:26" ht="14.25" customHeight="1" thickBot="1" x14ac:dyDescent="0.4">
      <c r="A24" s="163" t="s">
        <v>872</v>
      </c>
      <c r="B24" s="147" t="s">
        <v>841</v>
      </c>
      <c r="C24" s="148">
        <v>5587.360740000001</v>
      </c>
      <c r="D24" s="149" t="e">
        <f>SUMIFS(#REF!,#REF!,"&gt;0",#REF!,$A24)/1000</f>
        <v>#REF!</v>
      </c>
      <c r="E24" s="149" t="e">
        <f>D24-C24</f>
        <v>#REF!</v>
      </c>
      <c r="F24" s="148">
        <v>5587.360740000001</v>
      </c>
      <c r="G24" s="204" t="e">
        <f>SUMIFS(#REF!,#REF!,"&gt;0",#REF!,$A24)/1000</f>
        <v>#REF!</v>
      </c>
      <c r="H24" s="149" t="e">
        <f t="shared" si="21"/>
        <v>#REF!</v>
      </c>
      <c r="I24" s="148">
        <v>5587.360740000001</v>
      </c>
      <c r="J24" s="149" t="e">
        <f>SUMIFS(#REF!,#REF!,"&gt;0",#REF!,$A24)/1000</f>
        <v>#REF!</v>
      </c>
      <c r="K24" s="149" t="e">
        <f t="shared" si="22"/>
        <v>#REF!</v>
      </c>
      <c r="L24" s="148">
        <v>5587.360740000001</v>
      </c>
      <c r="M24" s="149" t="e">
        <f>SUMIFS(#REF!,#REF!,"&gt;0",#REF!,$A24)/1000</f>
        <v>#REF!</v>
      </c>
      <c r="N24" s="150" t="e">
        <f t="shared" si="16"/>
        <v>#REF!</v>
      </c>
      <c r="O24" s="151">
        <v>0</v>
      </c>
      <c r="P24" s="149" t="e">
        <f>SUMIFS(#REF!,#REF!,"&gt;0",#REF!,$A24)</f>
        <v>#REF!</v>
      </c>
      <c r="Q24" s="149" t="e">
        <f t="shared" si="23"/>
        <v>#REF!</v>
      </c>
      <c r="R24" s="148">
        <v>0</v>
      </c>
      <c r="S24" s="149" t="e">
        <f>SUMIFS(#REF!,#REF!,"&gt;0",#REF!,$A24)</f>
        <v>#REF!</v>
      </c>
      <c r="T24" s="149" t="e">
        <f t="shared" si="17"/>
        <v>#REF!</v>
      </c>
      <c r="U24" s="148">
        <v>0</v>
      </c>
      <c r="V24" s="149" t="e">
        <f>SUMIFS(#REF!,#REF!,"&gt;0",#REF!,$A24)</f>
        <v>#REF!</v>
      </c>
      <c r="W24" s="149" t="e">
        <f t="shared" si="24"/>
        <v>#REF!</v>
      </c>
      <c r="X24" s="148">
        <v>0</v>
      </c>
      <c r="Y24" s="149" t="e">
        <f>SUMIFS(#REF!,#REF!,"&gt;0",#REF!,$A24)</f>
        <v>#REF!</v>
      </c>
      <c r="Z24" s="150" t="e">
        <f t="shared" si="19"/>
        <v>#REF!</v>
      </c>
    </row>
    <row r="25" spans="1:26" ht="14.25" customHeight="1" thickBot="1" x14ac:dyDescent="0.4">
      <c r="A25" s="163"/>
      <c r="B25" s="152" t="s">
        <v>828</v>
      </c>
      <c r="C25" s="208">
        <f>SUM(C16:C24)</f>
        <v>240272.87974758464</v>
      </c>
      <c r="D25" s="154" t="e">
        <f>SUM(D16:D24)</f>
        <v>#REF!</v>
      </c>
      <c r="E25" s="154" t="e">
        <f t="shared" ref="E25" si="25">D25-C25</f>
        <v>#REF!</v>
      </c>
      <c r="F25" s="153">
        <f>SUM(F16:F24)</f>
        <v>239400.22656781678</v>
      </c>
      <c r="G25" s="154" t="e">
        <f>SUM(G16:G24)</f>
        <v>#REF!</v>
      </c>
      <c r="H25" s="154" t="e">
        <f t="shared" si="14"/>
        <v>#REF!</v>
      </c>
      <c r="I25" s="153">
        <f>SUM(I16:I24)</f>
        <v>242767.16323051217</v>
      </c>
      <c r="J25" s="154" t="e">
        <f>SUM(J16:J24)</f>
        <v>#REF!</v>
      </c>
      <c r="K25" s="154" t="e">
        <f t="shared" si="15"/>
        <v>#REF!</v>
      </c>
      <c r="L25" s="153">
        <f>SUM(L16:L24)</f>
        <v>271654.4151228097</v>
      </c>
      <c r="M25" s="154" t="e">
        <f>SUM(M16:M24)</f>
        <v>#REF!</v>
      </c>
      <c r="N25" s="155" t="e">
        <f t="shared" si="16"/>
        <v>#REF!</v>
      </c>
      <c r="O25" s="156">
        <f>SUM(O16:O24)</f>
        <v>2282020.2975955643</v>
      </c>
      <c r="P25" s="154" t="e">
        <f>SUM(P16:P24)</f>
        <v>#REF!</v>
      </c>
      <c r="Q25" s="154" t="e">
        <f t="shared" si="10"/>
        <v>#REF!</v>
      </c>
      <c r="R25" s="153">
        <f>SUM(R16:R24)</f>
        <v>2071302.5561518914</v>
      </c>
      <c r="S25" s="154" t="e">
        <f>SUM(S16:S24)</f>
        <v>#REF!</v>
      </c>
      <c r="T25" s="154" t="e">
        <f t="shared" ref="T25" si="26">S25-R25</f>
        <v>#REF!</v>
      </c>
      <c r="U25" s="153">
        <f>SUM(U16:U24)</f>
        <v>1561036.3975161486</v>
      </c>
      <c r="V25" s="154" t="e">
        <f>SUM(V16:V24)</f>
        <v>#REF!</v>
      </c>
      <c r="W25" s="154" t="e">
        <f t="shared" si="18"/>
        <v>#REF!</v>
      </c>
      <c r="X25" s="153">
        <f>SUM(X16:X24)</f>
        <v>1615626.562792364</v>
      </c>
      <c r="Y25" s="154" t="e">
        <f>SUM(Y16:Y24)</f>
        <v>#REF!</v>
      </c>
      <c r="Z25" s="155" t="e">
        <f t="shared" si="19"/>
        <v>#REF!</v>
      </c>
    </row>
    <row r="26" spans="1:26" s="141" customFormat="1" ht="14.25" customHeight="1" thickBot="1" x14ac:dyDescent="0.4">
      <c r="A26" s="163"/>
      <c r="B26" s="157" t="s">
        <v>1146</v>
      </c>
      <c r="C26" s="158">
        <v>12921.558515334506</v>
      </c>
      <c r="D26" s="209">
        <v>12921.558515334506</v>
      </c>
      <c r="E26" s="210"/>
      <c r="F26" s="158">
        <v>12921.558515334506</v>
      </c>
      <c r="G26" s="209">
        <v>12921.558515334506</v>
      </c>
      <c r="H26" s="210"/>
      <c r="I26" s="158">
        <v>12921.558515334506</v>
      </c>
      <c r="J26" s="209">
        <v>12921.558515334506</v>
      </c>
      <c r="K26" s="210"/>
      <c r="L26" s="158">
        <v>12921.558515334506</v>
      </c>
      <c r="M26" s="209">
        <v>12921.558515334506</v>
      </c>
      <c r="N26" s="210"/>
      <c r="O26" s="211">
        <v>-441008.82304895925</v>
      </c>
      <c r="P26" s="212">
        <v>-441008.82304895925</v>
      </c>
      <c r="Q26" s="212"/>
      <c r="R26" s="213">
        <v>-441008.82304895925</v>
      </c>
      <c r="S26" s="212">
        <v>-441008.82304895925</v>
      </c>
      <c r="T26" s="212"/>
      <c r="U26" s="213">
        <v>-441008.82304895925</v>
      </c>
      <c r="V26" s="212">
        <v>-441008.82304895925</v>
      </c>
      <c r="W26" s="212"/>
      <c r="X26" s="213">
        <v>-441008.82304895925</v>
      </c>
      <c r="Y26" s="212">
        <v>-441008.82304895925</v>
      </c>
      <c r="Z26" s="214"/>
    </row>
    <row r="27" spans="1:26" ht="14.25" customHeight="1" thickBot="1" x14ac:dyDescent="0.4">
      <c r="A27" s="163"/>
      <c r="B27" s="157" t="s">
        <v>829</v>
      </c>
      <c r="C27" s="158">
        <f t="shared" ref="C27:Z27" si="27">SUM(C15,C25,C26)</f>
        <v>347176.07080409309</v>
      </c>
      <c r="D27" s="209" t="e">
        <f t="shared" si="27"/>
        <v>#REF!</v>
      </c>
      <c r="E27" s="209" t="e">
        <f t="shared" si="27"/>
        <v>#REF!</v>
      </c>
      <c r="F27" s="158">
        <f t="shared" si="27"/>
        <v>344832.29709704901</v>
      </c>
      <c r="G27" s="209" t="e">
        <f t="shared" si="27"/>
        <v>#REF!</v>
      </c>
      <c r="H27" s="209" t="e">
        <f>SUM(H15,H25,H26)</f>
        <v>#REF!</v>
      </c>
      <c r="I27" s="158">
        <f t="shared" si="27"/>
        <v>326244.28273999214</v>
      </c>
      <c r="J27" s="209" t="e">
        <f t="shared" si="27"/>
        <v>#REF!</v>
      </c>
      <c r="K27" s="209" t="e">
        <f t="shared" si="27"/>
        <v>#REF!</v>
      </c>
      <c r="L27" s="158">
        <f t="shared" si="27"/>
        <v>350242.25260483928</v>
      </c>
      <c r="M27" s="209" t="e">
        <f t="shared" si="27"/>
        <v>#REF!</v>
      </c>
      <c r="N27" s="209" t="e">
        <f t="shared" si="27"/>
        <v>#REF!</v>
      </c>
      <c r="O27" s="211">
        <f t="shared" si="27"/>
        <v>3716492.4028970562</v>
      </c>
      <c r="P27" s="215" t="e">
        <f t="shared" si="27"/>
        <v>#REF!</v>
      </c>
      <c r="Q27" s="215" t="e">
        <f t="shared" si="27"/>
        <v>#REF!</v>
      </c>
      <c r="R27" s="213">
        <f t="shared" si="27"/>
        <v>3524551.0061848769</v>
      </c>
      <c r="S27" s="215" t="e">
        <f t="shared" si="27"/>
        <v>#REF!</v>
      </c>
      <c r="T27" s="215" t="e">
        <f t="shared" si="27"/>
        <v>#REF!</v>
      </c>
      <c r="U27" s="213">
        <f t="shared" si="27"/>
        <v>3074613.331617007</v>
      </c>
      <c r="V27" s="215" t="e">
        <f t="shared" si="27"/>
        <v>#REF!</v>
      </c>
      <c r="W27" s="215" t="e">
        <f t="shared" si="27"/>
        <v>#REF!</v>
      </c>
      <c r="X27" s="213">
        <f t="shared" si="27"/>
        <v>3129203.8553342046</v>
      </c>
      <c r="Y27" s="215" t="e">
        <f t="shared" si="27"/>
        <v>#REF!</v>
      </c>
      <c r="Z27" s="216" t="e">
        <f t="shared" si="27"/>
        <v>#REF!</v>
      </c>
    </row>
    <row r="28" spans="1:26" ht="14.25" customHeight="1" x14ac:dyDescent="0.35">
      <c r="B28" s="159"/>
      <c r="C28" s="160"/>
      <c r="D28" s="160"/>
      <c r="E28" s="160"/>
      <c r="F28" s="160"/>
      <c r="G28" s="160"/>
      <c r="H28" s="160"/>
      <c r="I28" s="160"/>
      <c r="J28" s="160"/>
      <c r="K28" s="160"/>
      <c r="L28" s="160"/>
      <c r="M28" s="160"/>
      <c r="N28" s="160"/>
      <c r="O28" s="160"/>
      <c r="P28" s="160"/>
      <c r="Q28" s="160"/>
      <c r="R28" s="160"/>
      <c r="S28" s="161"/>
      <c r="T28" s="160"/>
    </row>
    <row r="29" spans="1:26" ht="14.25" customHeight="1" x14ac:dyDescent="0.35">
      <c r="B29" s="267" t="s">
        <v>1145</v>
      </c>
      <c r="C29" s="267"/>
      <c r="D29" s="267"/>
      <c r="E29" s="267"/>
      <c r="F29" s="267"/>
      <c r="G29" s="267"/>
      <c r="H29" s="267"/>
      <c r="I29" s="267"/>
      <c r="J29" s="267"/>
      <c r="K29" s="267"/>
      <c r="L29" s="267"/>
      <c r="M29" s="267"/>
      <c r="N29" s="267"/>
      <c r="O29" s="267"/>
      <c r="P29" s="267"/>
      <c r="Q29" s="267"/>
      <c r="R29" s="267"/>
      <c r="S29" s="267"/>
      <c r="T29" s="267"/>
    </row>
    <row r="30" spans="1:26" ht="14.25" customHeight="1" x14ac:dyDescent="0.35">
      <c r="B30" s="267"/>
      <c r="C30" s="267"/>
      <c r="D30" s="267"/>
      <c r="E30" s="267"/>
      <c r="F30" s="267"/>
      <c r="G30" s="267"/>
      <c r="H30" s="267"/>
      <c r="I30" s="267"/>
      <c r="J30" s="267"/>
      <c r="K30" s="267"/>
      <c r="L30" s="267"/>
      <c r="M30" s="267"/>
      <c r="N30" s="267"/>
      <c r="O30" s="267"/>
      <c r="P30" s="267"/>
      <c r="Q30" s="267"/>
      <c r="R30" s="267"/>
      <c r="S30" s="267"/>
      <c r="T30" s="267"/>
    </row>
    <row r="31" spans="1:26" ht="14.25" customHeight="1" x14ac:dyDescent="0.35">
      <c r="B31" s="267"/>
      <c r="C31" s="267"/>
      <c r="D31" s="267"/>
      <c r="E31" s="267"/>
      <c r="F31" s="267"/>
      <c r="G31" s="267"/>
      <c r="H31" s="267"/>
      <c r="I31" s="267"/>
      <c r="J31" s="267"/>
      <c r="K31" s="267"/>
      <c r="L31" s="267"/>
      <c r="M31" s="267"/>
      <c r="N31" s="267"/>
      <c r="O31" s="267"/>
      <c r="P31" s="267"/>
      <c r="Q31" s="267"/>
      <c r="R31" s="267"/>
      <c r="S31" s="267"/>
      <c r="T31" s="267"/>
    </row>
    <row r="32" spans="1:26" ht="14.25" customHeight="1" x14ac:dyDescent="0.35">
      <c r="B32" s="267"/>
      <c r="C32" s="267"/>
      <c r="D32" s="267"/>
      <c r="E32" s="267"/>
      <c r="F32" s="267"/>
      <c r="G32" s="267"/>
      <c r="H32" s="267"/>
      <c r="I32" s="267"/>
      <c r="J32" s="267"/>
      <c r="K32" s="267"/>
      <c r="L32" s="267"/>
      <c r="M32" s="267"/>
      <c r="N32" s="267"/>
      <c r="O32" s="267"/>
      <c r="P32" s="267"/>
      <c r="Q32" s="267"/>
      <c r="R32" s="267"/>
      <c r="S32" s="267"/>
      <c r="T32" s="267"/>
    </row>
    <row r="33" spans="2:20" ht="14.25" customHeight="1" x14ac:dyDescent="0.35">
      <c r="B33" s="267"/>
      <c r="C33" s="267"/>
      <c r="D33" s="267"/>
      <c r="E33" s="267"/>
      <c r="F33" s="267"/>
      <c r="G33" s="267"/>
      <c r="H33" s="267"/>
      <c r="I33" s="267"/>
      <c r="J33" s="267"/>
      <c r="K33" s="267"/>
      <c r="L33" s="267"/>
      <c r="M33" s="267"/>
      <c r="N33" s="267"/>
      <c r="O33" s="267"/>
      <c r="P33" s="267"/>
      <c r="Q33" s="267"/>
      <c r="R33" s="267"/>
      <c r="S33" s="267"/>
      <c r="T33" s="267"/>
    </row>
    <row r="35" spans="2:20" hidden="1" x14ac:dyDescent="0.35">
      <c r="B35" t="s">
        <v>1118</v>
      </c>
      <c r="C35" s="137">
        <f>SUM(C24,C19)</f>
        <v>5810.8551696000013</v>
      </c>
      <c r="D35" s="137"/>
      <c r="E35" s="137"/>
      <c r="F35" s="137"/>
      <c r="G35" s="137"/>
      <c r="H35" s="137"/>
      <c r="I35" s="137"/>
      <c r="J35" s="137"/>
      <c r="K35" s="137"/>
      <c r="L35" s="137"/>
      <c r="M35" s="137"/>
      <c r="N35" s="137"/>
      <c r="O35" s="137">
        <f t="shared" ref="O35" si="28">SUM(O24,O19)</f>
        <v>0</v>
      </c>
    </row>
    <row r="36" spans="2:20" hidden="1" x14ac:dyDescent="0.35">
      <c r="B36" t="s">
        <v>180</v>
      </c>
      <c r="C36" s="137">
        <f>SUM(C20:C21)</f>
        <v>68466.137025000004</v>
      </c>
      <c r="D36" s="137"/>
      <c r="E36" s="137"/>
      <c r="F36" s="137"/>
      <c r="G36" s="137"/>
      <c r="H36" s="137"/>
      <c r="I36" s="137"/>
      <c r="J36" s="137"/>
      <c r="K36" s="137"/>
      <c r="L36" s="137"/>
      <c r="M36" s="137"/>
      <c r="N36" s="137"/>
      <c r="O36" s="137">
        <f t="shared" ref="O36" si="29">SUM(O20:O21)</f>
        <v>507594.66659999988</v>
      </c>
    </row>
    <row r="37" spans="2:20" hidden="1" x14ac:dyDescent="0.35">
      <c r="B37" t="s">
        <v>181</v>
      </c>
      <c r="C37" s="137">
        <f>SUM(C22:C23)</f>
        <v>10639.303664000001</v>
      </c>
      <c r="D37" s="137"/>
      <c r="E37" s="137"/>
      <c r="F37" s="137"/>
      <c r="G37" s="137"/>
      <c r="H37" s="137"/>
      <c r="I37" s="137"/>
      <c r="J37" s="137"/>
      <c r="K37" s="137"/>
      <c r="L37" s="137"/>
      <c r="M37" s="137"/>
      <c r="N37" s="137"/>
      <c r="O37" s="137">
        <f t="shared" ref="O37" si="30">SUM(O22:O23)</f>
        <v>324246.98400000005</v>
      </c>
    </row>
    <row r="38" spans="2:20" hidden="1" x14ac:dyDescent="0.35">
      <c r="B38" t="s">
        <v>55</v>
      </c>
      <c r="C38" s="137">
        <f>SUM(C16:C18)</f>
        <v>155356.58388898463</v>
      </c>
      <c r="D38" s="137"/>
      <c r="E38" s="137"/>
      <c r="F38" s="137"/>
      <c r="G38" s="137"/>
      <c r="H38" s="137"/>
      <c r="I38" s="137"/>
      <c r="J38" s="137"/>
      <c r="K38" s="137"/>
      <c r="L38" s="137"/>
      <c r="M38" s="137"/>
      <c r="N38" s="137"/>
      <c r="O38" s="137">
        <f t="shared" ref="O38" si="31">SUM(O16:O18)</f>
        <v>1450178.6469955642</v>
      </c>
    </row>
    <row r="39" spans="2:20" hidden="1" x14ac:dyDescent="0.35">
      <c r="C39" s="137">
        <f>SUM(C35:C38)</f>
        <v>240272.87974758464</v>
      </c>
      <c r="D39" s="137"/>
      <c r="E39" s="137"/>
      <c r="F39" s="137"/>
      <c r="G39" s="137"/>
      <c r="H39" s="137"/>
      <c r="I39" s="137"/>
      <c r="J39" s="137"/>
      <c r="K39" s="137"/>
      <c r="L39" s="137"/>
      <c r="M39" s="137"/>
      <c r="N39" s="137"/>
      <c r="O39" s="137">
        <f t="shared" ref="O39" si="32">SUM(O35:O38)</f>
        <v>2282020.2975955643</v>
      </c>
    </row>
    <row r="42" spans="2:20" x14ac:dyDescent="0.35">
      <c r="C42" s="137"/>
      <c r="O42" s="137"/>
    </row>
    <row r="43" spans="2:20" x14ac:dyDescent="0.35">
      <c r="C43" s="137"/>
      <c r="O43" s="137"/>
    </row>
    <row r="44" spans="2:20" x14ac:dyDescent="0.35">
      <c r="C44" s="137"/>
      <c r="O44" s="137"/>
    </row>
    <row r="45" spans="2:20" x14ac:dyDescent="0.35">
      <c r="C45" s="137"/>
      <c r="O45" s="137"/>
    </row>
    <row r="46" spans="2:20" x14ac:dyDescent="0.35">
      <c r="C46" s="137"/>
      <c r="O46" s="137"/>
    </row>
    <row r="47" spans="2:20" x14ac:dyDescent="0.35">
      <c r="C47" s="137"/>
      <c r="O47" s="137"/>
    </row>
    <row r="48" spans="2:20" x14ac:dyDescent="0.35">
      <c r="C48" s="137"/>
      <c r="O48" s="137"/>
    </row>
    <row r="49" spans="3:15" x14ac:dyDescent="0.35">
      <c r="C49" s="137"/>
      <c r="O49" s="137"/>
    </row>
    <row r="50" spans="3:15" x14ac:dyDescent="0.35">
      <c r="C50" s="137"/>
      <c r="O50" s="137"/>
    </row>
    <row r="51" spans="3:15" x14ac:dyDescent="0.35">
      <c r="C51" s="137"/>
      <c r="O51" s="137"/>
    </row>
    <row r="52" spans="3:15" x14ac:dyDescent="0.35">
      <c r="C52" s="137"/>
      <c r="O52" s="137"/>
    </row>
    <row r="53" spans="3:15" x14ac:dyDescent="0.35">
      <c r="C53" s="137"/>
      <c r="O53" s="137"/>
    </row>
    <row r="54" spans="3:15" x14ac:dyDescent="0.35">
      <c r="C54" s="137"/>
      <c r="O54" s="137"/>
    </row>
    <row r="55" spans="3:15" x14ac:dyDescent="0.35">
      <c r="C55" s="137"/>
      <c r="O55" s="137"/>
    </row>
    <row r="56" spans="3:15" x14ac:dyDescent="0.35">
      <c r="C56" s="137"/>
      <c r="O56" s="137"/>
    </row>
  </sheetData>
  <mergeCells count="5">
    <mergeCell ref="B4:B5"/>
    <mergeCell ref="B29:T33"/>
    <mergeCell ref="C4:N4"/>
    <mergeCell ref="O4:Z4"/>
    <mergeCell ref="B2:Z2"/>
  </mergeCells>
  <pageMargins left="0.7" right="0.7" top="0.75" bottom="0.75" header="0.3" footer="0.3"/>
  <pageSetup scale="47" orientation="landscape" r:id="rId1"/>
  <headerFooter>
    <oddHeader>&amp;CPortfolio Summary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2:L821"/>
  <sheetViews>
    <sheetView workbookViewId="0"/>
  </sheetViews>
  <sheetFormatPr defaultColWidth="9.1796875" defaultRowHeight="14.5" x14ac:dyDescent="0.35"/>
  <cols>
    <col min="1" max="3" width="9.1796875" style="141"/>
    <col min="4" max="4" width="31.26953125" style="13" customWidth="1"/>
    <col min="5" max="5" width="9.1796875" style="141"/>
    <col min="6" max="7" width="9.1796875" style="13"/>
    <col min="8" max="16384" width="9.1796875" style="141"/>
  </cols>
  <sheetData>
    <row r="2" spans="1:12" x14ac:dyDescent="0.35">
      <c r="A2" s="142">
        <v>4</v>
      </c>
      <c r="B2" s="142">
        <v>5</v>
      </c>
      <c r="C2" s="142">
        <v>6</v>
      </c>
      <c r="D2" s="185">
        <v>7</v>
      </c>
      <c r="E2" s="142">
        <v>8</v>
      </c>
      <c r="F2" s="185">
        <v>9</v>
      </c>
      <c r="G2" s="185">
        <v>10</v>
      </c>
      <c r="H2" s="142">
        <v>11</v>
      </c>
      <c r="I2" s="142">
        <v>12</v>
      </c>
      <c r="J2" s="142">
        <v>13</v>
      </c>
    </row>
    <row r="3" spans="1:12" ht="48" x14ac:dyDescent="0.35">
      <c r="A3" s="142" t="s">
        <v>269</v>
      </c>
      <c r="B3" s="142" t="s">
        <v>220</v>
      </c>
      <c r="C3" s="142" t="s">
        <v>221</v>
      </c>
      <c r="D3" s="185" t="s">
        <v>236</v>
      </c>
      <c r="E3" s="186" t="s">
        <v>53</v>
      </c>
      <c r="F3" s="187" t="s">
        <v>642</v>
      </c>
      <c r="G3" s="187" t="s">
        <v>643</v>
      </c>
      <c r="H3" s="186" t="s">
        <v>497</v>
      </c>
      <c r="I3" s="186" t="s">
        <v>501</v>
      </c>
      <c r="J3" s="188" t="s">
        <v>850</v>
      </c>
      <c r="K3" s="189" t="s">
        <v>873</v>
      </c>
      <c r="L3" s="189" t="s">
        <v>270</v>
      </c>
    </row>
    <row r="4" spans="1:12" x14ac:dyDescent="0.35">
      <c r="A4" s="190">
        <v>518</v>
      </c>
      <c r="B4" s="190" t="s">
        <v>52</v>
      </c>
      <c r="C4" s="190" t="s">
        <v>20</v>
      </c>
      <c r="D4" s="191" t="s">
        <v>47</v>
      </c>
      <c r="E4" s="192" t="s">
        <v>1</v>
      </c>
      <c r="F4" s="185" t="s">
        <v>233</v>
      </c>
      <c r="G4" s="185" t="s">
        <v>671</v>
      </c>
      <c r="H4" s="190">
        <v>1</v>
      </c>
      <c r="I4" s="190"/>
      <c r="J4" s="192" t="s">
        <v>636</v>
      </c>
      <c r="K4" s="141" t="s">
        <v>874</v>
      </c>
      <c r="L4" s="141" t="s">
        <v>20</v>
      </c>
    </row>
    <row r="5" spans="1:12" x14ac:dyDescent="0.35">
      <c r="A5" s="190">
        <v>519</v>
      </c>
      <c r="B5" s="190" t="s">
        <v>52</v>
      </c>
      <c r="C5" s="190" t="s">
        <v>20</v>
      </c>
      <c r="D5" s="191" t="s">
        <v>48</v>
      </c>
      <c r="E5" s="192" t="s">
        <v>1</v>
      </c>
      <c r="F5" s="185" t="s">
        <v>233</v>
      </c>
      <c r="G5" s="185" t="s">
        <v>671</v>
      </c>
      <c r="H5" s="190">
        <v>1</v>
      </c>
      <c r="I5" s="190"/>
      <c r="J5" s="192" t="s">
        <v>636</v>
      </c>
      <c r="K5" s="141" t="s">
        <v>874</v>
      </c>
      <c r="L5" s="141" t="s">
        <v>20</v>
      </c>
    </row>
    <row r="6" spans="1:12" x14ac:dyDescent="0.35">
      <c r="A6" s="190">
        <v>520</v>
      </c>
      <c r="B6" s="190" t="s">
        <v>52</v>
      </c>
      <c r="C6" s="190" t="s">
        <v>20</v>
      </c>
      <c r="D6" s="191" t="s">
        <v>49</v>
      </c>
      <c r="E6" s="192" t="s">
        <v>1</v>
      </c>
      <c r="F6" s="185" t="s">
        <v>233</v>
      </c>
      <c r="G6" s="185" t="s">
        <v>671</v>
      </c>
      <c r="H6" s="190">
        <v>1</v>
      </c>
      <c r="I6" s="190"/>
      <c r="J6" s="192" t="s">
        <v>636</v>
      </c>
      <c r="K6" s="141" t="s">
        <v>874</v>
      </c>
      <c r="L6" s="141" t="s">
        <v>20</v>
      </c>
    </row>
    <row r="7" spans="1:12" x14ac:dyDescent="0.35">
      <c r="A7" s="190">
        <v>522</v>
      </c>
      <c r="B7" s="190" t="s">
        <v>52</v>
      </c>
      <c r="C7" s="190" t="s">
        <v>20</v>
      </c>
      <c r="D7" s="191" t="s">
        <v>50</v>
      </c>
      <c r="E7" s="192" t="s">
        <v>1</v>
      </c>
      <c r="F7" s="185" t="s">
        <v>233</v>
      </c>
      <c r="G7" s="185" t="s">
        <v>671</v>
      </c>
      <c r="H7" s="190">
        <v>1</v>
      </c>
      <c r="I7" s="190"/>
      <c r="J7" s="192" t="s">
        <v>637</v>
      </c>
      <c r="K7" s="141" t="s">
        <v>874</v>
      </c>
      <c r="L7" s="141" t="s">
        <v>20</v>
      </c>
    </row>
    <row r="8" spans="1:12" x14ac:dyDescent="0.35">
      <c r="A8" s="190">
        <v>523</v>
      </c>
      <c r="B8" s="190" t="s">
        <v>52</v>
      </c>
      <c r="C8" s="190" t="s">
        <v>20</v>
      </c>
      <c r="D8" s="191" t="s">
        <v>855</v>
      </c>
      <c r="E8" s="192" t="s">
        <v>1</v>
      </c>
      <c r="F8" s="185" t="s">
        <v>232</v>
      </c>
      <c r="G8" s="185" t="s">
        <v>629</v>
      </c>
      <c r="H8" s="190">
        <v>1</v>
      </c>
      <c r="I8" s="190"/>
      <c r="J8" s="192" t="s">
        <v>636</v>
      </c>
      <c r="K8" s="141" t="s">
        <v>863</v>
      </c>
      <c r="L8" s="141" t="s">
        <v>20</v>
      </c>
    </row>
    <row r="9" spans="1:12" x14ac:dyDescent="0.35">
      <c r="A9" s="190">
        <v>524</v>
      </c>
      <c r="B9" s="190" t="s">
        <v>52</v>
      </c>
      <c r="C9" s="190" t="s">
        <v>20</v>
      </c>
      <c r="D9" s="191" t="s">
        <v>856</v>
      </c>
      <c r="E9" s="192" t="s">
        <v>1</v>
      </c>
      <c r="F9" s="185" t="s">
        <v>232</v>
      </c>
      <c r="G9" s="185" t="s">
        <v>629</v>
      </c>
      <c r="H9" s="190">
        <v>1</v>
      </c>
      <c r="I9" s="190"/>
      <c r="J9" s="192" t="s">
        <v>637</v>
      </c>
      <c r="K9" s="141" t="s">
        <v>863</v>
      </c>
      <c r="L9" s="141" t="s">
        <v>20</v>
      </c>
    </row>
    <row r="10" spans="1:12" x14ac:dyDescent="0.35">
      <c r="A10" s="190">
        <v>503</v>
      </c>
      <c r="B10" s="190" t="s">
        <v>52</v>
      </c>
      <c r="C10" s="190" t="s">
        <v>20</v>
      </c>
      <c r="D10" s="185" t="s">
        <v>687</v>
      </c>
      <c r="E10" s="192" t="s">
        <v>74</v>
      </c>
      <c r="F10" s="185" t="s">
        <v>225</v>
      </c>
      <c r="G10" s="185" t="s">
        <v>663</v>
      </c>
      <c r="H10" s="190">
        <v>1</v>
      </c>
      <c r="I10" s="190"/>
      <c r="J10" s="192" t="s">
        <v>636</v>
      </c>
      <c r="K10" s="141" t="s">
        <v>875</v>
      </c>
      <c r="L10" s="141" t="s">
        <v>20</v>
      </c>
    </row>
    <row r="11" spans="1:12" x14ac:dyDescent="0.35">
      <c r="A11" s="190">
        <v>504</v>
      </c>
      <c r="B11" s="190" t="s">
        <v>52</v>
      </c>
      <c r="C11" s="190" t="s">
        <v>20</v>
      </c>
      <c r="D11" s="185" t="s">
        <v>688</v>
      </c>
      <c r="E11" s="192" t="s">
        <v>74</v>
      </c>
      <c r="F11" s="185" t="s">
        <v>225</v>
      </c>
      <c r="G11" s="185" t="s">
        <v>663</v>
      </c>
      <c r="H11" s="190">
        <v>1</v>
      </c>
      <c r="I11" s="190"/>
      <c r="J11" s="192" t="s">
        <v>636</v>
      </c>
      <c r="K11" s="141" t="s">
        <v>875</v>
      </c>
      <c r="L11" s="141" t="s">
        <v>20</v>
      </c>
    </row>
    <row r="12" spans="1:12" x14ac:dyDescent="0.35">
      <c r="A12" s="190">
        <v>505</v>
      </c>
      <c r="B12" s="190" t="s">
        <v>52</v>
      </c>
      <c r="C12" s="190" t="s">
        <v>20</v>
      </c>
      <c r="D12" s="185" t="s">
        <v>689</v>
      </c>
      <c r="E12" s="192" t="s">
        <v>74</v>
      </c>
      <c r="F12" s="185" t="s">
        <v>225</v>
      </c>
      <c r="G12" s="185" t="s">
        <v>663</v>
      </c>
      <c r="H12" s="190">
        <v>1</v>
      </c>
      <c r="I12" s="190"/>
      <c r="J12" s="192" t="s">
        <v>636</v>
      </c>
      <c r="K12" s="141" t="s">
        <v>875</v>
      </c>
      <c r="L12" s="141" t="s">
        <v>20</v>
      </c>
    </row>
    <row r="13" spans="1:12" x14ac:dyDescent="0.35">
      <c r="A13" s="190">
        <v>507</v>
      </c>
      <c r="B13" s="190" t="s">
        <v>52</v>
      </c>
      <c r="C13" s="190" t="s">
        <v>20</v>
      </c>
      <c r="D13" s="191" t="s">
        <v>690</v>
      </c>
      <c r="E13" s="192" t="s">
        <v>74</v>
      </c>
      <c r="F13" s="185" t="s">
        <v>264</v>
      </c>
      <c r="G13" s="185" t="s">
        <v>666</v>
      </c>
      <c r="H13" s="190">
        <v>1</v>
      </c>
      <c r="I13" s="190"/>
      <c r="J13" s="192" t="s">
        <v>636</v>
      </c>
      <c r="K13" s="141" t="s">
        <v>265</v>
      </c>
      <c r="L13" s="141" t="s">
        <v>20</v>
      </c>
    </row>
    <row r="14" spans="1:12" x14ac:dyDescent="0.35">
      <c r="A14" s="190">
        <v>508</v>
      </c>
      <c r="B14" s="190" t="s">
        <v>52</v>
      </c>
      <c r="C14" s="190" t="s">
        <v>20</v>
      </c>
      <c r="D14" s="185" t="s">
        <v>378</v>
      </c>
      <c r="E14" s="192" t="s">
        <v>74</v>
      </c>
      <c r="F14" s="185" t="s">
        <v>266</v>
      </c>
      <c r="G14" s="185" t="s">
        <v>664</v>
      </c>
      <c r="H14" s="190">
        <v>1</v>
      </c>
      <c r="I14" s="190"/>
      <c r="J14" s="192" t="s">
        <v>636</v>
      </c>
      <c r="K14" s="141" t="s">
        <v>876</v>
      </c>
      <c r="L14" s="141" t="s">
        <v>20</v>
      </c>
    </row>
    <row r="15" spans="1:12" x14ac:dyDescent="0.35">
      <c r="A15" s="190">
        <v>511</v>
      </c>
      <c r="B15" s="190" t="s">
        <v>52</v>
      </c>
      <c r="C15" s="190" t="s">
        <v>20</v>
      </c>
      <c r="D15" s="185" t="s">
        <v>379</v>
      </c>
      <c r="E15" s="192" t="s">
        <v>74</v>
      </c>
      <c r="F15" s="185" t="s">
        <v>266</v>
      </c>
      <c r="G15" s="185" t="s">
        <v>664</v>
      </c>
      <c r="H15" s="190">
        <v>1</v>
      </c>
      <c r="I15" s="190"/>
      <c r="J15" s="192" t="s">
        <v>636</v>
      </c>
      <c r="K15" s="141" t="s">
        <v>876</v>
      </c>
      <c r="L15" s="141" t="s">
        <v>20</v>
      </c>
    </row>
    <row r="16" spans="1:12" x14ac:dyDescent="0.35">
      <c r="A16" s="190">
        <v>525</v>
      </c>
      <c r="B16" s="190" t="s">
        <v>52</v>
      </c>
      <c r="C16" s="190" t="s">
        <v>20</v>
      </c>
      <c r="D16" s="191" t="s">
        <v>227</v>
      </c>
      <c r="E16" s="192" t="s">
        <v>15</v>
      </c>
      <c r="F16" s="185" t="s">
        <v>228</v>
      </c>
      <c r="G16" s="185" t="s">
        <v>674</v>
      </c>
      <c r="H16" s="190">
        <v>1</v>
      </c>
      <c r="I16" s="190"/>
      <c r="J16" s="192" t="s">
        <v>636</v>
      </c>
      <c r="K16" s="141" t="s">
        <v>424</v>
      </c>
      <c r="L16" s="141" t="s">
        <v>861</v>
      </c>
    </row>
    <row r="17" spans="1:12" x14ac:dyDescent="0.35">
      <c r="A17" s="193">
        <v>509</v>
      </c>
      <c r="B17" s="193" t="s">
        <v>52</v>
      </c>
      <c r="C17" s="193" t="s">
        <v>20</v>
      </c>
      <c r="D17" s="191" t="s">
        <v>178</v>
      </c>
      <c r="E17" s="192" t="s">
        <v>20</v>
      </c>
      <c r="F17" s="185" t="s">
        <v>852</v>
      </c>
      <c r="G17" s="185" t="s">
        <v>853</v>
      </c>
      <c r="H17" s="190">
        <v>1</v>
      </c>
      <c r="I17" s="190"/>
      <c r="J17" s="192" t="s">
        <v>636</v>
      </c>
      <c r="K17" s="141" t="s">
        <v>178</v>
      </c>
      <c r="L17" s="141" t="s">
        <v>20</v>
      </c>
    </row>
    <row r="18" spans="1:12" x14ac:dyDescent="0.35">
      <c r="A18" s="190">
        <v>687</v>
      </c>
      <c r="B18" s="190" t="s">
        <v>52</v>
      </c>
      <c r="C18" s="190" t="s">
        <v>8</v>
      </c>
      <c r="D18" s="185" t="s">
        <v>9</v>
      </c>
      <c r="E18" s="192" t="s">
        <v>4</v>
      </c>
      <c r="F18" s="185" t="s">
        <v>222</v>
      </c>
      <c r="G18" s="185" t="s">
        <v>679</v>
      </c>
      <c r="H18" s="190">
        <v>1</v>
      </c>
      <c r="I18" s="190"/>
      <c r="J18" s="192" t="s">
        <v>636</v>
      </c>
      <c r="K18" s="141" t="s">
        <v>877</v>
      </c>
      <c r="L18" s="141" t="s">
        <v>4</v>
      </c>
    </row>
    <row r="19" spans="1:12" x14ac:dyDescent="0.35">
      <c r="A19" s="190">
        <v>688</v>
      </c>
      <c r="B19" s="190" t="s">
        <v>52</v>
      </c>
      <c r="C19" s="190" t="s">
        <v>8</v>
      </c>
      <c r="D19" s="185" t="s">
        <v>10</v>
      </c>
      <c r="E19" s="192" t="s">
        <v>4</v>
      </c>
      <c r="F19" s="185" t="s">
        <v>222</v>
      </c>
      <c r="G19" s="185" t="s">
        <v>679</v>
      </c>
      <c r="H19" s="190">
        <v>1</v>
      </c>
      <c r="I19" s="190"/>
      <c r="J19" s="192" t="s">
        <v>636</v>
      </c>
      <c r="K19" s="141" t="s">
        <v>877</v>
      </c>
      <c r="L19" s="141" t="s">
        <v>4</v>
      </c>
    </row>
    <row r="20" spans="1:12" x14ac:dyDescent="0.35">
      <c r="A20" s="190">
        <v>689</v>
      </c>
      <c r="B20" s="190" t="s">
        <v>52</v>
      </c>
      <c r="C20" s="190" t="s">
        <v>8</v>
      </c>
      <c r="D20" s="185" t="s">
        <v>11</v>
      </c>
      <c r="E20" s="192" t="s">
        <v>4</v>
      </c>
      <c r="F20" s="185" t="s">
        <v>222</v>
      </c>
      <c r="G20" s="185" t="s">
        <v>679</v>
      </c>
      <c r="H20" s="190">
        <v>1</v>
      </c>
      <c r="I20" s="190"/>
      <c r="J20" s="192" t="s">
        <v>636</v>
      </c>
      <c r="K20" s="141" t="s">
        <v>877</v>
      </c>
      <c r="L20" s="141" t="s">
        <v>4</v>
      </c>
    </row>
    <row r="21" spans="1:12" x14ac:dyDescent="0.35">
      <c r="A21" s="190">
        <v>691</v>
      </c>
      <c r="B21" s="190" t="s">
        <v>52</v>
      </c>
      <c r="C21" s="190" t="s">
        <v>8</v>
      </c>
      <c r="D21" s="185" t="s">
        <v>12</v>
      </c>
      <c r="E21" s="192" t="s">
        <v>4</v>
      </c>
      <c r="F21" s="185" t="s">
        <v>677</v>
      </c>
      <c r="G21" s="185" t="s">
        <v>678</v>
      </c>
      <c r="H21" s="190">
        <v>1</v>
      </c>
      <c r="I21" s="190"/>
      <c r="J21" s="192" t="s">
        <v>636</v>
      </c>
      <c r="K21" s="141" t="s">
        <v>878</v>
      </c>
      <c r="L21" s="141" t="s">
        <v>4</v>
      </c>
    </row>
    <row r="22" spans="1:12" x14ac:dyDescent="0.35">
      <c r="A22" s="190">
        <v>690</v>
      </c>
      <c r="B22" s="190" t="s">
        <v>52</v>
      </c>
      <c r="C22" s="190" t="s">
        <v>8</v>
      </c>
      <c r="D22" s="185" t="s">
        <v>13</v>
      </c>
      <c r="E22" s="192" t="s">
        <v>4</v>
      </c>
      <c r="F22" s="185" t="s">
        <v>677</v>
      </c>
      <c r="G22" s="185" t="s">
        <v>678</v>
      </c>
      <c r="H22" s="190">
        <v>1</v>
      </c>
      <c r="I22" s="190"/>
      <c r="J22" s="192" t="s">
        <v>636</v>
      </c>
      <c r="K22" s="141" t="s">
        <v>878</v>
      </c>
      <c r="L22" s="141" t="s">
        <v>4</v>
      </c>
    </row>
    <row r="23" spans="1:12" x14ac:dyDescent="0.35">
      <c r="A23" s="190">
        <v>692</v>
      </c>
      <c r="B23" s="190" t="s">
        <v>52</v>
      </c>
      <c r="C23" s="190" t="s">
        <v>8</v>
      </c>
      <c r="D23" s="185" t="s">
        <v>14</v>
      </c>
      <c r="E23" s="192" t="s">
        <v>4</v>
      </c>
      <c r="F23" s="185" t="s">
        <v>677</v>
      </c>
      <c r="G23" s="185" t="s">
        <v>678</v>
      </c>
      <c r="H23" s="190">
        <v>1</v>
      </c>
      <c r="I23" s="190"/>
      <c r="J23" s="192" t="s">
        <v>636</v>
      </c>
      <c r="K23" s="141" t="s">
        <v>878</v>
      </c>
      <c r="L23" s="141" t="s">
        <v>4</v>
      </c>
    </row>
    <row r="24" spans="1:12" x14ac:dyDescent="0.35">
      <c r="A24" s="190">
        <v>698</v>
      </c>
      <c r="B24" s="190" t="s">
        <v>52</v>
      </c>
      <c r="C24" s="190" t="s">
        <v>8</v>
      </c>
      <c r="D24" s="185" t="s">
        <v>16</v>
      </c>
      <c r="E24" s="192" t="s">
        <v>15</v>
      </c>
      <c r="F24" s="185" t="s">
        <v>237</v>
      </c>
      <c r="G24" s="185" t="s">
        <v>675</v>
      </c>
      <c r="H24" s="190">
        <v>1</v>
      </c>
      <c r="I24" s="190"/>
      <c r="J24" s="192" t="s">
        <v>636</v>
      </c>
      <c r="K24" s="141" t="s">
        <v>879</v>
      </c>
      <c r="L24" s="141" t="s">
        <v>861</v>
      </c>
    </row>
    <row r="25" spans="1:12" x14ac:dyDescent="0.35">
      <c r="A25" s="190">
        <v>696</v>
      </c>
      <c r="B25" s="190" t="s">
        <v>52</v>
      </c>
      <c r="C25" s="190" t="s">
        <v>8</v>
      </c>
      <c r="D25" s="185" t="s">
        <v>17</v>
      </c>
      <c r="E25" s="192" t="s">
        <v>15</v>
      </c>
      <c r="F25" s="185" t="s">
        <v>238</v>
      </c>
      <c r="G25" s="185" t="s">
        <v>851</v>
      </c>
      <c r="H25" s="190">
        <v>1</v>
      </c>
      <c r="I25" s="190"/>
      <c r="J25" s="192" t="s">
        <v>636</v>
      </c>
      <c r="K25" s="141" t="s">
        <v>880</v>
      </c>
      <c r="L25" s="141" t="s">
        <v>861</v>
      </c>
    </row>
    <row r="26" spans="1:12" x14ac:dyDescent="0.35">
      <c r="A26" s="190">
        <v>699</v>
      </c>
      <c r="B26" s="190" t="s">
        <v>52</v>
      </c>
      <c r="C26" s="190" t="s">
        <v>8</v>
      </c>
      <c r="D26" s="185" t="s">
        <v>18</v>
      </c>
      <c r="E26" s="192" t="s">
        <v>15</v>
      </c>
      <c r="F26" s="185" t="s">
        <v>237</v>
      </c>
      <c r="G26" s="185" t="s">
        <v>675</v>
      </c>
      <c r="H26" s="190">
        <v>1</v>
      </c>
      <c r="I26" s="190"/>
      <c r="J26" s="192" t="s">
        <v>637</v>
      </c>
      <c r="K26" s="141" t="s">
        <v>879</v>
      </c>
      <c r="L26" s="141" t="s">
        <v>861</v>
      </c>
    </row>
    <row r="27" spans="1:12" x14ac:dyDescent="0.35">
      <c r="A27" s="190">
        <v>697</v>
      </c>
      <c r="B27" s="190" t="s">
        <v>52</v>
      </c>
      <c r="C27" s="190" t="s">
        <v>8</v>
      </c>
      <c r="D27" s="185" t="s">
        <v>19</v>
      </c>
      <c r="E27" s="192" t="s">
        <v>15</v>
      </c>
      <c r="F27" s="185" t="s">
        <v>238</v>
      </c>
      <c r="G27" s="185" t="s">
        <v>851</v>
      </c>
      <c r="H27" s="190">
        <v>1</v>
      </c>
      <c r="I27" s="190"/>
      <c r="J27" s="192" t="s">
        <v>637</v>
      </c>
      <c r="K27" s="141" t="s">
        <v>880</v>
      </c>
      <c r="L27" s="141" t="s">
        <v>861</v>
      </c>
    </row>
    <row r="28" spans="1:12" x14ac:dyDescent="0.35">
      <c r="A28" s="190">
        <v>675</v>
      </c>
      <c r="B28" s="190" t="s">
        <v>52</v>
      </c>
      <c r="C28" s="190" t="s">
        <v>8</v>
      </c>
      <c r="D28" s="191" t="s">
        <v>21</v>
      </c>
      <c r="E28" s="192" t="s">
        <v>20</v>
      </c>
      <c r="F28" s="185" t="s">
        <v>233</v>
      </c>
      <c r="G28" s="185" t="s">
        <v>671</v>
      </c>
      <c r="H28" s="190">
        <v>1</v>
      </c>
      <c r="I28" s="190"/>
      <c r="J28" s="192" t="s">
        <v>636</v>
      </c>
      <c r="K28" s="141" t="s">
        <v>874</v>
      </c>
      <c r="L28" s="141" t="s">
        <v>20</v>
      </c>
    </row>
    <row r="29" spans="1:12" x14ac:dyDescent="0.35">
      <c r="A29" s="190">
        <v>676</v>
      </c>
      <c r="B29" s="190" t="s">
        <v>52</v>
      </c>
      <c r="C29" s="190" t="s">
        <v>8</v>
      </c>
      <c r="D29" s="191" t="s">
        <v>22</v>
      </c>
      <c r="E29" s="192" t="s">
        <v>20</v>
      </c>
      <c r="F29" s="185" t="s">
        <v>233</v>
      </c>
      <c r="G29" s="185" t="s">
        <v>671</v>
      </c>
      <c r="H29" s="190">
        <v>1</v>
      </c>
      <c r="I29" s="190"/>
      <c r="J29" s="192" t="s">
        <v>637</v>
      </c>
      <c r="K29" s="141" t="s">
        <v>874</v>
      </c>
      <c r="L29" s="141" t="s">
        <v>20</v>
      </c>
    </row>
    <row r="30" spans="1:12" x14ac:dyDescent="0.35">
      <c r="A30" s="190">
        <v>680</v>
      </c>
      <c r="B30" s="190" t="s">
        <v>52</v>
      </c>
      <c r="C30" s="190" t="s">
        <v>8</v>
      </c>
      <c r="D30" s="185" t="s">
        <v>26</v>
      </c>
      <c r="E30" s="192" t="s">
        <v>4</v>
      </c>
      <c r="F30" s="185" t="s">
        <v>677</v>
      </c>
      <c r="G30" s="185" t="s">
        <v>678</v>
      </c>
      <c r="H30" s="190">
        <v>1</v>
      </c>
      <c r="I30" s="190"/>
      <c r="J30" s="192" t="s">
        <v>636</v>
      </c>
      <c r="K30" s="141" t="s">
        <v>878</v>
      </c>
      <c r="L30" s="141" t="s">
        <v>4</v>
      </c>
    </row>
    <row r="31" spans="1:12" x14ac:dyDescent="0.35">
      <c r="A31" s="190">
        <v>681</v>
      </c>
      <c r="B31" s="190" t="s">
        <v>52</v>
      </c>
      <c r="C31" s="190" t="s">
        <v>8</v>
      </c>
      <c r="D31" s="185" t="s">
        <v>27</v>
      </c>
      <c r="E31" s="192" t="s">
        <v>4</v>
      </c>
      <c r="F31" s="185" t="s">
        <v>677</v>
      </c>
      <c r="G31" s="185" t="s">
        <v>678</v>
      </c>
      <c r="H31" s="190">
        <v>1</v>
      </c>
      <c r="I31" s="190"/>
      <c r="J31" s="192" t="s">
        <v>636</v>
      </c>
      <c r="K31" s="141" t="s">
        <v>878</v>
      </c>
      <c r="L31" s="141" t="s">
        <v>4</v>
      </c>
    </row>
    <row r="32" spans="1:12" x14ac:dyDescent="0.35">
      <c r="A32" s="190">
        <v>682</v>
      </c>
      <c r="B32" s="190" t="s">
        <v>52</v>
      </c>
      <c r="C32" s="190" t="s">
        <v>8</v>
      </c>
      <c r="D32" s="185" t="s">
        <v>28</v>
      </c>
      <c r="E32" s="192" t="s">
        <v>4</v>
      </c>
      <c r="F32" s="185" t="s">
        <v>677</v>
      </c>
      <c r="G32" s="185" t="s">
        <v>678</v>
      </c>
      <c r="H32" s="190">
        <v>1</v>
      </c>
      <c r="I32" s="190"/>
      <c r="J32" s="192" t="s">
        <v>636</v>
      </c>
      <c r="K32" s="141" t="s">
        <v>878</v>
      </c>
      <c r="L32" s="141" t="s">
        <v>4</v>
      </c>
    </row>
    <row r="33" spans="1:12" x14ac:dyDescent="0.35">
      <c r="A33" s="190">
        <v>685</v>
      </c>
      <c r="B33" s="190" t="s">
        <v>52</v>
      </c>
      <c r="C33" s="190" t="s">
        <v>8</v>
      </c>
      <c r="D33" s="185" t="s">
        <v>29</v>
      </c>
      <c r="E33" s="192" t="s">
        <v>4</v>
      </c>
      <c r="F33" s="185" t="s">
        <v>677</v>
      </c>
      <c r="G33" s="185" t="s">
        <v>678</v>
      </c>
      <c r="H33" s="190">
        <v>1</v>
      </c>
      <c r="I33" s="190"/>
      <c r="J33" s="192" t="s">
        <v>636</v>
      </c>
      <c r="K33" s="141" t="s">
        <v>878</v>
      </c>
      <c r="L33" s="141" t="s">
        <v>4</v>
      </c>
    </row>
    <row r="34" spans="1:12" x14ac:dyDescent="0.35">
      <c r="A34" s="190">
        <v>683</v>
      </c>
      <c r="B34" s="190" t="s">
        <v>52</v>
      </c>
      <c r="C34" s="190" t="s">
        <v>8</v>
      </c>
      <c r="D34" s="191" t="s">
        <v>30</v>
      </c>
      <c r="E34" s="192" t="s">
        <v>4</v>
      </c>
      <c r="F34" s="185" t="s">
        <v>677</v>
      </c>
      <c r="G34" s="185" t="s">
        <v>678</v>
      </c>
      <c r="H34" s="190">
        <v>1</v>
      </c>
      <c r="I34" s="190"/>
      <c r="J34" s="192" t="s">
        <v>636</v>
      </c>
      <c r="K34" s="141" t="s">
        <v>878</v>
      </c>
      <c r="L34" s="141" t="s">
        <v>4</v>
      </c>
    </row>
    <row r="35" spans="1:12" x14ac:dyDescent="0.35">
      <c r="A35" s="190">
        <v>686</v>
      </c>
      <c r="B35" s="190" t="s">
        <v>52</v>
      </c>
      <c r="C35" s="190" t="s">
        <v>8</v>
      </c>
      <c r="D35" s="191" t="s">
        <v>31</v>
      </c>
      <c r="E35" s="192" t="s">
        <v>4</v>
      </c>
      <c r="F35" s="185" t="s">
        <v>677</v>
      </c>
      <c r="G35" s="185" t="s">
        <v>678</v>
      </c>
      <c r="H35" s="190">
        <v>1</v>
      </c>
      <c r="I35" s="190"/>
      <c r="J35" s="192" t="s">
        <v>636</v>
      </c>
      <c r="K35" s="141" t="s">
        <v>878</v>
      </c>
      <c r="L35" s="141" t="s">
        <v>4</v>
      </c>
    </row>
    <row r="36" spans="1:12" x14ac:dyDescent="0.35">
      <c r="A36" s="190">
        <v>684</v>
      </c>
      <c r="B36" s="190" t="s">
        <v>52</v>
      </c>
      <c r="C36" s="190" t="s">
        <v>8</v>
      </c>
      <c r="D36" s="191" t="s">
        <v>32</v>
      </c>
      <c r="E36" s="192" t="s">
        <v>4</v>
      </c>
      <c r="F36" s="185" t="s">
        <v>677</v>
      </c>
      <c r="G36" s="185" t="s">
        <v>678</v>
      </c>
      <c r="H36" s="190">
        <v>1</v>
      </c>
      <c r="I36" s="190"/>
      <c r="J36" s="192" t="s">
        <v>636</v>
      </c>
      <c r="K36" s="141" t="s">
        <v>878</v>
      </c>
      <c r="L36" s="141" t="s">
        <v>4</v>
      </c>
    </row>
    <row r="37" spans="1:12" x14ac:dyDescent="0.35">
      <c r="A37" s="190">
        <v>695</v>
      </c>
      <c r="B37" s="190" t="s">
        <v>52</v>
      </c>
      <c r="C37" s="190" t="s">
        <v>8</v>
      </c>
      <c r="D37" s="191" t="s">
        <v>6</v>
      </c>
      <c r="E37" s="192" t="s">
        <v>5</v>
      </c>
      <c r="F37" s="185" t="s">
        <v>271</v>
      </c>
      <c r="G37" s="185" t="s">
        <v>662</v>
      </c>
      <c r="H37" s="190">
        <v>1</v>
      </c>
      <c r="I37" s="190"/>
      <c r="J37" s="192" t="s">
        <v>636</v>
      </c>
      <c r="K37" s="141" t="s">
        <v>881</v>
      </c>
      <c r="L37" s="141" t="s">
        <v>882</v>
      </c>
    </row>
    <row r="38" spans="1:12" x14ac:dyDescent="0.35">
      <c r="A38" s="190">
        <v>693</v>
      </c>
      <c r="B38" s="190" t="s">
        <v>52</v>
      </c>
      <c r="C38" s="190" t="s">
        <v>8</v>
      </c>
      <c r="D38" s="191" t="s">
        <v>45</v>
      </c>
      <c r="E38" s="192" t="s">
        <v>44</v>
      </c>
      <c r="F38" s="185" t="s">
        <v>231</v>
      </c>
      <c r="G38" s="185" t="s">
        <v>673</v>
      </c>
      <c r="H38" s="190">
        <v>1</v>
      </c>
      <c r="I38" s="190"/>
      <c r="J38" s="192" t="s">
        <v>636</v>
      </c>
      <c r="K38" s="141" t="s">
        <v>883</v>
      </c>
      <c r="L38" s="141" t="s">
        <v>861</v>
      </c>
    </row>
    <row r="39" spans="1:12" x14ac:dyDescent="0.35">
      <c r="A39" s="190">
        <v>694</v>
      </c>
      <c r="B39" s="190" t="s">
        <v>52</v>
      </c>
      <c r="C39" s="190" t="s">
        <v>8</v>
      </c>
      <c r="D39" s="191" t="s">
        <v>46</v>
      </c>
      <c r="E39" s="192" t="s">
        <v>44</v>
      </c>
      <c r="F39" s="185" t="s">
        <v>231</v>
      </c>
      <c r="G39" s="185" t="s">
        <v>673</v>
      </c>
      <c r="H39" s="190">
        <v>1</v>
      </c>
      <c r="I39" s="190"/>
      <c r="J39" s="192" t="s">
        <v>637</v>
      </c>
      <c r="K39" s="141" t="s">
        <v>883</v>
      </c>
      <c r="L39" s="141" t="s">
        <v>861</v>
      </c>
    </row>
    <row r="40" spans="1:12" x14ac:dyDescent="0.35">
      <c r="A40" s="190">
        <v>491</v>
      </c>
      <c r="B40" s="190" t="s">
        <v>52</v>
      </c>
      <c r="C40" s="190" t="s">
        <v>33</v>
      </c>
      <c r="D40" s="194" t="s">
        <v>2</v>
      </c>
      <c r="E40" s="192" t="s">
        <v>34</v>
      </c>
      <c r="F40" s="185" t="s">
        <v>222</v>
      </c>
      <c r="G40" s="185" t="s">
        <v>679</v>
      </c>
      <c r="H40" s="190">
        <v>1</v>
      </c>
      <c r="I40" s="190"/>
      <c r="J40" s="192" t="s">
        <v>636</v>
      </c>
      <c r="K40" s="141" t="s">
        <v>877</v>
      </c>
      <c r="L40" s="141" t="s">
        <v>4</v>
      </c>
    </row>
    <row r="41" spans="1:12" x14ac:dyDescent="0.35">
      <c r="A41" s="190">
        <v>498</v>
      </c>
      <c r="B41" s="190" t="s">
        <v>52</v>
      </c>
      <c r="C41" s="190" t="s">
        <v>33</v>
      </c>
      <c r="D41" s="194" t="s">
        <v>35</v>
      </c>
      <c r="E41" s="192" t="s">
        <v>34</v>
      </c>
      <c r="F41" s="185" t="s">
        <v>237</v>
      </c>
      <c r="G41" s="185" t="s">
        <v>675</v>
      </c>
      <c r="H41" s="190">
        <v>1</v>
      </c>
      <c r="I41" s="190"/>
      <c r="J41" s="192" t="s">
        <v>636</v>
      </c>
      <c r="K41" s="141" t="s">
        <v>879</v>
      </c>
      <c r="L41" s="141" t="s">
        <v>861</v>
      </c>
    </row>
    <row r="42" spans="1:12" x14ac:dyDescent="0.35">
      <c r="A42" s="190">
        <v>494</v>
      </c>
      <c r="B42" s="190" t="s">
        <v>52</v>
      </c>
      <c r="C42" s="190" t="s">
        <v>33</v>
      </c>
      <c r="D42" s="194" t="s">
        <v>36</v>
      </c>
      <c r="E42" s="192" t="s">
        <v>34</v>
      </c>
      <c r="F42" s="185" t="s">
        <v>238</v>
      </c>
      <c r="G42" s="185" t="s">
        <v>851</v>
      </c>
      <c r="H42" s="190">
        <v>1</v>
      </c>
      <c r="I42" s="190"/>
      <c r="J42" s="192" t="s">
        <v>636</v>
      </c>
      <c r="K42" s="141" t="s">
        <v>880</v>
      </c>
      <c r="L42" s="141" t="s">
        <v>861</v>
      </c>
    </row>
    <row r="43" spans="1:12" x14ac:dyDescent="0.35">
      <c r="A43" s="190">
        <v>496</v>
      </c>
      <c r="B43" s="190" t="s">
        <v>52</v>
      </c>
      <c r="C43" s="190" t="s">
        <v>33</v>
      </c>
      <c r="D43" s="194" t="s">
        <v>37</v>
      </c>
      <c r="E43" s="192" t="s">
        <v>34</v>
      </c>
      <c r="F43" s="185" t="s">
        <v>238</v>
      </c>
      <c r="G43" s="185" t="s">
        <v>851</v>
      </c>
      <c r="H43" s="190">
        <v>1</v>
      </c>
      <c r="I43" s="190"/>
      <c r="J43" s="192" t="s">
        <v>636</v>
      </c>
      <c r="K43" s="141" t="s">
        <v>880</v>
      </c>
      <c r="L43" s="141" t="s">
        <v>861</v>
      </c>
    </row>
    <row r="44" spans="1:12" x14ac:dyDescent="0.35">
      <c r="A44" s="190">
        <v>501</v>
      </c>
      <c r="B44" s="190" t="s">
        <v>52</v>
      </c>
      <c r="C44" s="190" t="s">
        <v>33</v>
      </c>
      <c r="D44" s="194" t="s">
        <v>38</v>
      </c>
      <c r="E44" s="192" t="s">
        <v>34</v>
      </c>
      <c r="F44" s="185" t="s">
        <v>239</v>
      </c>
      <c r="G44" s="185" t="s">
        <v>676</v>
      </c>
      <c r="H44" s="190">
        <v>1</v>
      </c>
      <c r="I44" s="190"/>
      <c r="J44" s="192" t="s">
        <v>636</v>
      </c>
      <c r="K44" s="141" t="s">
        <v>884</v>
      </c>
      <c r="L44" s="141" t="s">
        <v>861</v>
      </c>
    </row>
    <row r="45" spans="1:12" x14ac:dyDescent="0.35">
      <c r="A45" s="190">
        <v>499</v>
      </c>
      <c r="B45" s="190" t="s">
        <v>52</v>
      </c>
      <c r="C45" s="190" t="s">
        <v>33</v>
      </c>
      <c r="D45" s="191" t="s">
        <v>39</v>
      </c>
      <c r="E45" s="192" t="s">
        <v>34</v>
      </c>
      <c r="F45" s="185" t="s">
        <v>237</v>
      </c>
      <c r="G45" s="185" t="s">
        <v>675</v>
      </c>
      <c r="H45" s="190">
        <v>1</v>
      </c>
      <c r="I45" s="190"/>
      <c r="J45" s="192" t="s">
        <v>637</v>
      </c>
      <c r="K45" s="141" t="s">
        <v>879</v>
      </c>
      <c r="L45" s="141" t="s">
        <v>861</v>
      </c>
    </row>
    <row r="46" spans="1:12" x14ac:dyDescent="0.35">
      <c r="A46" s="190">
        <v>495</v>
      </c>
      <c r="B46" s="190" t="s">
        <v>52</v>
      </c>
      <c r="C46" s="190" t="s">
        <v>33</v>
      </c>
      <c r="D46" s="191" t="s">
        <v>40</v>
      </c>
      <c r="E46" s="192" t="s">
        <v>34</v>
      </c>
      <c r="F46" s="185" t="s">
        <v>238</v>
      </c>
      <c r="G46" s="185" t="s">
        <v>851</v>
      </c>
      <c r="H46" s="190">
        <v>1</v>
      </c>
      <c r="I46" s="190"/>
      <c r="J46" s="192" t="s">
        <v>637</v>
      </c>
      <c r="K46" s="141" t="s">
        <v>880</v>
      </c>
      <c r="L46" s="141" t="s">
        <v>861</v>
      </c>
    </row>
    <row r="47" spans="1:12" x14ac:dyDescent="0.35">
      <c r="A47" s="190">
        <v>497</v>
      </c>
      <c r="B47" s="190" t="s">
        <v>52</v>
      </c>
      <c r="C47" s="190" t="s">
        <v>33</v>
      </c>
      <c r="D47" s="191" t="s">
        <v>41</v>
      </c>
      <c r="E47" s="192" t="s">
        <v>34</v>
      </c>
      <c r="F47" s="185" t="s">
        <v>238</v>
      </c>
      <c r="G47" s="185" t="s">
        <v>851</v>
      </c>
      <c r="H47" s="190">
        <v>1</v>
      </c>
      <c r="I47" s="190"/>
      <c r="J47" s="192" t="s">
        <v>637</v>
      </c>
      <c r="K47" s="141" t="s">
        <v>880</v>
      </c>
      <c r="L47" s="141" t="s">
        <v>861</v>
      </c>
    </row>
    <row r="48" spans="1:12" x14ac:dyDescent="0.35">
      <c r="A48" s="190">
        <v>502</v>
      </c>
      <c r="B48" s="190" t="s">
        <v>52</v>
      </c>
      <c r="C48" s="190" t="s">
        <v>33</v>
      </c>
      <c r="D48" s="191" t="s">
        <v>42</v>
      </c>
      <c r="E48" s="192" t="s">
        <v>34</v>
      </c>
      <c r="F48" s="185" t="s">
        <v>239</v>
      </c>
      <c r="G48" s="185" t="s">
        <v>676</v>
      </c>
      <c r="H48" s="190">
        <v>1</v>
      </c>
      <c r="I48" s="190"/>
      <c r="J48" s="192" t="s">
        <v>637</v>
      </c>
      <c r="K48" s="141" t="s">
        <v>884</v>
      </c>
      <c r="L48" s="141" t="s">
        <v>861</v>
      </c>
    </row>
    <row r="49" spans="1:12" x14ac:dyDescent="0.35">
      <c r="A49" s="190">
        <v>492</v>
      </c>
      <c r="B49" s="190" t="s">
        <v>52</v>
      </c>
      <c r="C49" s="190" t="s">
        <v>33</v>
      </c>
      <c r="D49" s="194" t="s">
        <v>214</v>
      </c>
      <c r="E49" s="192" t="s">
        <v>34</v>
      </c>
      <c r="F49" s="185" t="s">
        <v>222</v>
      </c>
      <c r="G49" s="185" t="s">
        <v>679</v>
      </c>
      <c r="H49" s="190">
        <v>1</v>
      </c>
      <c r="I49" s="190"/>
      <c r="J49" s="192" t="s">
        <v>636</v>
      </c>
      <c r="K49" s="141" t="s">
        <v>877</v>
      </c>
      <c r="L49" s="141" t="s">
        <v>4</v>
      </c>
    </row>
    <row r="50" spans="1:12" x14ac:dyDescent="0.35">
      <c r="A50" s="190">
        <v>493</v>
      </c>
      <c r="B50" s="190" t="s">
        <v>52</v>
      </c>
      <c r="C50" s="190" t="s">
        <v>33</v>
      </c>
      <c r="D50" s="194" t="s">
        <v>215</v>
      </c>
      <c r="E50" s="192" t="s">
        <v>34</v>
      </c>
      <c r="F50" s="185" t="s">
        <v>222</v>
      </c>
      <c r="G50" s="185" t="s">
        <v>679</v>
      </c>
      <c r="H50" s="190">
        <v>1</v>
      </c>
      <c r="I50" s="190"/>
      <c r="J50" s="192" t="s">
        <v>636</v>
      </c>
      <c r="K50" s="141" t="s">
        <v>877</v>
      </c>
      <c r="L50" s="141" t="s">
        <v>4</v>
      </c>
    </row>
    <row r="51" spans="1:12" x14ac:dyDescent="0.35">
      <c r="A51" s="190">
        <v>500</v>
      </c>
      <c r="B51" s="190" t="s">
        <v>52</v>
      </c>
      <c r="C51" s="190" t="s">
        <v>33</v>
      </c>
      <c r="D51" s="194" t="s">
        <v>43</v>
      </c>
      <c r="E51" s="192" t="s">
        <v>34</v>
      </c>
      <c r="F51" s="185" t="s">
        <v>660</v>
      </c>
      <c r="G51" s="185" t="s">
        <v>661</v>
      </c>
      <c r="H51" s="190">
        <v>1</v>
      </c>
      <c r="I51" s="190"/>
      <c r="J51" s="192" t="s">
        <v>636</v>
      </c>
      <c r="K51" s="141" t="s">
        <v>885</v>
      </c>
      <c r="L51" s="141" t="s">
        <v>882</v>
      </c>
    </row>
    <row r="52" spans="1:12" x14ac:dyDescent="0.35">
      <c r="A52" s="195">
        <v>905</v>
      </c>
      <c r="B52" s="195" t="s">
        <v>52</v>
      </c>
      <c r="C52" s="195" t="s">
        <v>804</v>
      </c>
      <c r="D52" s="185" t="s">
        <v>3</v>
      </c>
      <c r="E52" s="192" t="s">
        <v>20</v>
      </c>
      <c r="F52" s="185" t="s">
        <v>232</v>
      </c>
      <c r="G52" s="185" t="s">
        <v>629</v>
      </c>
      <c r="H52" s="190">
        <v>1</v>
      </c>
      <c r="I52" s="190"/>
      <c r="J52" s="192" t="s">
        <v>637</v>
      </c>
      <c r="K52" s="141" t="s">
        <v>863</v>
      </c>
      <c r="L52" s="141" t="s">
        <v>20</v>
      </c>
    </row>
    <row r="53" spans="1:12" x14ac:dyDescent="0.35">
      <c r="A53" s="190">
        <v>766</v>
      </c>
      <c r="B53" s="190" t="s">
        <v>52</v>
      </c>
      <c r="C53" s="190" t="s">
        <v>444</v>
      </c>
      <c r="D53" s="196" t="s">
        <v>691</v>
      </c>
      <c r="E53" s="192" t="s">
        <v>7</v>
      </c>
      <c r="F53" s="185" t="s">
        <v>237</v>
      </c>
      <c r="G53" s="185" t="s">
        <v>675</v>
      </c>
      <c r="H53" s="190">
        <v>1</v>
      </c>
      <c r="I53" s="190"/>
      <c r="J53" s="192" t="s">
        <v>636</v>
      </c>
      <c r="K53" s="141" t="s">
        <v>879</v>
      </c>
      <c r="L53" s="141" t="s">
        <v>861</v>
      </c>
    </row>
    <row r="54" spans="1:12" x14ac:dyDescent="0.35">
      <c r="A54" s="190">
        <v>751</v>
      </c>
      <c r="B54" s="190" t="s">
        <v>52</v>
      </c>
      <c r="C54" s="190" t="s">
        <v>444</v>
      </c>
      <c r="D54" s="191" t="s">
        <v>692</v>
      </c>
      <c r="E54" s="192" t="s">
        <v>7</v>
      </c>
      <c r="F54" s="185" t="s">
        <v>238</v>
      </c>
      <c r="G54" s="185" t="s">
        <v>851</v>
      </c>
      <c r="H54" s="190">
        <v>1</v>
      </c>
      <c r="I54" s="190"/>
      <c r="J54" s="192" t="s">
        <v>636</v>
      </c>
      <c r="K54" s="141" t="s">
        <v>880</v>
      </c>
      <c r="L54" s="141" t="s">
        <v>861</v>
      </c>
    </row>
    <row r="55" spans="1:12" x14ac:dyDescent="0.35">
      <c r="A55" s="190">
        <v>767</v>
      </c>
      <c r="B55" s="190" t="s">
        <v>52</v>
      </c>
      <c r="C55" s="190" t="s">
        <v>444</v>
      </c>
      <c r="D55" s="191" t="s">
        <v>693</v>
      </c>
      <c r="E55" s="192" t="s">
        <v>7</v>
      </c>
      <c r="F55" s="185" t="s">
        <v>237</v>
      </c>
      <c r="G55" s="185" t="s">
        <v>675</v>
      </c>
      <c r="H55" s="190">
        <v>1</v>
      </c>
      <c r="I55" s="190"/>
      <c r="J55" s="192" t="s">
        <v>637</v>
      </c>
      <c r="K55" s="141" t="s">
        <v>879</v>
      </c>
      <c r="L55" s="141" t="s">
        <v>861</v>
      </c>
    </row>
    <row r="56" spans="1:12" x14ac:dyDescent="0.35">
      <c r="A56" s="190">
        <v>752</v>
      </c>
      <c r="B56" s="190" t="s">
        <v>52</v>
      </c>
      <c r="C56" s="190" t="s">
        <v>444</v>
      </c>
      <c r="D56" s="191" t="s">
        <v>694</v>
      </c>
      <c r="E56" s="192" t="s">
        <v>7</v>
      </c>
      <c r="F56" s="185" t="s">
        <v>238</v>
      </c>
      <c r="G56" s="185" t="s">
        <v>851</v>
      </c>
      <c r="H56" s="190">
        <v>1</v>
      </c>
      <c r="I56" s="190"/>
      <c r="J56" s="192" t="s">
        <v>637</v>
      </c>
      <c r="K56" s="141" t="s">
        <v>880</v>
      </c>
      <c r="L56" s="141" t="s">
        <v>861</v>
      </c>
    </row>
    <row r="57" spans="1:12" x14ac:dyDescent="0.35">
      <c r="A57" s="190">
        <v>711</v>
      </c>
      <c r="B57" s="190" t="s">
        <v>52</v>
      </c>
      <c r="C57" s="190" t="s">
        <v>444</v>
      </c>
      <c r="D57" s="191" t="s">
        <v>695</v>
      </c>
      <c r="E57" s="192" t="s">
        <v>7</v>
      </c>
      <c r="F57" s="185" t="s">
        <v>240</v>
      </c>
      <c r="G57" s="185" t="s">
        <v>680</v>
      </c>
      <c r="H57" s="190">
        <v>1</v>
      </c>
      <c r="I57" s="190"/>
      <c r="J57" s="192" t="s">
        <v>636</v>
      </c>
      <c r="K57" s="141" t="s">
        <v>241</v>
      </c>
      <c r="L57" s="141" t="s">
        <v>886</v>
      </c>
    </row>
    <row r="58" spans="1:12" x14ac:dyDescent="0.35">
      <c r="A58" s="190">
        <v>762</v>
      </c>
      <c r="B58" s="190" t="s">
        <v>52</v>
      </c>
      <c r="C58" s="190" t="s">
        <v>444</v>
      </c>
      <c r="D58" s="191" t="s">
        <v>696</v>
      </c>
      <c r="E58" s="192" t="s">
        <v>7</v>
      </c>
      <c r="F58" s="185" t="s">
        <v>234</v>
      </c>
      <c r="G58" s="185" t="s">
        <v>682</v>
      </c>
      <c r="H58" s="190">
        <v>1</v>
      </c>
      <c r="I58" s="190"/>
      <c r="J58" s="192" t="s">
        <v>636</v>
      </c>
      <c r="K58" s="141" t="s">
        <v>235</v>
      </c>
      <c r="L58" s="141" t="s">
        <v>886</v>
      </c>
    </row>
    <row r="59" spans="1:12" x14ac:dyDescent="0.35">
      <c r="A59" s="190">
        <v>764</v>
      </c>
      <c r="B59" s="190" t="s">
        <v>52</v>
      </c>
      <c r="C59" s="190" t="s">
        <v>444</v>
      </c>
      <c r="D59" s="191" t="s">
        <v>697</v>
      </c>
      <c r="E59" s="192" t="s">
        <v>7</v>
      </c>
      <c r="F59" s="185" t="s">
        <v>234</v>
      </c>
      <c r="G59" s="185" t="s">
        <v>682</v>
      </c>
      <c r="H59" s="190">
        <v>1</v>
      </c>
      <c r="I59" s="190"/>
      <c r="J59" s="192" t="s">
        <v>636</v>
      </c>
      <c r="K59" s="141" t="s">
        <v>235</v>
      </c>
      <c r="L59" s="141" t="s">
        <v>886</v>
      </c>
    </row>
    <row r="60" spans="1:12" x14ac:dyDescent="0.35">
      <c r="A60" s="190">
        <v>737</v>
      </c>
      <c r="B60" s="190" t="s">
        <v>52</v>
      </c>
      <c r="C60" s="190" t="s">
        <v>444</v>
      </c>
      <c r="D60" s="191" t="s">
        <v>698</v>
      </c>
      <c r="E60" s="192" t="s">
        <v>7</v>
      </c>
      <c r="F60" s="185" t="s">
        <v>260</v>
      </c>
      <c r="G60" s="185" t="s">
        <v>681</v>
      </c>
      <c r="H60" s="190">
        <v>1</v>
      </c>
      <c r="I60" s="190"/>
      <c r="J60" s="192" t="s">
        <v>636</v>
      </c>
      <c r="K60" s="141" t="s">
        <v>261</v>
      </c>
      <c r="L60" s="141" t="s">
        <v>886</v>
      </c>
    </row>
    <row r="61" spans="1:12" x14ac:dyDescent="0.35">
      <c r="A61" s="190">
        <v>712</v>
      </c>
      <c r="B61" s="190" t="s">
        <v>52</v>
      </c>
      <c r="C61" s="190" t="s">
        <v>444</v>
      </c>
      <c r="D61" s="191" t="s">
        <v>699</v>
      </c>
      <c r="E61" s="192" t="s">
        <v>7</v>
      </c>
      <c r="F61" s="185" t="s">
        <v>240</v>
      </c>
      <c r="G61" s="185" t="s">
        <v>680</v>
      </c>
      <c r="H61" s="190">
        <v>1</v>
      </c>
      <c r="I61" s="190"/>
      <c r="J61" s="192" t="s">
        <v>637</v>
      </c>
      <c r="K61" s="141" t="s">
        <v>241</v>
      </c>
      <c r="L61" s="141" t="s">
        <v>886</v>
      </c>
    </row>
    <row r="62" spans="1:12" x14ac:dyDescent="0.35">
      <c r="A62" s="190">
        <v>763</v>
      </c>
      <c r="B62" s="190" t="s">
        <v>52</v>
      </c>
      <c r="C62" s="190" t="s">
        <v>444</v>
      </c>
      <c r="D62" s="191" t="s">
        <v>700</v>
      </c>
      <c r="E62" s="192" t="s">
        <v>7</v>
      </c>
      <c r="F62" s="185" t="s">
        <v>234</v>
      </c>
      <c r="G62" s="185" t="s">
        <v>682</v>
      </c>
      <c r="H62" s="190">
        <v>1</v>
      </c>
      <c r="I62" s="190"/>
      <c r="J62" s="192" t="s">
        <v>637</v>
      </c>
      <c r="K62" s="141" t="s">
        <v>235</v>
      </c>
      <c r="L62" s="141" t="s">
        <v>886</v>
      </c>
    </row>
    <row r="63" spans="1:12" x14ac:dyDescent="0.35">
      <c r="A63" s="190">
        <v>765</v>
      </c>
      <c r="B63" s="190" t="s">
        <v>52</v>
      </c>
      <c r="C63" s="190" t="s">
        <v>444</v>
      </c>
      <c r="D63" s="191" t="s">
        <v>701</v>
      </c>
      <c r="E63" s="192" t="s">
        <v>7</v>
      </c>
      <c r="F63" s="185" t="s">
        <v>234</v>
      </c>
      <c r="G63" s="185" t="s">
        <v>682</v>
      </c>
      <c r="H63" s="190">
        <v>1</v>
      </c>
      <c r="I63" s="190"/>
      <c r="J63" s="192" t="s">
        <v>637</v>
      </c>
      <c r="K63" s="141" t="s">
        <v>235</v>
      </c>
      <c r="L63" s="141" t="s">
        <v>886</v>
      </c>
    </row>
    <row r="64" spans="1:12" x14ac:dyDescent="0.35">
      <c r="A64" s="190">
        <v>738</v>
      </c>
      <c r="B64" s="190" t="s">
        <v>52</v>
      </c>
      <c r="C64" s="190" t="s">
        <v>444</v>
      </c>
      <c r="D64" s="191" t="s">
        <v>702</v>
      </c>
      <c r="E64" s="192" t="s">
        <v>7</v>
      </c>
      <c r="F64" s="185" t="s">
        <v>260</v>
      </c>
      <c r="G64" s="185" t="s">
        <v>681</v>
      </c>
      <c r="H64" s="190">
        <v>1</v>
      </c>
      <c r="I64" s="190"/>
      <c r="J64" s="192" t="s">
        <v>637</v>
      </c>
      <c r="K64" s="141" t="s">
        <v>261</v>
      </c>
      <c r="L64" s="141" t="s">
        <v>886</v>
      </c>
    </row>
    <row r="65" spans="1:12" x14ac:dyDescent="0.35">
      <c r="A65" s="190">
        <v>720</v>
      </c>
      <c r="B65" s="190" t="s">
        <v>52</v>
      </c>
      <c r="C65" s="190" t="s">
        <v>444</v>
      </c>
      <c r="D65" s="191" t="s">
        <v>703</v>
      </c>
      <c r="E65" s="192" t="s">
        <v>7</v>
      </c>
      <c r="F65" s="185" t="s">
        <v>264</v>
      </c>
      <c r="G65" s="185" t="s">
        <v>666</v>
      </c>
      <c r="H65" s="190">
        <v>1</v>
      </c>
      <c r="I65" s="190"/>
      <c r="J65" s="192" t="s">
        <v>636</v>
      </c>
      <c r="K65" s="141" t="s">
        <v>265</v>
      </c>
      <c r="L65" s="141" t="s">
        <v>20</v>
      </c>
    </row>
    <row r="66" spans="1:12" x14ac:dyDescent="0.35">
      <c r="A66" s="190">
        <v>760</v>
      </c>
      <c r="B66" s="190" t="s">
        <v>52</v>
      </c>
      <c r="C66" s="190" t="s">
        <v>444</v>
      </c>
      <c r="D66" s="191" t="s">
        <v>704</v>
      </c>
      <c r="E66" s="192" t="s">
        <v>7</v>
      </c>
      <c r="F66" s="185" t="s">
        <v>233</v>
      </c>
      <c r="G66" s="185" t="s">
        <v>671</v>
      </c>
      <c r="H66" s="190">
        <v>1</v>
      </c>
      <c r="I66" s="190"/>
      <c r="J66" s="192" t="s">
        <v>636</v>
      </c>
      <c r="K66" s="141" t="s">
        <v>874</v>
      </c>
      <c r="L66" s="141" t="s">
        <v>20</v>
      </c>
    </row>
    <row r="67" spans="1:12" x14ac:dyDescent="0.35">
      <c r="A67" s="190">
        <v>719</v>
      </c>
      <c r="B67" s="190" t="s">
        <v>52</v>
      </c>
      <c r="C67" s="190" t="s">
        <v>444</v>
      </c>
      <c r="D67" s="191" t="s">
        <v>705</v>
      </c>
      <c r="E67" s="192" t="s">
        <v>7</v>
      </c>
      <c r="F67" s="185" t="s">
        <v>638</v>
      </c>
      <c r="G67" s="185" t="s">
        <v>667</v>
      </c>
      <c r="H67" s="190">
        <v>1</v>
      </c>
      <c r="I67" s="190"/>
      <c r="J67" s="192" t="s">
        <v>637</v>
      </c>
      <c r="K67" s="141" t="s">
        <v>887</v>
      </c>
      <c r="L67" s="141" t="s">
        <v>20</v>
      </c>
    </row>
    <row r="68" spans="1:12" x14ac:dyDescent="0.35">
      <c r="A68" s="190">
        <v>761</v>
      </c>
      <c r="B68" s="190" t="s">
        <v>52</v>
      </c>
      <c r="C68" s="190" t="s">
        <v>444</v>
      </c>
      <c r="D68" s="191" t="s">
        <v>706</v>
      </c>
      <c r="E68" s="192" t="s">
        <v>7</v>
      </c>
      <c r="F68" s="185" t="s">
        <v>233</v>
      </c>
      <c r="G68" s="185" t="s">
        <v>671</v>
      </c>
      <c r="H68" s="190">
        <v>1</v>
      </c>
      <c r="I68" s="190"/>
      <c r="J68" s="192" t="s">
        <v>637</v>
      </c>
      <c r="K68" s="141" t="s">
        <v>874</v>
      </c>
      <c r="L68" s="141" t="s">
        <v>20</v>
      </c>
    </row>
    <row r="69" spans="1:12" x14ac:dyDescent="0.35">
      <c r="A69" s="190">
        <v>716</v>
      </c>
      <c r="B69" s="190" t="s">
        <v>52</v>
      </c>
      <c r="C69" s="190" t="s">
        <v>444</v>
      </c>
      <c r="D69" s="191" t="s">
        <v>707</v>
      </c>
      <c r="E69" s="192" t="s">
        <v>7</v>
      </c>
      <c r="F69" s="185" t="s">
        <v>240</v>
      </c>
      <c r="G69" s="185" t="s">
        <v>680</v>
      </c>
      <c r="H69" s="190">
        <v>1</v>
      </c>
      <c r="I69" s="190"/>
      <c r="J69" s="192" t="s">
        <v>636</v>
      </c>
      <c r="K69" s="141" t="s">
        <v>241</v>
      </c>
      <c r="L69" s="141" t="s">
        <v>886</v>
      </c>
    </row>
    <row r="70" spans="1:12" x14ac:dyDescent="0.35">
      <c r="A70" s="190">
        <v>747</v>
      </c>
      <c r="B70" s="190" t="s">
        <v>52</v>
      </c>
      <c r="C70" s="190" t="s">
        <v>444</v>
      </c>
      <c r="D70" s="191" t="s">
        <v>708</v>
      </c>
      <c r="E70" s="192" t="s">
        <v>7</v>
      </c>
      <c r="F70" s="185" t="s">
        <v>264</v>
      </c>
      <c r="G70" s="185" t="s">
        <v>666</v>
      </c>
      <c r="H70" s="190">
        <v>1</v>
      </c>
      <c r="I70" s="190"/>
      <c r="J70" s="192" t="s">
        <v>636</v>
      </c>
      <c r="K70" s="141" t="s">
        <v>265</v>
      </c>
      <c r="L70" s="141" t="s">
        <v>20</v>
      </c>
    </row>
    <row r="71" spans="1:12" x14ac:dyDescent="0.35">
      <c r="A71" s="197">
        <v>741</v>
      </c>
      <c r="B71" s="197" t="s">
        <v>52</v>
      </c>
      <c r="C71" s="197" t="s">
        <v>444</v>
      </c>
      <c r="D71" s="196" t="s">
        <v>709</v>
      </c>
      <c r="E71" s="192" t="s">
        <v>7</v>
      </c>
      <c r="F71" s="185" t="s">
        <v>226</v>
      </c>
      <c r="G71" s="185" t="s">
        <v>665</v>
      </c>
      <c r="H71" s="190">
        <v>1</v>
      </c>
      <c r="I71" s="190"/>
      <c r="J71" s="192" t="s">
        <v>636</v>
      </c>
      <c r="K71" s="141" t="s">
        <v>888</v>
      </c>
      <c r="L71" s="141" t="s">
        <v>20</v>
      </c>
    </row>
    <row r="72" spans="1:12" x14ac:dyDescent="0.35">
      <c r="A72" s="197">
        <v>745</v>
      </c>
      <c r="B72" s="197" t="s">
        <v>52</v>
      </c>
      <c r="C72" s="197" t="s">
        <v>444</v>
      </c>
      <c r="D72" s="196" t="s">
        <v>710</v>
      </c>
      <c r="E72" s="192" t="s">
        <v>7</v>
      </c>
      <c r="F72" s="185" t="s">
        <v>226</v>
      </c>
      <c r="G72" s="185" t="s">
        <v>665</v>
      </c>
      <c r="H72" s="190">
        <v>1</v>
      </c>
      <c r="I72" s="190"/>
      <c r="J72" s="192" t="s">
        <v>637</v>
      </c>
      <c r="K72" s="141" t="s">
        <v>888</v>
      </c>
      <c r="L72" s="141" t="s">
        <v>20</v>
      </c>
    </row>
    <row r="73" spans="1:12" x14ac:dyDescent="0.35">
      <c r="A73" s="190">
        <v>727</v>
      </c>
      <c r="B73" s="190" t="s">
        <v>52</v>
      </c>
      <c r="C73" s="190" t="s">
        <v>444</v>
      </c>
      <c r="D73" s="185" t="s">
        <v>712</v>
      </c>
      <c r="E73" s="192" t="s">
        <v>7</v>
      </c>
      <c r="F73" s="185" t="s">
        <v>234</v>
      </c>
      <c r="G73" s="185" t="s">
        <v>682</v>
      </c>
      <c r="H73" s="190">
        <v>1</v>
      </c>
      <c r="I73" s="190"/>
      <c r="J73" s="192" t="s">
        <v>636</v>
      </c>
      <c r="K73" s="141" t="s">
        <v>235</v>
      </c>
      <c r="L73" s="141" t="s">
        <v>886</v>
      </c>
    </row>
    <row r="74" spans="1:12" x14ac:dyDescent="0.35">
      <c r="A74" s="190">
        <v>732</v>
      </c>
      <c r="B74" s="190" t="s">
        <v>52</v>
      </c>
      <c r="C74" s="190" t="s">
        <v>444</v>
      </c>
      <c r="D74" s="185" t="s">
        <v>713</v>
      </c>
      <c r="E74" s="192" t="s">
        <v>7</v>
      </c>
      <c r="F74" s="185" t="s">
        <v>234</v>
      </c>
      <c r="G74" s="185" t="s">
        <v>682</v>
      </c>
      <c r="H74" s="190">
        <v>1</v>
      </c>
      <c r="I74" s="190"/>
      <c r="J74" s="192" t="s">
        <v>636</v>
      </c>
      <c r="K74" s="141" t="s">
        <v>235</v>
      </c>
      <c r="L74" s="141" t="s">
        <v>886</v>
      </c>
    </row>
    <row r="75" spans="1:12" x14ac:dyDescent="0.35">
      <c r="A75" s="190">
        <v>734</v>
      </c>
      <c r="B75" s="190" t="s">
        <v>52</v>
      </c>
      <c r="C75" s="190" t="s">
        <v>444</v>
      </c>
      <c r="D75" s="185" t="s">
        <v>714</v>
      </c>
      <c r="E75" s="192" t="s">
        <v>7</v>
      </c>
      <c r="F75" s="185" t="s">
        <v>234</v>
      </c>
      <c r="G75" s="185" t="s">
        <v>682</v>
      </c>
      <c r="H75" s="190">
        <v>1</v>
      </c>
      <c r="I75" s="190"/>
      <c r="J75" s="192" t="s">
        <v>636</v>
      </c>
      <c r="K75" s="141" t="s">
        <v>235</v>
      </c>
      <c r="L75" s="141" t="s">
        <v>886</v>
      </c>
    </row>
    <row r="76" spans="1:12" x14ac:dyDescent="0.35">
      <c r="A76" s="190">
        <v>724</v>
      </c>
      <c r="B76" s="190" t="s">
        <v>52</v>
      </c>
      <c r="C76" s="190" t="s">
        <v>444</v>
      </c>
      <c r="D76" s="185" t="s">
        <v>715</v>
      </c>
      <c r="E76" s="192" t="s">
        <v>7</v>
      </c>
      <c r="F76" s="185" t="s">
        <v>234</v>
      </c>
      <c r="G76" s="185" t="s">
        <v>682</v>
      </c>
      <c r="H76" s="190">
        <v>1</v>
      </c>
      <c r="I76" s="190"/>
      <c r="J76" s="192" t="s">
        <v>636</v>
      </c>
      <c r="K76" s="141" t="s">
        <v>235</v>
      </c>
      <c r="L76" s="141" t="s">
        <v>886</v>
      </c>
    </row>
    <row r="77" spans="1:12" x14ac:dyDescent="0.35">
      <c r="A77" s="190">
        <v>726</v>
      </c>
      <c r="B77" s="190" t="s">
        <v>52</v>
      </c>
      <c r="C77" s="190" t="s">
        <v>444</v>
      </c>
      <c r="D77" s="185" t="s">
        <v>716</v>
      </c>
      <c r="E77" s="192" t="s">
        <v>7</v>
      </c>
      <c r="F77" s="185" t="s">
        <v>234</v>
      </c>
      <c r="G77" s="185" t="s">
        <v>682</v>
      </c>
      <c r="H77" s="190">
        <v>1</v>
      </c>
      <c r="I77" s="190"/>
      <c r="J77" s="192" t="s">
        <v>636</v>
      </c>
      <c r="K77" s="141" t="s">
        <v>235</v>
      </c>
      <c r="L77" s="141" t="s">
        <v>886</v>
      </c>
    </row>
    <row r="78" spans="1:12" x14ac:dyDescent="0.35">
      <c r="A78" s="190">
        <v>748</v>
      </c>
      <c r="B78" s="190" t="s">
        <v>52</v>
      </c>
      <c r="C78" s="190" t="s">
        <v>444</v>
      </c>
      <c r="D78" s="185" t="s">
        <v>717</v>
      </c>
      <c r="E78" s="192" t="s">
        <v>7</v>
      </c>
      <c r="F78" s="185" t="s">
        <v>264</v>
      </c>
      <c r="G78" s="185" t="s">
        <v>666</v>
      </c>
      <c r="H78" s="190">
        <v>1</v>
      </c>
      <c r="I78" s="190"/>
      <c r="J78" s="192" t="s">
        <v>636</v>
      </c>
      <c r="K78" s="141" t="s">
        <v>265</v>
      </c>
      <c r="L78" s="141" t="s">
        <v>20</v>
      </c>
    </row>
    <row r="79" spans="1:12" x14ac:dyDescent="0.35">
      <c r="A79" s="190">
        <v>710</v>
      </c>
      <c r="B79" s="190" t="s">
        <v>52</v>
      </c>
      <c r="C79" s="190" t="s">
        <v>444</v>
      </c>
      <c r="D79" s="191" t="s">
        <v>718</v>
      </c>
      <c r="E79" s="192" t="s">
        <v>7</v>
      </c>
      <c r="F79" s="185" t="s">
        <v>262</v>
      </c>
      <c r="G79" s="185" t="s">
        <v>668</v>
      </c>
      <c r="H79" s="190">
        <v>1</v>
      </c>
      <c r="I79" s="190"/>
      <c r="J79" s="192" t="s">
        <v>637</v>
      </c>
      <c r="K79" s="141" t="s">
        <v>263</v>
      </c>
      <c r="L79" s="141" t="s">
        <v>20</v>
      </c>
    </row>
    <row r="80" spans="1:12" x14ac:dyDescent="0.35">
      <c r="A80" s="190">
        <v>768</v>
      </c>
      <c r="B80" s="190" t="s">
        <v>52</v>
      </c>
      <c r="C80" s="190" t="s">
        <v>444</v>
      </c>
      <c r="D80" s="185" t="s">
        <v>719</v>
      </c>
      <c r="E80" s="192" t="s">
        <v>7</v>
      </c>
      <c r="F80" s="185" t="s">
        <v>232</v>
      </c>
      <c r="G80" s="185" t="s">
        <v>629</v>
      </c>
      <c r="H80" s="190">
        <v>1</v>
      </c>
      <c r="I80" s="190"/>
      <c r="J80" s="192" t="s">
        <v>636</v>
      </c>
      <c r="K80" s="141" t="s">
        <v>863</v>
      </c>
      <c r="L80" s="141" t="s">
        <v>20</v>
      </c>
    </row>
    <row r="81" spans="1:12" x14ac:dyDescent="0.35">
      <c r="A81" s="190">
        <v>770</v>
      </c>
      <c r="B81" s="190" t="s">
        <v>52</v>
      </c>
      <c r="C81" s="190" t="s">
        <v>444</v>
      </c>
      <c r="D81" s="185" t="s">
        <v>720</v>
      </c>
      <c r="E81" s="192" t="s">
        <v>7</v>
      </c>
      <c r="F81" s="185" t="s">
        <v>232</v>
      </c>
      <c r="G81" s="185" t="s">
        <v>629</v>
      </c>
      <c r="H81" s="190">
        <v>1</v>
      </c>
      <c r="I81" s="190"/>
      <c r="J81" s="192" t="s">
        <v>636</v>
      </c>
      <c r="K81" s="141" t="s">
        <v>863</v>
      </c>
      <c r="L81" s="141" t="s">
        <v>20</v>
      </c>
    </row>
    <row r="82" spans="1:12" x14ac:dyDescent="0.35">
      <c r="A82" s="190">
        <v>772</v>
      </c>
      <c r="B82" s="190" t="s">
        <v>52</v>
      </c>
      <c r="C82" s="190" t="s">
        <v>444</v>
      </c>
      <c r="D82" s="185" t="s">
        <v>721</v>
      </c>
      <c r="E82" s="192" t="s">
        <v>7</v>
      </c>
      <c r="F82" s="185" t="s">
        <v>232</v>
      </c>
      <c r="G82" s="185" t="s">
        <v>629</v>
      </c>
      <c r="H82" s="190">
        <v>1</v>
      </c>
      <c r="I82" s="190"/>
      <c r="J82" s="192" t="s">
        <v>637</v>
      </c>
      <c r="K82" s="141" t="s">
        <v>863</v>
      </c>
      <c r="L82" s="141" t="s">
        <v>20</v>
      </c>
    </row>
    <row r="83" spans="1:12" x14ac:dyDescent="0.35">
      <c r="A83" s="190">
        <v>771</v>
      </c>
      <c r="B83" s="190" t="s">
        <v>52</v>
      </c>
      <c r="C83" s="190" t="s">
        <v>444</v>
      </c>
      <c r="D83" s="185" t="s">
        <v>722</v>
      </c>
      <c r="E83" s="192" t="s">
        <v>7</v>
      </c>
      <c r="F83" s="185" t="s">
        <v>232</v>
      </c>
      <c r="G83" s="185" t="s">
        <v>629</v>
      </c>
      <c r="H83" s="190">
        <v>1</v>
      </c>
      <c r="I83" s="190"/>
      <c r="J83" s="192" t="s">
        <v>637</v>
      </c>
      <c r="K83" s="141" t="s">
        <v>863</v>
      </c>
      <c r="L83" s="141" t="s">
        <v>20</v>
      </c>
    </row>
    <row r="84" spans="1:12" x14ac:dyDescent="0.35">
      <c r="A84" s="190">
        <v>740</v>
      </c>
      <c r="B84" s="190" t="s">
        <v>52</v>
      </c>
      <c r="C84" s="190" t="s">
        <v>444</v>
      </c>
      <c r="D84" s="198" t="s">
        <v>723</v>
      </c>
      <c r="E84" s="192" t="s">
        <v>7</v>
      </c>
      <c r="F84" s="185" t="s">
        <v>226</v>
      </c>
      <c r="G84" s="185" t="s">
        <v>665</v>
      </c>
      <c r="H84" s="190">
        <v>1</v>
      </c>
      <c r="I84" s="190"/>
      <c r="J84" s="192" t="s">
        <v>636</v>
      </c>
      <c r="K84" s="141" t="s">
        <v>888</v>
      </c>
      <c r="L84" s="141" t="s">
        <v>20</v>
      </c>
    </row>
    <row r="85" spans="1:12" x14ac:dyDescent="0.35">
      <c r="A85" s="190">
        <v>742</v>
      </c>
      <c r="B85" s="190" t="s">
        <v>52</v>
      </c>
      <c r="C85" s="190" t="s">
        <v>444</v>
      </c>
      <c r="D85" s="198" t="s">
        <v>724</v>
      </c>
      <c r="E85" s="192" t="s">
        <v>7</v>
      </c>
      <c r="F85" s="185" t="s">
        <v>226</v>
      </c>
      <c r="G85" s="185" t="s">
        <v>665</v>
      </c>
      <c r="H85" s="190">
        <v>1</v>
      </c>
      <c r="I85" s="190"/>
      <c r="J85" s="192" t="s">
        <v>636</v>
      </c>
      <c r="K85" s="141" t="s">
        <v>888</v>
      </c>
      <c r="L85" s="141" t="s">
        <v>20</v>
      </c>
    </row>
    <row r="86" spans="1:12" x14ac:dyDescent="0.35">
      <c r="A86" s="190">
        <v>744</v>
      </c>
      <c r="B86" s="190" t="s">
        <v>52</v>
      </c>
      <c r="C86" s="190" t="s">
        <v>444</v>
      </c>
      <c r="D86" s="198" t="s">
        <v>725</v>
      </c>
      <c r="E86" s="192" t="s">
        <v>7</v>
      </c>
      <c r="F86" s="185" t="s">
        <v>226</v>
      </c>
      <c r="G86" s="185" t="s">
        <v>665</v>
      </c>
      <c r="H86" s="190">
        <v>1</v>
      </c>
      <c r="I86" s="190"/>
      <c r="J86" s="192" t="s">
        <v>637</v>
      </c>
      <c r="K86" s="141" t="s">
        <v>888</v>
      </c>
      <c r="L86" s="141" t="s">
        <v>20</v>
      </c>
    </row>
    <row r="87" spans="1:12" x14ac:dyDescent="0.35">
      <c r="A87" s="190">
        <v>746</v>
      </c>
      <c r="B87" s="190" t="s">
        <v>52</v>
      </c>
      <c r="C87" s="190" t="s">
        <v>444</v>
      </c>
      <c r="D87" s="198" t="s">
        <v>726</v>
      </c>
      <c r="E87" s="192" t="s">
        <v>7</v>
      </c>
      <c r="F87" s="185" t="s">
        <v>226</v>
      </c>
      <c r="G87" s="185" t="s">
        <v>665</v>
      </c>
      <c r="H87" s="190">
        <v>1</v>
      </c>
      <c r="I87" s="190"/>
      <c r="J87" s="192" t="s">
        <v>637</v>
      </c>
      <c r="K87" s="141" t="s">
        <v>888</v>
      </c>
      <c r="L87" s="141" t="s">
        <v>20</v>
      </c>
    </row>
    <row r="88" spans="1:12" x14ac:dyDescent="0.35">
      <c r="A88" s="190">
        <v>713</v>
      </c>
      <c r="B88" s="190" t="s">
        <v>52</v>
      </c>
      <c r="C88" s="190" t="s">
        <v>444</v>
      </c>
      <c r="D88" s="185" t="s">
        <v>727</v>
      </c>
      <c r="E88" s="192" t="s">
        <v>7</v>
      </c>
      <c r="F88" s="185" t="s">
        <v>240</v>
      </c>
      <c r="G88" s="185" t="s">
        <v>680</v>
      </c>
      <c r="H88" s="190">
        <v>1</v>
      </c>
      <c r="I88" s="190"/>
      <c r="J88" s="192" t="s">
        <v>637</v>
      </c>
      <c r="K88" s="141" t="s">
        <v>241</v>
      </c>
      <c r="L88" s="141" t="s">
        <v>886</v>
      </c>
    </row>
    <row r="89" spans="1:12" x14ac:dyDescent="0.35">
      <c r="A89" s="190">
        <v>722</v>
      </c>
      <c r="B89" s="190" t="s">
        <v>52</v>
      </c>
      <c r="C89" s="190" t="s">
        <v>444</v>
      </c>
      <c r="D89" s="185" t="s">
        <v>728</v>
      </c>
      <c r="E89" s="192" t="s">
        <v>7</v>
      </c>
      <c r="F89" s="185" t="s">
        <v>234</v>
      </c>
      <c r="G89" s="185" t="s">
        <v>682</v>
      </c>
      <c r="H89" s="190">
        <v>1</v>
      </c>
      <c r="I89" s="190"/>
      <c r="J89" s="192" t="s">
        <v>637</v>
      </c>
      <c r="K89" s="141" t="s">
        <v>235</v>
      </c>
      <c r="L89" s="141" t="s">
        <v>886</v>
      </c>
    </row>
    <row r="90" spans="1:12" x14ac:dyDescent="0.35">
      <c r="A90" s="190">
        <v>730</v>
      </c>
      <c r="B90" s="190" t="s">
        <v>52</v>
      </c>
      <c r="C90" s="190" t="s">
        <v>444</v>
      </c>
      <c r="D90" s="185" t="s">
        <v>729</v>
      </c>
      <c r="E90" s="192" t="s">
        <v>7</v>
      </c>
      <c r="F90" s="185" t="s">
        <v>234</v>
      </c>
      <c r="G90" s="185" t="s">
        <v>682</v>
      </c>
      <c r="H90" s="190">
        <v>1</v>
      </c>
      <c r="I90" s="190"/>
      <c r="J90" s="192" t="s">
        <v>637</v>
      </c>
      <c r="K90" s="141" t="s">
        <v>235</v>
      </c>
      <c r="L90" s="141" t="s">
        <v>886</v>
      </c>
    </row>
    <row r="91" spans="1:12" x14ac:dyDescent="0.35">
      <c r="A91" s="190">
        <v>721</v>
      </c>
      <c r="B91" s="190" t="s">
        <v>52</v>
      </c>
      <c r="C91" s="190" t="s">
        <v>444</v>
      </c>
      <c r="D91" s="185" t="s">
        <v>730</v>
      </c>
      <c r="E91" s="192" t="s">
        <v>7</v>
      </c>
      <c r="F91" s="185" t="s">
        <v>234</v>
      </c>
      <c r="G91" s="185" t="s">
        <v>682</v>
      </c>
      <c r="H91" s="190">
        <v>1</v>
      </c>
      <c r="I91" s="190"/>
      <c r="J91" s="192" t="s">
        <v>637</v>
      </c>
      <c r="K91" s="141" t="s">
        <v>235</v>
      </c>
      <c r="L91" s="141" t="s">
        <v>886</v>
      </c>
    </row>
    <row r="92" spans="1:12" x14ac:dyDescent="0.35">
      <c r="A92" s="190">
        <v>729</v>
      </c>
      <c r="B92" s="190" t="s">
        <v>52</v>
      </c>
      <c r="C92" s="190" t="s">
        <v>444</v>
      </c>
      <c r="D92" s="185" t="s">
        <v>731</v>
      </c>
      <c r="E92" s="192" t="s">
        <v>7</v>
      </c>
      <c r="F92" s="185" t="s">
        <v>234</v>
      </c>
      <c r="G92" s="185" t="s">
        <v>682</v>
      </c>
      <c r="H92" s="190">
        <v>1</v>
      </c>
      <c r="I92" s="190"/>
      <c r="J92" s="192" t="s">
        <v>637</v>
      </c>
      <c r="K92" s="141" t="s">
        <v>235</v>
      </c>
      <c r="L92" s="141" t="s">
        <v>886</v>
      </c>
    </row>
    <row r="93" spans="1:12" x14ac:dyDescent="0.35">
      <c r="A93" s="190">
        <v>758</v>
      </c>
      <c r="B93" s="190" t="s">
        <v>52</v>
      </c>
      <c r="C93" s="190" t="s">
        <v>444</v>
      </c>
      <c r="D93" s="185" t="s">
        <v>732</v>
      </c>
      <c r="E93" s="192" t="s">
        <v>7</v>
      </c>
      <c r="F93" s="185" t="s">
        <v>231</v>
      </c>
      <c r="G93" s="185" t="s">
        <v>673</v>
      </c>
      <c r="H93" s="190">
        <v>1</v>
      </c>
      <c r="I93" s="190"/>
      <c r="J93" s="192" t="s">
        <v>636</v>
      </c>
      <c r="K93" s="141" t="s">
        <v>883</v>
      </c>
      <c r="L93" s="141" t="s">
        <v>861</v>
      </c>
    </row>
    <row r="94" spans="1:12" x14ac:dyDescent="0.35">
      <c r="A94" s="190">
        <v>759</v>
      </c>
      <c r="B94" s="190" t="s">
        <v>52</v>
      </c>
      <c r="C94" s="190" t="s">
        <v>444</v>
      </c>
      <c r="D94" s="185" t="s">
        <v>733</v>
      </c>
      <c r="E94" s="192" t="s">
        <v>7</v>
      </c>
      <c r="F94" s="185" t="s">
        <v>231</v>
      </c>
      <c r="G94" s="185" t="s">
        <v>673</v>
      </c>
      <c r="H94" s="190">
        <v>1</v>
      </c>
      <c r="I94" s="190"/>
      <c r="J94" s="192" t="s">
        <v>637</v>
      </c>
      <c r="K94" s="141" t="s">
        <v>883</v>
      </c>
      <c r="L94" s="141" t="s">
        <v>861</v>
      </c>
    </row>
    <row r="95" spans="1:12" x14ac:dyDescent="0.35">
      <c r="A95" s="190">
        <v>749</v>
      </c>
      <c r="B95" s="190" t="s">
        <v>52</v>
      </c>
      <c r="C95" s="190" t="s">
        <v>444</v>
      </c>
      <c r="D95" s="191" t="s">
        <v>734</v>
      </c>
      <c r="E95" s="192" t="s">
        <v>7</v>
      </c>
      <c r="F95" s="185" t="s">
        <v>225</v>
      </c>
      <c r="G95" s="185" t="s">
        <v>663</v>
      </c>
      <c r="H95" s="190">
        <v>1</v>
      </c>
      <c r="I95" s="190"/>
      <c r="J95" s="192" t="s">
        <v>636</v>
      </c>
      <c r="K95" s="141" t="s">
        <v>875</v>
      </c>
      <c r="L95" s="141" t="s">
        <v>20</v>
      </c>
    </row>
    <row r="96" spans="1:12" x14ac:dyDescent="0.35">
      <c r="A96" s="190">
        <v>706</v>
      </c>
      <c r="B96" s="190" t="s">
        <v>52</v>
      </c>
      <c r="C96" s="190" t="s">
        <v>444</v>
      </c>
      <c r="D96" s="185" t="s">
        <v>735</v>
      </c>
      <c r="E96" s="192" t="s">
        <v>272</v>
      </c>
      <c r="F96" s="185" t="s">
        <v>237</v>
      </c>
      <c r="G96" s="185" t="s">
        <v>675</v>
      </c>
      <c r="H96" s="190">
        <v>1</v>
      </c>
      <c r="I96" s="190"/>
      <c r="J96" s="192" t="s">
        <v>636</v>
      </c>
      <c r="K96" s="141" t="s">
        <v>879</v>
      </c>
      <c r="L96" s="141" t="s">
        <v>861</v>
      </c>
    </row>
    <row r="97" spans="1:12" x14ac:dyDescent="0.35">
      <c r="A97" s="190">
        <v>702</v>
      </c>
      <c r="B97" s="190" t="s">
        <v>52</v>
      </c>
      <c r="C97" s="190" t="s">
        <v>444</v>
      </c>
      <c r="D97" s="185" t="s">
        <v>736</v>
      </c>
      <c r="E97" s="192" t="s">
        <v>272</v>
      </c>
      <c r="F97" s="185" t="s">
        <v>238</v>
      </c>
      <c r="G97" s="185" t="s">
        <v>851</v>
      </c>
      <c r="H97" s="190">
        <v>1</v>
      </c>
      <c r="I97" s="190"/>
      <c r="J97" s="192" t="s">
        <v>636</v>
      </c>
      <c r="K97" s="141" t="s">
        <v>880</v>
      </c>
      <c r="L97" s="141" t="s">
        <v>861</v>
      </c>
    </row>
    <row r="98" spans="1:12" x14ac:dyDescent="0.35">
      <c r="A98" s="190">
        <v>701</v>
      </c>
      <c r="B98" s="190" t="s">
        <v>52</v>
      </c>
      <c r="C98" s="190" t="s">
        <v>444</v>
      </c>
      <c r="D98" s="185" t="s">
        <v>737</v>
      </c>
      <c r="E98" s="192" t="s">
        <v>272</v>
      </c>
      <c r="F98" s="185" t="s">
        <v>238</v>
      </c>
      <c r="G98" s="185" t="s">
        <v>851</v>
      </c>
      <c r="H98" s="190">
        <v>1</v>
      </c>
      <c r="I98" s="190"/>
      <c r="J98" s="192" t="s">
        <v>636</v>
      </c>
      <c r="K98" s="141" t="s">
        <v>880</v>
      </c>
      <c r="L98" s="141" t="s">
        <v>861</v>
      </c>
    </row>
    <row r="99" spans="1:12" x14ac:dyDescent="0.35">
      <c r="A99" s="199">
        <v>703</v>
      </c>
      <c r="B99" s="190" t="s">
        <v>52</v>
      </c>
      <c r="C99" s="199" t="s">
        <v>444</v>
      </c>
      <c r="D99" s="185" t="s">
        <v>738</v>
      </c>
      <c r="E99" s="192" t="s">
        <v>272</v>
      </c>
      <c r="F99" s="185" t="s">
        <v>222</v>
      </c>
      <c r="G99" s="185" t="s">
        <v>679</v>
      </c>
      <c r="H99" s="190">
        <v>1</v>
      </c>
      <c r="I99" s="190"/>
      <c r="J99" s="192" t="s">
        <v>636</v>
      </c>
      <c r="K99" s="141" t="s">
        <v>877</v>
      </c>
      <c r="L99" s="141" t="s">
        <v>4</v>
      </c>
    </row>
    <row r="100" spans="1:12" x14ac:dyDescent="0.35">
      <c r="A100" s="199">
        <v>704</v>
      </c>
      <c r="B100" s="190" t="s">
        <v>52</v>
      </c>
      <c r="C100" s="199" t="s">
        <v>444</v>
      </c>
      <c r="D100" s="200" t="s">
        <v>791</v>
      </c>
      <c r="E100" s="192" t="s">
        <v>272</v>
      </c>
      <c r="F100" s="185" t="s">
        <v>222</v>
      </c>
      <c r="G100" s="185" t="s">
        <v>679</v>
      </c>
      <c r="H100" s="190">
        <v>1</v>
      </c>
      <c r="I100" s="190"/>
      <c r="J100" s="192" t="s">
        <v>636</v>
      </c>
      <c r="K100" s="141" t="s">
        <v>877</v>
      </c>
      <c r="L100" s="141" t="s">
        <v>4</v>
      </c>
    </row>
    <row r="101" spans="1:12" x14ac:dyDescent="0.35">
      <c r="A101" s="199">
        <v>705</v>
      </c>
      <c r="B101" s="190" t="s">
        <v>52</v>
      </c>
      <c r="C101" s="199" t="s">
        <v>444</v>
      </c>
      <c r="D101" s="200" t="s">
        <v>792</v>
      </c>
      <c r="E101" s="192" t="s">
        <v>272</v>
      </c>
      <c r="F101" s="185" t="s">
        <v>222</v>
      </c>
      <c r="G101" s="185" t="s">
        <v>679</v>
      </c>
      <c r="H101" s="190">
        <v>1</v>
      </c>
      <c r="I101" s="190"/>
      <c r="J101" s="192" t="s">
        <v>636</v>
      </c>
      <c r="K101" s="141" t="s">
        <v>877</v>
      </c>
      <c r="L101" s="141" t="s">
        <v>4</v>
      </c>
    </row>
    <row r="102" spans="1:12" x14ac:dyDescent="0.35">
      <c r="A102" s="190">
        <v>708</v>
      </c>
      <c r="B102" s="190" t="s">
        <v>52</v>
      </c>
      <c r="C102" s="190" t="s">
        <v>444</v>
      </c>
      <c r="D102" s="185" t="s">
        <v>739</v>
      </c>
      <c r="E102" s="192" t="s">
        <v>272</v>
      </c>
      <c r="F102" s="185" t="s">
        <v>234</v>
      </c>
      <c r="G102" s="185" t="s">
        <v>682</v>
      </c>
      <c r="H102" s="190">
        <v>1</v>
      </c>
      <c r="I102" s="190"/>
      <c r="J102" s="192" t="s">
        <v>636</v>
      </c>
      <c r="K102" s="141" t="s">
        <v>235</v>
      </c>
      <c r="L102" s="141" t="s">
        <v>886</v>
      </c>
    </row>
    <row r="103" spans="1:12" x14ac:dyDescent="0.35">
      <c r="A103" s="190">
        <v>707</v>
      </c>
      <c r="B103" s="190" t="s">
        <v>52</v>
      </c>
      <c r="C103" s="190" t="s">
        <v>444</v>
      </c>
      <c r="D103" s="185" t="s">
        <v>635</v>
      </c>
      <c r="E103" s="192" t="s">
        <v>272</v>
      </c>
      <c r="F103" s="185" t="s">
        <v>234</v>
      </c>
      <c r="G103" s="185" t="s">
        <v>682</v>
      </c>
      <c r="H103" s="190">
        <v>1</v>
      </c>
      <c r="I103" s="190"/>
      <c r="J103" s="192" t="s">
        <v>636</v>
      </c>
      <c r="K103" s="141" t="s">
        <v>235</v>
      </c>
      <c r="L103" s="141" t="s">
        <v>886</v>
      </c>
    </row>
    <row r="104" spans="1:12" x14ac:dyDescent="0.35">
      <c r="A104" s="190">
        <v>700</v>
      </c>
      <c r="B104" s="190" t="s">
        <v>52</v>
      </c>
      <c r="C104" s="190" t="s">
        <v>444</v>
      </c>
      <c r="D104" s="185" t="s">
        <v>740</v>
      </c>
      <c r="E104" s="192" t="s">
        <v>272</v>
      </c>
      <c r="F104" s="185" t="s">
        <v>240</v>
      </c>
      <c r="G104" s="185" t="s">
        <v>680</v>
      </c>
      <c r="H104" s="190">
        <v>1</v>
      </c>
      <c r="I104" s="190"/>
      <c r="J104" s="192" t="s">
        <v>636</v>
      </c>
      <c r="K104" s="141" t="s">
        <v>241</v>
      </c>
      <c r="L104" s="141" t="s">
        <v>886</v>
      </c>
    </row>
    <row r="105" spans="1:12" x14ac:dyDescent="0.35">
      <c r="A105" s="190">
        <v>815</v>
      </c>
      <c r="B105" s="190" t="s">
        <v>52</v>
      </c>
      <c r="C105" s="190" t="s">
        <v>804</v>
      </c>
      <c r="D105" s="185" t="s">
        <v>273</v>
      </c>
      <c r="E105" s="192" t="s">
        <v>4</v>
      </c>
      <c r="F105" s="185" t="s">
        <v>222</v>
      </c>
      <c r="G105" s="185" t="s">
        <v>679</v>
      </c>
      <c r="H105" s="190">
        <v>1</v>
      </c>
      <c r="I105" s="190"/>
      <c r="J105" s="192" t="s">
        <v>636</v>
      </c>
      <c r="K105" s="141" t="s">
        <v>877</v>
      </c>
      <c r="L105" s="141" t="s">
        <v>4</v>
      </c>
    </row>
    <row r="106" spans="1:12" x14ac:dyDescent="0.35">
      <c r="A106" s="190">
        <v>816</v>
      </c>
      <c r="B106" s="190" t="s">
        <v>52</v>
      </c>
      <c r="C106" s="190" t="s">
        <v>804</v>
      </c>
      <c r="D106" s="185" t="s">
        <v>274</v>
      </c>
      <c r="E106" s="192" t="s">
        <v>4</v>
      </c>
      <c r="F106" s="185" t="s">
        <v>222</v>
      </c>
      <c r="G106" s="185" t="s">
        <v>679</v>
      </c>
      <c r="H106" s="190">
        <v>1</v>
      </c>
      <c r="I106" s="190"/>
      <c r="J106" s="192" t="s">
        <v>636</v>
      </c>
      <c r="K106" s="141" t="s">
        <v>877</v>
      </c>
      <c r="L106" s="141" t="s">
        <v>4</v>
      </c>
    </row>
    <row r="107" spans="1:12" x14ac:dyDescent="0.35">
      <c r="A107" s="190">
        <v>817</v>
      </c>
      <c r="B107" s="190" t="s">
        <v>52</v>
      </c>
      <c r="C107" s="190" t="s">
        <v>804</v>
      </c>
      <c r="D107" s="185" t="s">
        <v>275</v>
      </c>
      <c r="E107" s="192" t="s">
        <v>4</v>
      </c>
      <c r="F107" s="185" t="s">
        <v>222</v>
      </c>
      <c r="G107" s="185" t="s">
        <v>679</v>
      </c>
      <c r="H107" s="190">
        <v>1</v>
      </c>
      <c r="I107" s="190"/>
      <c r="J107" s="192" t="s">
        <v>636</v>
      </c>
      <c r="K107" s="141" t="s">
        <v>877</v>
      </c>
      <c r="L107" s="141" t="s">
        <v>4</v>
      </c>
    </row>
    <row r="108" spans="1:12" x14ac:dyDescent="0.35">
      <c r="A108" s="190">
        <v>843</v>
      </c>
      <c r="B108" s="190" t="s">
        <v>52</v>
      </c>
      <c r="C108" s="190" t="s">
        <v>804</v>
      </c>
      <c r="D108" s="185" t="s">
        <v>276</v>
      </c>
      <c r="E108" s="192" t="s">
        <v>4</v>
      </c>
      <c r="F108" s="185" t="s">
        <v>222</v>
      </c>
      <c r="G108" s="185" t="s">
        <v>679</v>
      </c>
      <c r="H108" s="190">
        <v>1</v>
      </c>
      <c r="I108" s="190"/>
      <c r="J108" s="192" t="s">
        <v>636</v>
      </c>
      <c r="K108" s="141" t="s">
        <v>877</v>
      </c>
      <c r="L108" s="141" t="s">
        <v>4</v>
      </c>
    </row>
    <row r="109" spans="1:12" x14ac:dyDescent="0.35">
      <c r="A109" s="190">
        <v>844</v>
      </c>
      <c r="B109" s="190" t="s">
        <v>52</v>
      </c>
      <c r="C109" s="190" t="s">
        <v>804</v>
      </c>
      <c r="D109" s="185" t="s">
        <v>277</v>
      </c>
      <c r="E109" s="192" t="s">
        <v>4</v>
      </c>
      <c r="F109" s="185" t="s">
        <v>222</v>
      </c>
      <c r="G109" s="185" t="s">
        <v>679</v>
      </c>
      <c r="H109" s="190">
        <v>1</v>
      </c>
      <c r="I109" s="190"/>
      <c r="J109" s="192" t="s">
        <v>636</v>
      </c>
      <c r="K109" s="141" t="s">
        <v>877</v>
      </c>
      <c r="L109" s="141" t="s">
        <v>4</v>
      </c>
    </row>
    <row r="110" spans="1:12" x14ac:dyDescent="0.35">
      <c r="A110" s="190">
        <v>845</v>
      </c>
      <c r="B110" s="190" t="s">
        <v>52</v>
      </c>
      <c r="C110" s="190" t="s">
        <v>804</v>
      </c>
      <c r="D110" s="185" t="s">
        <v>278</v>
      </c>
      <c r="E110" s="192" t="s">
        <v>4</v>
      </c>
      <c r="F110" s="185" t="s">
        <v>222</v>
      </c>
      <c r="G110" s="185" t="s">
        <v>679</v>
      </c>
      <c r="H110" s="190">
        <v>1</v>
      </c>
      <c r="I110" s="190"/>
      <c r="J110" s="192" t="s">
        <v>636</v>
      </c>
      <c r="K110" s="141" t="s">
        <v>877</v>
      </c>
      <c r="L110" s="141" t="s">
        <v>4</v>
      </c>
    </row>
    <row r="111" spans="1:12" x14ac:dyDescent="0.35">
      <c r="A111" s="190">
        <v>818</v>
      </c>
      <c r="B111" s="190" t="s">
        <v>52</v>
      </c>
      <c r="C111" s="190" t="s">
        <v>804</v>
      </c>
      <c r="D111" s="185" t="s">
        <v>279</v>
      </c>
      <c r="E111" s="192" t="s">
        <v>4</v>
      </c>
      <c r="F111" s="185" t="s">
        <v>222</v>
      </c>
      <c r="G111" s="185" t="s">
        <v>679</v>
      </c>
      <c r="H111" s="190">
        <v>1</v>
      </c>
      <c r="I111" s="190"/>
      <c r="J111" s="192" t="s">
        <v>636</v>
      </c>
      <c r="K111" s="141" t="s">
        <v>877</v>
      </c>
      <c r="L111" s="141" t="s">
        <v>4</v>
      </c>
    </row>
    <row r="112" spans="1:12" x14ac:dyDescent="0.35">
      <c r="A112" s="190">
        <v>819</v>
      </c>
      <c r="B112" s="190" t="s">
        <v>52</v>
      </c>
      <c r="C112" s="190" t="s">
        <v>804</v>
      </c>
      <c r="D112" s="185" t="s">
        <v>280</v>
      </c>
      <c r="E112" s="192" t="s">
        <v>4</v>
      </c>
      <c r="F112" s="185" t="s">
        <v>222</v>
      </c>
      <c r="G112" s="185" t="s">
        <v>679</v>
      </c>
      <c r="H112" s="190">
        <v>1</v>
      </c>
      <c r="I112" s="190"/>
      <c r="J112" s="192" t="s">
        <v>636</v>
      </c>
      <c r="K112" s="141" t="s">
        <v>877</v>
      </c>
      <c r="L112" s="141" t="s">
        <v>4</v>
      </c>
    </row>
    <row r="113" spans="1:12" x14ac:dyDescent="0.35">
      <c r="A113" s="190">
        <v>820</v>
      </c>
      <c r="B113" s="190" t="s">
        <v>52</v>
      </c>
      <c r="C113" s="190" t="s">
        <v>804</v>
      </c>
      <c r="D113" s="185" t="s">
        <v>281</v>
      </c>
      <c r="E113" s="192" t="s">
        <v>4</v>
      </c>
      <c r="F113" s="185" t="s">
        <v>222</v>
      </c>
      <c r="G113" s="185" t="s">
        <v>679</v>
      </c>
      <c r="H113" s="190">
        <v>1</v>
      </c>
      <c r="I113" s="190"/>
      <c r="J113" s="192" t="s">
        <v>636</v>
      </c>
      <c r="K113" s="141" t="s">
        <v>877</v>
      </c>
      <c r="L113" s="141" t="s">
        <v>4</v>
      </c>
    </row>
    <row r="114" spans="1:12" x14ac:dyDescent="0.35">
      <c r="A114" s="190">
        <v>846</v>
      </c>
      <c r="B114" s="190" t="s">
        <v>52</v>
      </c>
      <c r="C114" s="190" t="s">
        <v>804</v>
      </c>
      <c r="D114" s="185" t="s">
        <v>282</v>
      </c>
      <c r="E114" s="192" t="s">
        <v>4</v>
      </c>
      <c r="F114" s="185" t="s">
        <v>222</v>
      </c>
      <c r="G114" s="185" t="s">
        <v>679</v>
      </c>
      <c r="H114" s="190">
        <v>1</v>
      </c>
      <c r="I114" s="190"/>
      <c r="J114" s="192" t="s">
        <v>636</v>
      </c>
      <c r="K114" s="141" t="s">
        <v>877</v>
      </c>
      <c r="L114" s="141" t="s">
        <v>4</v>
      </c>
    </row>
    <row r="115" spans="1:12" x14ac:dyDescent="0.35">
      <c r="A115" s="190">
        <v>847</v>
      </c>
      <c r="B115" s="190" t="s">
        <v>52</v>
      </c>
      <c r="C115" s="190" t="s">
        <v>804</v>
      </c>
      <c r="D115" s="185" t="s">
        <v>283</v>
      </c>
      <c r="E115" s="192" t="s">
        <v>4</v>
      </c>
      <c r="F115" s="185" t="s">
        <v>222</v>
      </c>
      <c r="G115" s="185" t="s">
        <v>679</v>
      </c>
      <c r="H115" s="190">
        <v>1</v>
      </c>
      <c r="I115" s="190"/>
      <c r="J115" s="192" t="s">
        <v>636</v>
      </c>
      <c r="K115" s="141" t="s">
        <v>877</v>
      </c>
      <c r="L115" s="141" t="s">
        <v>4</v>
      </c>
    </row>
    <row r="116" spans="1:12" x14ac:dyDescent="0.35">
      <c r="A116" s="190">
        <v>848</v>
      </c>
      <c r="B116" s="190" t="s">
        <v>52</v>
      </c>
      <c r="C116" s="190" t="s">
        <v>804</v>
      </c>
      <c r="D116" s="185" t="s">
        <v>284</v>
      </c>
      <c r="E116" s="192" t="s">
        <v>4</v>
      </c>
      <c r="F116" s="185" t="s">
        <v>222</v>
      </c>
      <c r="G116" s="185" t="s">
        <v>679</v>
      </c>
      <c r="H116" s="190">
        <v>1</v>
      </c>
      <c r="I116" s="190"/>
      <c r="J116" s="192" t="s">
        <v>636</v>
      </c>
      <c r="K116" s="141" t="s">
        <v>877</v>
      </c>
      <c r="L116" s="141" t="s">
        <v>4</v>
      </c>
    </row>
    <row r="117" spans="1:12" x14ac:dyDescent="0.35">
      <c r="A117" s="190">
        <v>809</v>
      </c>
      <c r="B117" s="190" t="s">
        <v>52</v>
      </c>
      <c r="C117" s="190" t="s">
        <v>804</v>
      </c>
      <c r="D117" s="185" t="s">
        <v>285</v>
      </c>
      <c r="E117" s="192" t="s">
        <v>4</v>
      </c>
      <c r="F117" s="185" t="s">
        <v>222</v>
      </c>
      <c r="G117" s="185" t="s">
        <v>679</v>
      </c>
      <c r="H117" s="190">
        <v>1</v>
      </c>
      <c r="I117" s="190"/>
      <c r="J117" s="192" t="s">
        <v>636</v>
      </c>
      <c r="K117" s="141" t="s">
        <v>877</v>
      </c>
      <c r="L117" s="141" t="s">
        <v>4</v>
      </c>
    </row>
    <row r="118" spans="1:12" x14ac:dyDescent="0.35">
      <c r="A118" s="190">
        <v>810</v>
      </c>
      <c r="B118" s="190" t="s">
        <v>52</v>
      </c>
      <c r="C118" s="190" t="s">
        <v>804</v>
      </c>
      <c r="D118" s="185" t="s">
        <v>286</v>
      </c>
      <c r="E118" s="192" t="s">
        <v>4</v>
      </c>
      <c r="F118" s="185" t="s">
        <v>222</v>
      </c>
      <c r="G118" s="185" t="s">
        <v>679</v>
      </c>
      <c r="H118" s="190">
        <v>1</v>
      </c>
      <c r="I118" s="190"/>
      <c r="J118" s="192" t="s">
        <v>636</v>
      </c>
      <c r="K118" s="141" t="s">
        <v>877</v>
      </c>
      <c r="L118" s="141" t="s">
        <v>4</v>
      </c>
    </row>
    <row r="119" spans="1:12" x14ac:dyDescent="0.35">
      <c r="A119" s="190">
        <v>811</v>
      </c>
      <c r="B119" s="190" t="s">
        <v>52</v>
      </c>
      <c r="C119" s="190" t="s">
        <v>804</v>
      </c>
      <c r="D119" s="185" t="s">
        <v>287</v>
      </c>
      <c r="E119" s="192" t="s">
        <v>4</v>
      </c>
      <c r="F119" s="185" t="s">
        <v>222</v>
      </c>
      <c r="G119" s="185" t="s">
        <v>679</v>
      </c>
      <c r="H119" s="190">
        <v>1</v>
      </c>
      <c r="I119" s="190"/>
      <c r="J119" s="192" t="s">
        <v>636</v>
      </c>
      <c r="K119" s="141" t="s">
        <v>877</v>
      </c>
      <c r="L119" s="141" t="s">
        <v>4</v>
      </c>
    </row>
    <row r="120" spans="1:12" x14ac:dyDescent="0.35">
      <c r="A120" s="190">
        <v>837</v>
      </c>
      <c r="B120" s="190" t="s">
        <v>52</v>
      </c>
      <c r="C120" s="190" t="s">
        <v>804</v>
      </c>
      <c r="D120" s="185" t="s">
        <v>288</v>
      </c>
      <c r="E120" s="192" t="s">
        <v>4</v>
      </c>
      <c r="F120" s="185" t="s">
        <v>222</v>
      </c>
      <c r="G120" s="185" t="s">
        <v>679</v>
      </c>
      <c r="H120" s="190">
        <v>1</v>
      </c>
      <c r="I120" s="190"/>
      <c r="J120" s="192" t="s">
        <v>636</v>
      </c>
      <c r="K120" s="141" t="s">
        <v>877</v>
      </c>
      <c r="L120" s="141" t="s">
        <v>4</v>
      </c>
    </row>
    <row r="121" spans="1:12" x14ac:dyDescent="0.35">
      <c r="A121" s="190">
        <v>838</v>
      </c>
      <c r="B121" s="190" t="s">
        <v>52</v>
      </c>
      <c r="C121" s="190" t="s">
        <v>804</v>
      </c>
      <c r="D121" s="185" t="s">
        <v>289</v>
      </c>
      <c r="E121" s="192" t="s">
        <v>4</v>
      </c>
      <c r="F121" s="185" t="s">
        <v>222</v>
      </c>
      <c r="G121" s="185" t="s">
        <v>679</v>
      </c>
      <c r="H121" s="190">
        <v>1</v>
      </c>
      <c r="I121" s="190"/>
      <c r="J121" s="192" t="s">
        <v>636</v>
      </c>
      <c r="K121" s="141" t="s">
        <v>877</v>
      </c>
      <c r="L121" s="141" t="s">
        <v>4</v>
      </c>
    </row>
    <row r="122" spans="1:12" x14ac:dyDescent="0.35">
      <c r="A122" s="190">
        <v>839</v>
      </c>
      <c r="B122" s="190" t="s">
        <v>52</v>
      </c>
      <c r="C122" s="190" t="s">
        <v>804</v>
      </c>
      <c r="D122" s="185" t="s">
        <v>290</v>
      </c>
      <c r="E122" s="192" t="s">
        <v>4</v>
      </c>
      <c r="F122" s="185" t="s">
        <v>222</v>
      </c>
      <c r="G122" s="185" t="s">
        <v>679</v>
      </c>
      <c r="H122" s="190">
        <v>1</v>
      </c>
      <c r="I122" s="190"/>
      <c r="J122" s="192" t="s">
        <v>636</v>
      </c>
      <c r="K122" s="141" t="s">
        <v>877</v>
      </c>
      <c r="L122" s="141" t="s">
        <v>4</v>
      </c>
    </row>
    <row r="123" spans="1:12" x14ac:dyDescent="0.35">
      <c r="A123" s="190">
        <v>812</v>
      </c>
      <c r="B123" s="190" t="s">
        <v>52</v>
      </c>
      <c r="C123" s="190" t="s">
        <v>804</v>
      </c>
      <c r="D123" s="185" t="s">
        <v>291</v>
      </c>
      <c r="E123" s="192" t="s">
        <v>4</v>
      </c>
      <c r="F123" s="185" t="s">
        <v>222</v>
      </c>
      <c r="G123" s="185" t="s">
        <v>679</v>
      </c>
      <c r="H123" s="190">
        <v>1</v>
      </c>
      <c r="I123" s="190"/>
      <c r="J123" s="192" t="s">
        <v>636</v>
      </c>
      <c r="K123" s="141" t="s">
        <v>877</v>
      </c>
      <c r="L123" s="141" t="s">
        <v>4</v>
      </c>
    </row>
    <row r="124" spans="1:12" x14ac:dyDescent="0.35">
      <c r="A124" s="190">
        <v>813</v>
      </c>
      <c r="B124" s="190" t="s">
        <v>52</v>
      </c>
      <c r="C124" s="190" t="s">
        <v>804</v>
      </c>
      <c r="D124" s="185" t="s">
        <v>292</v>
      </c>
      <c r="E124" s="192" t="s">
        <v>4</v>
      </c>
      <c r="F124" s="185" t="s">
        <v>222</v>
      </c>
      <c r="G124" s="185" t="s">
        <v>679</v>
      </c>
      <c r="H124" s="190">
        <v>1</v>
      </c>
      <c r="I124" s="190"/>
      <c r="J124" s="192" t="s">
        <v>636</v>
      </c>
      <c r="K124" s="141" t="s">
        <v>877</v>
      </c>
      <c r="L124" s="141" t="s">
        <v>4</v>
      </c>
    </row>
    <row r="125" spans="1:12" x14ac:dyDescent="0.35">
      <c r="A125" s="190">
        <v>814</v>
      </c>
      <c r="B125" s="190" t="s">
        <v>52</v>
      </c>
      <c r="C125" s="190" t="s">
        <v>804</v>
      </c>
      <c r="D125" s="185" t="s">
        <v>293</v>
      </c>
      <c r="E125" s="192" t="s">
        <v>4</v>
      </c>
      <c r="F125" s="185" t="s">
        <v>222</v>
      </c>
      <c r="G125" s="185" t="s">
        <v>679</v>
      </c>
      <c r="H125" s="190">
        <v>1</v>
      </c>
      <c r="I125" s="190"/>
      <c r="J125" s="192" t="s">
        <v>636</v>
      </c>
      <c r="K125" s="141" t="s">
        <v>877</v>
      </c>
      <c r="L125" s="141" t="s">
        <v>4</v>
      </c>
    </row>
    <row r="126" spans="1:12" x14ac:dyDescent="0.35">
      <c r="A126" s="190">
        <v>840</v>
      </c>
      <c r="B126" s="190" t="s">
        <v>52</v>
      </c>
      <c r="C126" s="190" t="s">
        <v>804</v>
      </c>
      <c r="D126" s="185" t="s">
        <v>294</v>
      </c>
      <c r="E126" s="192" t="s">
        <v>4</v>
      </c>
      <c r="F126" s="185" t="s">
        <v>222</v>
      </c>
      <c r="G126" s="185" t="s">
        <v>679</v>
      </c>
      <c r="H126" s="190">
        <v>1</v>
      </c>
      <c r="I126" s="190"/>
      <c r="J126" s="192" t="s">
        <v>636</v>
      </c>
      <c r="K126" s="141" t="s">
        <v>877</v>
      </c>
      <c r="L126" s="141" t="s">
        <v>4</v>
      </c>
    </row>
    <row r="127" spans="1:12" x14ac:dyDescent="0.35">
      <c r="A127" s="190">
        <v>841</v>
      </c>
      <c r="B127" s="190" t="s">
        <v>52</v>
      </c>
      <c r="C127" s="190" t="s">
        <v>804</v>
      </c>
      <c r="D127" s="185" t="s">
        <v>295</v>
      </c>
      <c r="E127" s="192" t="s">
        <v>4</v>
      </c>
      <c r="F127" s="185" t="s">
        <v>222</v>
      </c>
      <c r="G127" s="185" t="s">
        <v>679</v>
      </c>
      <c r="H127" s="190">
        <v>1</v>
      </c>
      <c r="I127" s="190"/>
      <c r="J127" s="192" t="s">
        <v>636</v>
      </c>
      <c r="K127" s="141" t="s">
        <v>877</v>
      </c>
      <c r="L127" s="141" t="s">
        <v>4</v>
      </c>
    </row>
    <row r="128" spans="1:12" x14ac:dyDescent="0.35">
      <c r="A128" s="190">
        <v>842</v>
      </c>
      <c r="B128" s="190" t="s">
        <v>52</v>
      </c>
      <c r="C128" s="190" t="s">
        <v>804</v>
      </c>
      <c r="D128" s="185" t="s">
        <v>296</v>
      </c>
      <c r="E128" s="192" t="s">
        <v>4</v>
      </c>
      <c r="F128" s="185" t="s">
        <v>222</v>
      </c>
      <c r="G128" s="185" t="s">
        <v>679</v>
      </c>
      <c r="H128" s="190">
        <v>1</v>
      </c>
      <c r="I128" s="190"/>
      <c r="J128" s="192" t="s">
        <v>636</v>
      </c>
      <c r="K128" s="141" t="s">
        <v>877</v>
      </c>
      <c r="L128" s="141" t="s">
        <v>4</v>
      </c>
    </row>
    <row r="129" spans="1:12" x14ac:dyDescent="0.35">
      <c r="A129" s="190">
        <v>793</v>
      </c>
      <c r="B129" s="190" t="s">
        <v>52</v>
      </c>
      <c r="C129" s="190" t="s">
        <v>804</v>
      </c>
      <c r="D129" s="185" t="s">
        <v>297</v>
      </c>
      <c r="E129" s="192" t="s">
        <v>4</v>
      </c>
      <c r="F129" s="185" t="s">
        <v>677</v>
      </c>
      <c r="G129" s="185" t="s">
        <v>678</v>
      </c>
      <c r="H129" s="190">
        <v>1</v>
      </c>
      <c r="I129" s="190"/>
      <c r="J129" s="192" t="s">
        <v>636</v>
      </c>
      <c r="K129" s="141" t="s">
        <v>878</v>
      </c>
      <c r="L129" s="141" t="s">
        <v>4</v>
      </c>
    </row>
    <row r="130" spans="1:12" x14ac:dyDescent="0.35">
      <c r="A130" s="190">
        <v>821</v>
      </c>
      <c r="B130" s="190" t="s">
        <v>52</v>
      </c>
      <c r="C130" s="190" t="s">
        <v>804</v>
      </c>
      <c r="D130" s="185" t="s">
        <v>298</v>
      </c>
      <c r="E130" s="192" t="s">
        <v>4</v>
      </c>
      <c r="F130" s="185" t="s">
        <v>677</v>
      </c>
      <c r="G130" s="185" t="s">
        <v>678</v>
      </c>
      <c r="H130" s="190">
        <v>1</v>
      </c>
      <c r="I130" s="190"/>
      <c r="J130" s="192" t="s">
        <v>636</v>
      </c>
      <c r="K130" s="141" t="s">
        <v>878</v>
      </c>
      <c r="L130" s="141" t="s">
        <v>4</v>
      </c>
    </row>
    <row r="131" spans="1:12" x14ac:dyDescent="0.35">
      <c r="A131" s="190">
        <v>849</v>
      </c>
      <c r="B131" s="190" t="s">
        <v>52</v>
      </c>
      <c r="C131" s="190" t="s">
        <v>804</v>
      </c>
      <c r="D131" s="185" t="s">
        <v>299</v>
      </c>
      <c r="E131" s="192" t="s">
        <v>4</v>
      </c>
      <c r="F131" s="185" t="s">
        <v>677</v>
      </c>
      <c r="G131" s="185" t="s">
        <v>678</v>
      </c>
      <c r="H131" s="190">
        <v>1</v>
      </c>
      <c r="I131" s="190"/>
      <c r="J131" s="192" t="s">
        <v>636</v>
      </c>
      <c r="K131" s="141" t="s">
        <v>878</v>
      </c>
      <c r="L131" s="141" t="s">
        <v>4</v>
      </c>
    </row>
    <row r="132" spans="1:12" x14ac:dyDescent="0.35">
      <c r="A132" s="190">
        <v>877</v>
      </c>
      <c r="B132" s="190" t="s">
        <v>52</v>
      </c>
      <c r="C132" s="190" t="s">
        <v>804</v>
      </c>
      <c r="D132" s="185" t="s">
        <v>300</v>
      </c>
      <c r="E132" s="192" t="s">
        <v>4</v>
      </c>
      <c r="F132" s="185" t="s">
        <v>677</v>
      </c>
      <c r="G132" s="185" t="s">
        <v>678</v>
      </c>
      <c r="H132" s="190">
        <v>1</v>
      </c>
      <c r="I132" s="190"/>
      <c r="J132" s="192" t="s">
        <v>636</v>
      </c>
      <c r="K132" s="141" t="s">
        <v>878</v>
      </c>
      <c r="L132" s="141" t="s">
        <v>4</v>
      </c>
    </row>
    <row r="133" spans="1:12" x14ac:dyDescent="0.35">
      <c r="A133" s="190">
        <v>794</v>
      </c>
      <c r="B133" s="190" t="s">
        <v>52</v>
      </c>
      <c r="C133" s="190" t="s">
        <v>804</v>
      </c>
      <c r="D133" s="185" t="s">
        <v>301</v>
      </c>
      <c r="E133" s="192" t="s">
        <v>4</v>
      </c>
      <c r="F133" s="185" t="s">
        <v>677</v>
      </c>
      <c r="G133" s="185" t="s">
        <v>678</v>
      </c>
      <c r="H133" s="190">
        <v>1</v>
      </c>
      <c r="I133" s="190"/>
      <c r="J133" s="192" t="s">
        <v>636</v>
      </c>
      <c r="K133" s="141" t="s">
        <v>878</v>
      </c>
      <c r="L133" s="141" t="s">
        <v>4</v>
      </c>
    </row>
    <row r="134" spans="1:12" x14ac:dyDescent="0.35">
      <c r="A134" s="190">
        <v>795</v>
      </c>
      <c r="B134" s="190" t="s">
        <v>52</v>
      </c>
      <c r="C134" s="190" t="s">
        <v>804</v>
      </c>
      <c r="D134" s="185" t="s">
        <v>302</v>
      </c>
      <c r="E134" s="192" t="s">
        <v>4</v>
      </c>
      <c r="F134" s="185" t="s">
        <v>677</v>
      </c>
      <c r="G134" s="185" t="s">
        <v>678</v>
      </c>
      <c r="H134" s="190">
        <v>1</v>
      </c>
      <c r="I134" s="190"/>
      <c r="J134" s="192" t="s">
        <v>636</v>
      </c>
      <c r="K134" s="141" t="s">
        <v>878</v>
      </c>
      <c r="L134" s="141" t="s">
        <v>4</v>
      </c>
    </row>
    <row r="135" spans="1:12" x14ac:dyDescent="0.35">
      <c r="A135" s="190">
        <v>796</v>
      </c>
      <c r="B135" s="190" t="s">
        <v>52</v>
      </c>
      <c r="C135" s="190" t="s">
        <v>804</v>
      </c>
      <c r="D135" s="185" t="s">
        <v>303</v>
      </c>
      <c r="E135" s="192" t="s">
        <v>4</v>
      </c>
      <c r="F135" s="185" t="s">
        <v>677</v>
      </c>
      <c r="G135" s="185" t="s">
        <v>678</v>
      </c>
      <c r="H135" s="190">
        <v>1</v>
      </c>
      <c r="I135" s="190"/>
      <c r="J135" s="192" t="s">
        <v>636</v>
      </c>
      <c r="K135" s="141" t="s">
        <v>878</v>
      </c>
      <c r="L135" s="141" t="s">
        <v>4</v>
      </c>
    </row>
    <row r="136" spans="1:12" x14ac:dyDescent="0.35">
      <c r="A136" s="190">
        <v>822</v>
      </c>
      <c r="B136" s="190" t="s">
        <v>52</v>
      </c>
      <c r="C136" s="190" t="s">
        <v>804</v>
      </c>
      <c r="D136" s="185" t="s">
        <v>304</v>
      </c>
      <c r="E136" s="192" t="s">
        <v>4</v>
      </c>
      <c r="F136" s="185" t="s">
        <v>677</v>
      </c>
      <c r="G136" s="185" t="s">
        <v>678</v>
      </c>
      <c r="H136" s="190">
        <v>1</v>
      </c>
      <c r="I136" s="190"/>
      <c r="J136" s="192" t="s">
        <v>636</v>
      </c>
      <c r="K136" s="141" t="s">
        <v>878</v>
      </c>
      <c r="L136" s="141" t="s">
        <v>4</v>
      </c>
    </row>
    <row r="137" spans="1:12" x14ac:dyDescent="0.35">
      <c r="A137" s="190">
        <v>823</v>
      </c>
      <c r="B137" s="190" t="s">
        <v>52</v>
      </c>
      <c r="C137" s="190" t="s">
        <v>804</v>
      </c>
      <c r="D137" s="185" t="s">
        <v>305</v>
      </c>
      <c r="E137" s="192" t="s">
        <v>4</v>
      </c>
      <c r="F137" s="185" t="s">
        <v>677</v>
      </c>
      <c r="G137" s="185" t="s">
        <v>678</v>
      </c>
      <c r="H137" s="190">
        <v>1</v>
      </c>
      <c r="I137" s="190"/>
      <c r="J137" s="192" t="s">
        <v>636</v>
      </c>
      <c r="K137" s="141" t="s">
        <v>878</v>
      </c>
      <c r="L137" s="141" t="s">
        <v>4</v>
      </c>
    </row>
    <row r="138" spans="1:12" x14ac:dyDescent="0.35">
      <c r="A138" s="190">
        <v>824</v>
      </c>
      <c r="B138" s="190" t="s">
        <v>52</v>
      </c>
      <c r="C138" s="190" t="s">
        <v>804</v>
      </c>
      <c r="D138" s="185" t="s">
        <v>306</v>
      </c>
      <c r="E138" s="192" t="s">
        <v>4</v>
      </c>
      <c r="F138" s="185" t="s">
        <v>677</v>
      </c>
      <c r="G138" s="185" t="s">
        <v>678</v>
      </c>
      <c r="H138" s="190">
        <v>1</v>
      </c>
      <c r="I138" s="190"/>
      <c r="J138" s="192" t="s">
        <v>636</v>
      </c>
      <c r="K138" s="141" t="s">
        <v>878</v>
      </c>
      <c r="L138" s="141" t="s">
        <v>4</v>
      </c>
    </row>
    <row r="139" spans="1:12" x14ac:dyDescent="0.35">
      <c r="A139" s="190">
        <v>850</v>
      </c>
      <c r="B139" s="190" t="s">
        <v>52</v>
      </c>
      <c r="C139" s="190" t="s">
        <v>804</v>
      </c>
      <c r="D139" s="185" t="s">
        <v>307</v>
      </c>
      <c r="E139" s="192" t="s">
        <v>4</v>
      </c>
      <c r="F139" s="185" t="s">
        <v>677</v>
      </c>
      <c r="G139" s="185" t="s">
        <v>678</v>
      </c>
      <c r="H139" s="190">
        <v>1</v>
      </c>
      <c r="I139" s="190"/>
      <c r="J139" s="192" t="s">
        <v>636</v>
      </c>
      <c r="K139" s="141" t="s">
        <v>878</v>
      </c>
      <c r="L139" s="141" t="s">
        <v>4</v>
      </c>
    </row>
    <row r="140" spans="1:12" x14ac:dyDescent="0.35">
      <c r="A140" s="190">
        <v>851</v>
      </c>
      <c r="B140" s="190" t="s">
        <v>52</v>
      </c>
      <c r="C140" s="190" t="s">
        <v>804</v>
      </c>
      <c r="D140" s="185" t="s">
        <v>308</v>
      </c>
      <c r="E140" s="192" t="s">
        <v>4</v>
      </c>
      <c r="F140" s="185" t="s">
        <v>677</v>
      </c>
      <c r="G140" s="185" t="s">
        <v>678</v>
      </c>
      <c r="H140" s="190">
        <v>1</v>
      </c>
      <c r="I140" s="190"/>
      <c r="J140" s="192" t="s">
        <v>636</v>
      </c>
      <c r="K140" s="141" t="s">
        <v>878</v>
      </c>
      <c r="L140" s="141" t="s">
        <v>4</v>
      </c>
    </row>
    <row r="141" spans="1:12" x14ac:dyDescent="0.35">
      <c r="A141" s="190">
        <v>852</v>
      </c>
      <c r="B141" s="190" t="s">
        <v>52</v>
      </c>
      <c r="C141" s="190" t="s">
        <v>804</v>
      </c>
      <c r="D141" s="185" t="s">
        <v>309</v>
      </c>
      <c r="E141" s="192" t="s">
        <v>4</v>
      </c>
      <c r="F141" s="185" t="s">
        <v>677</v>
      </c>
      <c r="G141" s="185" t="s">
        <v>678</v>
      </c>
      <c r="H141" s="190">
        <v>1</v>
      </c>
      <c r="I141" s="190"/>
      <c r="J141" s="192" t="s">
        <v>636</v>
      </c>
      <c r="K141" s="141" t="s">
        <v>878</v>
      </c>
      <c r="L141" s="141" t="s">
        <v>4</v>
      </c>
    </row>
    <row r="142" spans="1:12" x14ac:dyDescent="0.35">
      <c r="A142" s="190">
        <v>878</v>
      </c>
      <c r="B142" s="190" t="s">
        <v>52</v>
      </c>
      <c r="C142" s="190" t="s">
        <v>804</v>
      </c>
      <c r="D142" s="185" t="s">
        <v>310</v>
      </c>
      <c r="E142" s="192" t="s">
        <v>4</v>
      </c>
      <c r="F142" s="185" t="s">
        <v>677</v>
      </c>
      <c r="G142" s="185" t="s">
        <v>678</v>
      </c>
      <c r="H142" s="190">
        <v>1</v>
      </c>
      <c r="I142" s="190"/>
      <c r="J142" s="192" t="s">
        <v>636</v>
      </c>
      <c r="K142" s="141" t="s">
        <v>878</v>
      </c>
      <c r="L142" s="141" t="s">
        <v>4</v>
      </c>
    </row>
    <row r="143" spans="1:12" x14ac:dyDescent="0.35">
      <c r="A143" s="190">
        <v>879</v>
      </c>
      <c r="B143" s="190" t="s">
        <v>52</v>
      </c>
      <c r="C143" s="190" t="s">
        <v>804</v>
      </c>
      <c r="D143" s="185" t="s">
        <v>311</v>
      </c>
      <c r="E143" s="192" t="s">
        <v>4</v>
      </c>
      <c r="F143" s="185" t="s">
        <v>677</v>
      </c>
      <c r="G143" s="185" t="s">
        <v>678</v>
      </c>
      <c r="H143" s="190">
        <v>1</v>
      </c>
      <c r="I143" s="190"/>
      <c r="J143" s="192" t="s">
        <v>636</v>
      </c>
      <c r="K143" s="141" t="s">
        <v>878</v>
      </c>
      <c r="L143" s="141" t="s">
        <v>4</v>
      </c>
    </row>
    <row r="144" spans="1:12" x14ac:dyDescent="0.35">
      <c r="A144" s="190">
        <v>880</v>
      </c>
      <c r="B144" s="190" t="s">
        <v>52</v>
      </c>
      <c r="C144" s="190" t="s">
        <v>804</v>
      </c>
      <c r="D144" s="185" t="s">
        <v>312</v>
      </c>
      <c r="E144" s="192" t="s">
        <v>4</v>
      </c>
      <c r="F144" s="185" t="s">
        <v>677</v>
      </c>
      <c r="G144" s="185" t="s">
        <v>678</v>
      </c>
      <c r="H144" s="190">
        <v>1</v>
      </c>
      <c r="I144" s="190"/>
      <c r="J144" s="192" t="s">
        <v>636</v>
      </c>
      <c r="K144" s="141" t="s">
        <v>878</v>
      </c>
      <c r="L144" s="141" t="s">
        <v>4</v>
      </c>
    </row>
    <row r="145" spans="1:12" x14ac:dyDescent="0.35">
      <c r="A145" s="190">
        <v>797</v>
      </c>
      <c r="B145" s="190" t="s">
        <v>52</v>
      </c>
      <c r="C145" s="190" t="s">
        <v>804</v>
      </c>
      <c r="D145" s="185" t="s">
        <v>313</v>
      </c>
      <c r="E145" s="192" t="s">
        <v>4</v>
      </c>
      <c r="F145" s="185" t="s">
        <v>677</v>
      </c>
      <c r="G145" s="185" t="s">
        <v>678</v>
      </c>
      <c r="H145" s="190">
        <v>1</v>
      </c>
      <c r="I145" s="190"/>
      <c r="J145" s="192" t="s">
        <v>636</v>
      </c>
      <c r="K145" s="141" t="s">
        <v>878</v>
      </c>
      <c r="L145" s="141" t="s">
        <v>4</v>
      </c>
    </row>
    <row r="146" spans="1:12" x14ac:dyDescent="0.35">
      <c r="A146" s="190">
        <v>798</v>
      </c>
      <c r="B146" s="190" t="s">
        <v>52</v>
      </c>
      <c r="C146" s="190" t="s">
        <v>804</v>
      </c>
      <c r="D146" s="185" t="s">
        <v>314</v>
      </c>
      <c r="E146" s="192" t="s">
        <v>4</v>
      </c>
      <c r="F146" s="185" t="s">
        <v>677</v>
      </c>
      <c r="G146" s="185" t="s">
        <v>678</v>
      </c>
      <c r="H146" s="190">
        <v>1</v>
      </c>
      <c r="I146" s="190"/>
      <c r="J146" s="192" t="s">
        <v>636</v>
      </c>
      <c r="K146" s="141" t="s">
        <v>878</v>
      </c>
      <c r="L146" s="141" t="s">
        <v>4</v>
      </c>
    </row>
    <row r="147" spans="1:12" x14ac:dyDescent="0.35">
      <c r="A147" s="190">
        <v>799</v>
      </c>
      <c r="B147" s="190" t="s">
        <v>52</v>
      </c>
      <c r="C147" s="190" t="s">
        <v>804</v>
      </c>
      <c r="D147" s="185" t="s">
        <v>315</v>
      </c>
      <c r="E147" s="192" t="s">
        <v>4</v>
      </c>
      <c r="F147" s="185" t="s">
        <v>677</v>
      </c>
      <c r="G147" s="185" t="s">
        <v>678</v>
      </c>
      <c r="H147" s="190">
        <v>1</v>
      </c>
      <c r="I147" s="190"/>
      <c r="J147" s="192" t="s">
        <v>636</v>
      </c>
      <c r="K147" s="141" t="s">
        <v>878</v>
      </c>
      <c r="L147" s="141" t="s">
        <v>4</v>
      </c>
    </row>
    <row r="148" spans="1:12" x14ac:dyDescent="0.35">
      <c r="A148" s="190">
        <v>825</v>
      </c>
      <c r="B148" s="190" t="s">
        <v>52</v>
      </c>
      <c r="C148" s="190" t="s">
        <v>804</v>
      </c>
      <c r="D148" s="185" t="s">
        <v>316</v>
      </c>
      <c r="E148" s="192" t="s">
        <v>4</v>
      </c>
      <c r="F148" s="185" t="s">
        <v>677</v>
      </c>
      <c r="G148" s="185" t="s">
        <v>678</v>
      </c>
      <c r="H148" s="190">
        <v>1</v>
      </c>
      <c r="I148" s="190"/>
      <c r="J148" s="192" t="s">
        <v>636</v>
      </c>
      <c r="K148" s="141" t="s">
        <v>878</v>
      </c>
      <c r="L148" s="141" t="s">
        <v>4</v>
      </c>
    </row>
    <row r="149" spans="1:12" x14ac:dyDescent="0.35">
      <c r="A149" s="190">
        <v>826</v>
      </c>
      <c r="B149" s="190" t="s">
        <v>52</v>
      </c>
      <c r="C149" s="190" t="s">
        <v>804</v>
      </c>
      <c r="D149" s="185" t="s">
        <v>317</v>
      </c>
      <c r="E149" s="192" t="s">
        <v>4</v>
      </c>
      <c r="F149" s="185" t="s">
        <v>677</v>
      </c>
      <c r="G149" s="185" t="s">
        <v>678</v>
      </c>
      <c r="H149" s="190">
        <v>1</v>
      </c>
      <c r="I149" s="190"/>
      <c r="J149" s="192" t="s">
        <v>636</v>
      </c>
      <c r="K149" s="141" t="s">
        <v>878</v>
      </c>
      <c r="L149" s="141" t="s">
        <v>4</v>
      </c>
    </row>
    <row r="150" spans="1:12" x14ac:dyDescent="0.35">
      <c r="A150" s="190">
        <v>827</v>
      </c>
      <c r="B150" s="190" t="s">
        <v>52</v>
      </c>
      <c r="C150" s="190" t="s">
        <v>804</v>
      </c>
      <c r="D150" s="185" t="s">
        <v>318</v>
      </c>
      <c r="E150" s="192" t="s">
        <v>4</v>
      </c>
      <c r="F150" s="185" t="s">
        <v>677</v>
      </c>
      <c r="G150" s="185" t="s">
        <v>678</v>
      </c>
      <c r="H150" s="190">
        <v>1</v>
      </c>
      <c r="I150" s="190"/>
      <c r="J150" s="192" t="s">
        <v>636</v>
      </c>
      <c r="K150" s="141" t="s">
        <v>878</v>
      </c>
      <c r="L150" s="141" t="s">
        <v>4</v>
      </c>
    </row>
    <row r="151" spans="1:12" x14ac:dyDescent="0.35">
      <c r="A151" s="190">
        <v>853</v>
      </c>
      <c r="B151" s="190" t="s">
        <v>52</v>
      </c>
      <c r="C151" s="190" t="s">
        <v>804</v>
      </c>
      <c r="D151" s="185" t="s">
        <v>319</v>
      </c>
      <c r="E151" s="192" t="s">
        <v>4</v>
      </c>
      <c r="F151" s="185" t="s">
        <v>677</v>
      </c>
      <c r="G151" s="185" t="s">
        <v>678</v>
      </c>
      <c r="H151" s="190">
        <v>1</v>
      </c>
      <c r="I151" s="190"/>
      <c r="J151" s="192" t="s">
        <v>636</v>
      </c>
      <c r="K151" s="141" t="s">
        <v>878</v>
      </c>
      <c r="L151" s="141" t="s">
        <v>4</v>
      </c>
    </row>
    <row r="152" spans="1:12" x14ac:dyDescent="0.35">
      <c r="A152" s="190">
        <v>854</v>
      </c>
      <c r="B152" s="190" t="s">
        <v>52</v>
      </c>
      <c r="C152" s="190" t="s">
        <v>804</v>
      </c>
      <c r="D152" s="185" t="s">
        <v>320</v>
      </c>
      <c r="E152" s="192" t="s">
        <v>4</v>
      </c>
      <c r="F152" s="185" t="s">
        <v>677</v>
      </c>
      <c r="G152" s="185" t="s">
        <v>678</v>
      </c>
      <c r="H152" s="190">
        <v>1</v>
      </c>
      <c r="I152" s="190"/>
      <c r="J152" s="192" t="s">
        <v>636</v>
      </c>
      <c r="K152" s="141" t="s">
        <v>878</v>
      </c>
      <c r="L152" s="141" t="s">
        <v>4</v>
      </c>
    </row>
    <row r="153" spans="1:12" x14ac:dyDescent="0.35">
      <c r="A153" s="190">
        <v>855</v>
      </c>
      <c r="B153" s="190" t="s">
        <v>52</v>
      </c>
      <c r="C153" s="190" t="s">
        <v>804</v>
      </c>
      <c r="D153" s="185" t="s">
        <v>321</v>
      </c>
      <c r="E153" s="192" t="s">
        <v>4</v>
      </c>
      <c r="F153" s="185" t="s">
        <v>677</v>
      </c>
      <c r="G153" s="185" t="s">
        <v>678</v>
      </c>
      <c r="H153" s="190">
        <v>1</v>
      </c>
      <c r="I153" s="190"/>
      <c r="J153" s="192" t="s">
        <v>636</v>
      </c>
      <c r="K153" s="141" t="s">
        <v>878</v>
      </c>
      <c r="L153" s="141" t="s">
        <v>4</v>
      </c>
    </row>
    <row r="154" spans="1:12" x14ac:dyDescent="0.35">
      <c r="A154" s="190">
        <v>881</v>
      </c>
      <c r="B154" s="190" t="s">
        <v>52</v>
      </c>
      <c r="C154" s="190" t="s">
        <v>804</v>
      </c>
      <c r="D154" s="185" t="s">
        <v>322</v>
      </c>
      <c r="E154" s="192" t="s">
        <v>4</v>
      </c>
      <c r="F154" s="185" t="s">
        <v>677</v>
      </c>
      <c r="G154" s="185" t="s">
        <v>678</v>
      </c>
      <c r="H154" s="190">
        <v>1</v>
      </c>
      <c r="I154" s="190"/>
      <c r="J154" s="192" t="s">
        <v>636</v>
      </c>
      <c r="K154" s="141" t="s">
        <v>878</v>
      </c>
      <c r="L154" s="141" t="s">
        <v>4</v>
      </c>
    </row>
    <row r="155" spans="1:12" x14ac:dyDescent="0.35">
      <c r="A155" s="190">
        <v>882</v>
      </c>
      <c r="B155" s="190" t="s">
        <v>52</v>
      </c>
      <c r="C155" s="190" t="s">
        <v>804</v>
      </c>
      <c r="D155" s="185" t="s">
        <v>323</v>
      </c>
      <c r="E155" s="192" t="s">
        <v>4</v>
      </c>
      <c r="F155" s="185" t="s">
        <v>677</v>
      </c>
      <c r="G155" s="185" t="s">
        <v>678</v>
      </c>
      <c r="H155" s="190">
        <v>1</v>
      </c>
      <c r="I155" s="190"/>
      <c r="J155" s="192" t="s">
        <v>636</v>
      </c>
      <c r="K155" s="141" t="s">
        <v>878</v>
      </c>
      <c r="L155" s="141" t="s">
        <v>4</v>
      </c>
    </row>
    <row r="156" spans="1:12" x14ac:dyDescent="0.35">
      <c r="A156" s="199">
        <v>883</v>
      </c>
      <c r="B156" s="199" t="s">
        <v>52</v>
      </c>
      <c r="C156" s="199" t="s">
        <v>804</v>
      </c>
      <c r="D156" s="201" t="s">
        <v>324</v>
      </c>
      <c r="E156" s="192" t="s">
        <v>4</v>
      </c>
      <c r="F156" s="185" t="s">
        <v>677</v>
      </c>
      <c r="G156" s="185" t="s">
        <v>678</v>
      </c>
      <c r="H156" s="190">
        <v>1</v>
      </c>
      <c r="I156" s="190"/>
      <c r="J156" s="192" t="s">
        <v>636</v>
      </c>
      <c r="K156" s="141" t="s">
        <v>878</v>
      </c>
      <c r="L156" s="141" t="s">
        <v>4</v>
      </c>
    </row>
    <row r="157" spans="1:12" x14ac:dyDescent="0.35">
      <c r="A157" s="190">
        <v>800</v>
      </c>
      <c r="B157" s="190" t="s">
        <v>52</v>
      </c>
      <c r="C157" s="190" t="s">
        <v>804</v>
      </c>
      <c r="D157" s="185" t="s">
        <v>325</v>
      </c>
      <c r="E157" s="192" t="s">
        <v>4</v>
      </c>
      <c r="F157" s="185" t="s">
        <v>677</v>
      </c>
      <c r="G157" s="185" t="s">
        <v>678</v>
      </c>
      <c r="H157" s="190">
        <v>1</v>
      </c>
      <c r="I157" s="190"/>
      <c r="J157" s="192" t="s">
        <v>636</v>
      </c>
      <c r="K157" s="141" t="s">
        <v>878</v>
      </c>
      <c r="L157" s="141" t="s">
        <v>4</v>
      </c>
    </row>
    <row r="158" spans="1:12" x14ac:dyDescent="0.35">
      <c r="A158" s="190">
        <v>801</v>
      </c>
      <c r="B158" s="190" t="s">
        <v>52</v>
      </c>
      <c r="C158" s="190" t="s">
        <v>804</v>
      </c>
      <c r="D158" s="185" t="s">
        <v>326</v>
      </c>
      <c r="E158" s="192" t="s">
        <v>4</v>
      </c>
      <c r="F158" s="185" t="s">
        <v>677</v>
      </c>
      <c r="G158" s="185" t="s">
        <v>678</v>
      </c>
      <c r="H158" s="190">
        <v>1</v>
      </c>
      <c r="I158" s="190"/>
      <c r="J158" s="192" t="s">
        <v>636</v>
      </c>
      <c r="K158" s="141" t="s">
        <v>878</v>
      </c>
      <c r="L158" s="141" t="s">
        <v>4</v>
      </c>
    </row>
    <row r="159" spans="1:12" x14ac:dyDescent="0.35">
      <c r="A159" s="190">
        <v>802</v>
      </c>
      <c r="B159" s="190" t="s">
        <v>52</v>
      </c>
      <c r="C159" s="190" t="s">
        <v>804</v>
      </c>
      <c r="D159" s="185" t="s">
        <v>327</v>
      </c>
      <c r="E159" s="192" t="s">
        <v>4</v>
      </c>
      <c r="F159" s="185" t="s">
        <v>677</v>
      </c>
      <c r="G159" s="185" t="s">
        <v>678</v>
      </c>
      <c r="H159" s="190">
        <v>1</v>
      </c>
      <c r="I159" s="190"/>
      <c r="J159" s="192" t="s">
        <v>636</v>
      </c>
      <c r="K159" s="141" t="s">
        <v>878</v>
      </c>
      <c r="L159" s="141" t="s">
        <v>4</v>
      </c>
    </row>
    <row r="160" spans="1:12" x14ac:dyDescent="0.35">
      <c r="A160" s="190">
        <v>828</v>
      </c>
      <c r="B160" s="190" t="s">
        <v>52</v>
      </c>
      <c r="C160" s="190" t="s">
        <v>804</v>
      </c>
      <c r="D160" s="185" t="s">
        <v>328</v>
      </c>
      <c r="E160" s="192" t="s">
        <v>4</v>
      </c>
      <c r="F160" s="185" t="s">
        <v>677</v>
      </c>
      <c r="G160" s="185" t="s">
        <v>678</v>
      </c>
      <c r="H160" s="190">
        <v>1</v>
      </c>
      <c r="I160" s="190"/>
      <c r="J160" s="192" t="s">
        <v>636</v>
      </c>
      <c r="K160" s="141" t="s">
        <v>878</v>
      </c>
      <c r="L160" s="141" t="s">
        <v>4</v>
      </c>
    </row>
    <row r="161" spans="1:12" x14ac:dyDescent="0.35">
      <c r="A161" s="190">
        <v>829</v>
      </c>
      <c r="B161" s="190" t="s">
        <v>52</v>
      </c>
      <c r="C161" s="190" t="s">
        <v>804</v>
      </c>
      <c r="D161" s="185" t="s">
        <v>329</v>
      </c>
      <c r="E161" s="192" t="s">
        <v>4</v>
      </c>
      <c r="F161" s="185" t="s">
        <v>677</v>
      </c>
      <c r="G161" s="185" t="s">
        <v>678</v>
      </c>
      <c r="H161" s="190">
        <v>1</v>
      </c>
      <c r="I161" s="190"/>
      <c r="J161" s="192" t="s">
        <v>636</v>
      </c>
      <c r="K161" s="141" t="s">
        <v>878</v>
      </c>
      <c r="L161" s="141" t="s">
        <v>4</v>
      </c>
    </row>
    <row r="162" spans="1:12" x14ac:dyDescent="0.35">
      <c r="A162" s="190">
        <v>830</v>
      </c>
      <c r="B162" s="190" t="s">
        <v>52</v>
      </c>
      <c r="C162" s="190" t="s">
        <v>804</v>
      </c>
      <c r="D162" s="185" t="s">
        <v>330</v>
      </c>
      <c r="E162" s="192" t="s">
        <v>4</v>
      </c>
      <c r="F162" s="185" t="s">
        <v>677</v>
      </c>
      <c r="G162" s="185" t="s">
        <v>678</v>
      </c>
      <c r="H162" s="190">
        <v>1</v>
      </c>
      <c r="I162" s="190"/>
      <c r="J162" s="192" t="s">
        <v>636</v>
      </c>
      <c r="K162" s="141" t="s">
        <v>878</v>
      </c>
      <c r="L162" s="141" t="s">
        <v>4</v>
      </c>
    </row>
    <row r="163" spans="1:12" x14ac:dyDescent="0.35">
      <c r="A163" s="190">
        <v>856</v>
      </c>
      <c r="B163" s="190" t="s">
        <v>52</v>
      </c>
      <c r="C163" s="190" t="s">
        <v>804</v>
      </c>
      <c r="D163" s="185" t="s">
        <v>331</v>
      </c>
      <c r="E163" s="192" t="s">
        <v>4</v>
      </c>
      <c r="F163" s="185" t="s">
        <v>677</v>
      </c>
      <c r="G163" s="185" t="s">
        <v>678</v>
      </c>
      <c r="H163" s="190">
        <v>1</v>
      </c>
      <c r="I163" s="190"/>
      <c r="J163" s="192" t="s">
        <v>636</v>
      </c>
      <c r="K163" s="141" t="s">
        <v>878</v>
      </c>
      <c r="L163" s="141" t="s">
        <v>4</v>
      </c>
    </row>
    <row r="164" spans="1:12" x14ac:dyDescent="0.35">
      <c r="A164" s="190">
        <v>857</v>
      </c>
      <c r="B164" s="190" t="s">
        <v>52</v>
      </c>
      <c r="C164" s="190" t="s">
        <v>804</v>
      </c>
      <c r="D164" s="185" t="s">
        <v>332</v>
      </c>
      <c r="E164" s="192" t="s">
        <v>4</v>
      </c>
      <c r="F164" s="185" t="s">
        <v>677</v>
      </c>
      <c r="G164" s="185" t="s">
        <v>678</v>
      </c>
      <c r="H164" s="190">
        <v>1</v>
      </c>
      <c r="I164" s="190"/>
      <c r="J164" s="192" t="s">
        <v>636</v>
      </c>
      <c r="K164" s="141" t="s">
        <v>878</v>
      </c>
      <c r="L164" s="141" t="s">
        <v>4</v>
      </c>
    </row>
    <row r="165" spans="1:12" x14ac:dyDescent="0.35">
      <c r="A165" s="190">
        <v>858</v>
      </c>
      <c r="B165" s="190" t="s">
        <v>52</v>
      </c>
      <c r="C165" s="190" t="s">
        <v>804</v>
      </c>
      <c r="D165" s="185" t="s">
        <v>333</v>
      </c>
      <c r="E165" s="192" t="s">
        <v>4</v>
      </c>
      <c r="F165" s="185" t="s">
        <v>677</v>
      </c>
      <c r="G165" s="185" t="s">
        <v>678</v>
      </c>
      <c r="H165" s="190">
        <v>1</v>
      </c>
      <c r="I165" s="190"/>
      <c r="J165" s="192" t="s">
        <v>636</v>
      </c>
      <c r="K165" s="141" t="s">
        <v>878</v>
      </c>
      <c r="L165" s="141" t="s">
        <v>4</v>
      </c>
    </row>
    <row r="166" spans="1:12" x14ac:dyDescent="0.35">
      <c r="A166" s="199">
        <v>884</v>
      </c>
      <c r="B166" s="199" t="s">
        <v>52</v>
      </c>
      <c r="C166" s="199" t="s">
        <v>804</v>
      </c>
      <c r="D166" s="201" t="s">
        <v>334</v>
      </c>
      <c r="E166" s="192" t="s">
        <v>4</v>
      </c>
      <c r="F166" s="185" t="s">
        <v>677</v>
      </c>
      <c r="G166" s="185" t="s">
        <v>678</v>
      </c>
      <c r="H166" s="190">
        <v>1</v>
      </c>
      <c r="I166" s="190"/>
      <c r="J166" s="192" t="s">
        <v>636</v>
      </c>
      <c r="K166" s="141" t="s">
        <v>878</v>
      </c>
      <c r="L166" s="141" t="s">
        <v>4</v>
      </c>
    </row>
    <row r="167" spans="1:12" x14ac:dyDescent="0.35">
      <c r="A167" s="190">
        <v>885</v>
      </c>
      <c r="B167" s="190" t="s">
        <v>52</v>
      </c>
      <c r="C167" s="190" t="s">
        <v>804</v>
      </c>
      <c r="D167" s="185" t="s">
        <v>335</v>
      </c>
      <c r="E167" s="192" t="s">
        <v>4</v>
      </c>
      <c r="F167" s="185" t="s">
        <v>677</v>
      </c>
      <c r="G167" s="185" t="s">
        <v>678</v>
      </c>
      <c r="H167" s="190">
        <v>1</v>
      </c>
      <c r="I167" s="190"/>
      <c r="J167" s="192" t="s">
        <v>636</v>
      </c>
      <c r="K167" s="141" t="s">
        <v>878</v>
      </c>
      <c r="L167" s="141" t="s">
        <v>4</v>
      </c>
    </row>
    <row r="168" spans="1:12" x14ac:dyDescent="0.35">
      <c r="A168" s="190">
        <v>886</v>
      </c>
      <c r="B168" s="190" t="s">
        <v>52</v>
      </c>
      <c r="C168" s="190" t="s">
        <v>804</v>
      </c>
      <c r="D168" s="185" t="s">
        <v>336</v>
      </c>
      <c r="E168" s="192" t="s">
        <v>4</v>
      </c>
      <c r="F168" s="185" t="s">
        <v>677</v>
      </c>
      <c r="G168" s="185" t="s">
        <v>678</v>
      </c>
      <c r="H168" s="190">
        <v>1</v>
      </c>
      <c r="I168" s="190"/>
      <c r="J168" s="192" t="s">
        <v>636</v>
      </c>
      <c r="K168" s="141" t="s">
        <v>878</v>
      </c>
      <c r="L168" s="141" t="s">
        <v>4</v>
      </c>
    </row>
    <row r="169" spans="1:12" x14ac:dyDescent="0.35">
      <c r="A169" s="190">
        <v>803</v>
      </c>
      <c r="B169" s="190" t="s">
        <v>52</v>
      </c>
      <c r="C169" s="190" t="s">
        <v>804</v>
      </c>
      <c r="D169" s="185" t="s">
        <v>337</v>
      </c>
      <c r="E169" s="192" t="s">
        <v>4</v>
      </c>
      <c r="F169" s="185" t="s">
        <v>677</v>
      </c>
      <c r="G169" s="185" t="s">
        <v>678</v>
      </c>
      <c r="H169" s="190">
        <v>1</v>
      </c>
      <c r="I169" s="190"/>
      <c r="J169" s="192" t="s">
        <v>636</v>
      </c>
      <c r="K169" s="141" t="s">
        <v>878</v>
      </c>
      <c r="L169" s="141" t="s">
        <v>4</v>
      </c>
    </row>
    <row r="170" spans="1:12" x14ac:dyDescent="0.35">
      <c r="A170" s="190">
        <v>804</v>
      </c>
      <c r="B170" s="190" t="s">
        <v>52</v>
      </c>
      <c r="C170" s="190" t="s">
        <v>804</v>
      </c>
      <c r="D170" s="185" t="s">
        <v>338</v>
      </c>
      <c r="E170" s="192" t="s">
        <v>4</v>
      </c>
      <c r="F170" s="185" t="s">
        <v>677</v>
      </c>
      <c r="G170" s="185" t="s">
        <v>678</v>
      </c>
      <c r="H170" s="190">
        <v>1</v>
      </c>
      <c r="I170" s="190"/>
      <c r="J170" s="192" t="s">
        <v>636</v>
      </c>
      <c r="K170" s="141" t="s">
        <v>878</v>
      </c>
      <c r="L170" s="141" t="s">
        <v>4</v>
      </c>
    </row>
    <row r="171" spans="1:12" x14ac:dyDescent="0.35">
      <c r="A171" s="190">
        <v>805</v>
      </c>
      <c r="B171" s="190" t="s">
        <v>52</v>
      </c>
      <c r="C171" s="190" t="s">
        <v>804</v>
      </c>
      <c r="D171" s="185" t="s">
        <v>339</v>
      </c>
      <c r="E171" s="192" t="s">
        <v>4</v>
      </c>
      <c r="F171" s="185" t="s">
        <v>677</v>
      </c>
      <c r="G171" s="185" t="s">
        <v>678</v>
      </c>
      <c r="H171" s="190">
        <v>1</v>
      </c>
      <c r="I171" s="190"/>
      <c r="J171" s="192" t="s">
        <v>636</v>
      </c>
      <c r="K171" s="141" t="s">
        <v>878</v>
      </c>
      <c r="L171" s="141" t="s">
        <v>4</v>
      </c>
    </row>
    <row r="172" spans="1:12" x14ac:dyDescent="0.35">
      <c r="A172" s="190">
        <v>831</v>
      </c>
      <c r="B172" s="190" t="s">
        <v>52</v>
      </c>
      <c r="C172" s="190" t="s">
        <v>804</v>
      </c>
      <c r="D172" s="185" t="s">
        <v>340</v>
      </c>
      <c r="E172" s="192" t="s">
        <v>4</v>
      </c>
      <c r="F172" s="185" t="s">
        <v>677</v>
      </c>
      <c r="G172" s="185" t="s">
        <v>678</v>
      </c>
      <c r="H172" s="190">
        <v>1</v>
      </c>
      <c r="I172" s="190"/>
      <c r="J172" s="192" t="s">
        <v>636</v>
      </c>
      <c r="K172" s="141" t="s">
        <v>878</v>
      </c>
      <c r="L172" s="141" t="s">
        <v>4</v>
      </c>
    </row>
    <row r="173" spans="1:12" x14ac:dyDescent="0.35">
      <c r="A173" s="190">
        <v>832</v>
      </c>
      <c r="B173" s="190" t="s">
        <v>52</v>
      </c>
      <c r="C173" s="190" t="s">
        <v>804</v>
      </c>
      <c r="D173" s="185" t="s">
        <v>341</v>
      </c>
      <c r="E173" s="192" t="s">
        <v>4</v>
      </c>
      <c r="F173" s="185" t="s">
        <v>677</v>
      </c>
      <c r="G173" s="185" t="s">
        <v>678</v>
      </c>
      <c r="H173" s="190">
        <v>1</v>
      </c>
      <c r="I173" s="190"/>
      <c r="J173" s="192" t="s">
        <v>636</v>
      </c>
      <c r="K173" s="141" t="s">
        <v>878</v>
      </c>
      <c r="L173" s="141" t="s">
        <v>4</v>
      </c>
    </row>
    <row r="174" spans="1:12" x14ac:dyDescent="0.35">
      <c r="A174" s="190">
        <v>833</v>
      </c>
      <c r="B174" s="190" t="s">
        <v>52</v>
      </c>
      <c r="C174" s="190" t="s">
        <v>804</v>
      </c>
      <c r="D174" s="185" t="s">
        <v>342</v>
      </c>
      <c r="E174" s="192" t="s">
        <v>4</v>
      </c>
      <c r="F174" s="185" t="s">
        <v>677</v>
      </c>
      <c r="G174" s="185" t="s">
        <v>678</v>
      </c>
      <c r="H174" s="190">
        <v>1</v>
      </c>
      <c r="I174" s="190"/>
      <c r="J174" s="192" t="s">
        <v>636</v>
      </c>
      <c r="K174" s="141" t="s">
        <v>878</v>
      </c>
      <c r="L174" s="141" t="s">
        <v>4</v>
      </c>
    </row>
    <row r="175" spans="1:12" x14ac:dyDescent="0.35">
      <c r="A175" s="190">
        <v>859</v>
      </c>
      <c r="B175" s="190" t="s">
        <v>52</v>
      </c>
      <c r="C175" s="190" t="s">
        <v>804</v>
      </c>
      <c r="D175" s="185" t="s">
        <v>343</v>
      </c>
      <c r="E175" s="192" t="s">
        <v>4</v>
      </c>
      <c r="F175" s="185" t="s">
        <v>677</v>
      </c>
      <c r="G175" s="185" t="s">
        <v>678</v>
      </c>
      <c r="H175" s="190">
        <v>1</v>
      </c>
      <c r="I175" s="190"/>
      <c r="J175" s="192" t="s">
        <v>636</v>
      </c>
      <c r="K175" s="141" t="s">
        <v>878</v>
      </c>
      <c r="L175" s="141" t="s">
        <v>4</v>
      </c>
    </row>
    <row r="176" spans="1:12" x14ac:dyDescent="0.35">
      <c r="A176" s="190">
        <v>860</v>
      </c>
      <c r="B176" s="190" t="s">
        <v>52</v>
      </c>
      <c r="C176" s="190" t="s">
        <v>804</v>
      </c>
      <c r="D176" s="185" t="s">
        <v>344</v>
      </c>
      <c r="E176" s="192" t="s">
        <v>4</v>
      </c>
      <c r="F176" s="185" t="s">
        <v>677</v>
      </c>
      <c r="G176" s="185" t="s">
        <v>678</v>
      </c>
      <c r="H176" s="190">
        <v>1</v>
      </c>
      <c r="I176" s="190"/>
      <c r="J176" s="192" t="s">
        <v>636</v>
      </c>
      <c r="K176" s="141" t="s">
        <v>878</v>
      </c>
      <c r="L176" s="141" t="s">
        <v>4</v>
      </c>
    </row>
    <row r="177" spans="1:12" x14ac:dyDescent="0.35">
      <c r="A177" s="190">
        <v>861</v>
      </c>
      <c r="B177" s="190" t="s">
        <v>52</v>
      </c>
      <c r="C177" s="190" t="s">
        <v>804</v>
      </c>
      <c r="D177" s="185" t="s">
        <v>345</v>
      </c>
      <c r="E177" s="192" t="s">
        <v>4</v>
      </c>
      <c r="F177" s="185" t="s">
        <v>677</v>
      </c>
      <c r="G177" s="185" t="s">
        <v>678</v>
      </c>
      <c r="H177" s="190">
        <v>1</v>
      </c>
      <c r="I177" s="190"/>
      <c r="J177" s="192" t="s">
        <v>636</v>
      </c>
      <c r="K177" s="141" t="s">
        <v>878</v>
      </c>
      <c r="L177" s="141" t="s">
        <v>4</v>
      </c>
    </row>
    <row r="178" spans="1:12" x14ac:dyDescent="0.35">
      <c r="A178" s="190">
        <v>887</v>
      </c>
      <c r="B178" s="190" t="s">
        <v>52</v>
      </c>
      <c r="C178" s="190" t="s">
        <v>804</v>
      </c>
      <c r="D178" s="185" t="s">
        <v>346</v>
      </c>
      <c r="E178" s="192" t="s">
        <v>4</v>
      </c>
      <c r="F178" s="185" t="s">
        <v>677</v>
      </c>
      <c r="G178" s="185" t="s">
        <v>678</v>
      </c>
      <c r="H178" s="190">
        <v>1</v>
      </c>
      <c r="I178" s="190"/>
      <c r="J178" s="192" t="s">
        <v>636</v>
      </c>
      <c r="K178" s="141" t="s">
        <v>878</v>
      </c>
      <c r="L178" s="141" t="s">
        <v>4</v>
      </c>
    </row>
    <row r="179" spans="1:12" x14ac:dyDescent="0.35">
      <c r="A179" s="190">
        <v>888</v>
      </c>
      <c r="B179" s="190" t="s">
        <v>52</v>
      </c>
      <c r="C179" s="190" t="s">
        <v>804</v>
      </c>
      <c r="D179" s="185" t="s">
        <v>347</v>
      </c>
      <c r="E179" s="192" t="s">
        <v>4</v>
      </c>
      <c r="F179" s="185" t="s">
        <v>677</v>
      </c>
      <c r="G179" s="185" t="s">
        <v>678</v>
      </c>
      <c r="H179" s="190">
        <v>1</v>
      </c>
      <c r="I179" s="190"/>
      <c r="J179" s="192" t="s">
        <v>636</v>
      </c>
      <c r="K179" s="141" t="s">
        <v>878</v>
      </c>
      <c r="L179" s="141" t="s">
        <v>4</v>
      </c>
    </row>
    <row r="180" spans="1:12" x14ac:dyDescent="0.35">
      <c r="A180" s="190">
        <v>889</v>
      </c>
      <c r="B180" s="190" t="s">
        <v>52</v>
      </c>
      <c r="C180" s="190" t="s">
        <v>804</v>
      </c>
      <c r="D180" s="185" t="s">
        <v>348</v>
      </c>
      <c r="E180" s="192" t="s">
        <v>4</v>
      </c>
      <c r="F180" s="185" t="s">
        <v>677</v>
      </c>
      <c r="G180" s="185" t="s">
        <v>678</v>
      </c>
      <c r="H180" s="190">
        <v>1</v>
      </c>
      <c r="I180" s="190"/>
      <c r="J180" s="192" t="s">
        <v>636</v>
      </c>
      <c r="K180" s="141" t="s">
        <v>878</v>
      </c>
      <c r="L180" s="141" t="s">
        <v>4</v>
      </c>
    </row>
    <row r="181" spans="1:12" x14ac:dyDescent="0.35">
      <c r="A181" s="190">
        <v>806</v>
      </c>
      <c r="B181" s="190" t="s">
        <v>52</v>
      </c>
      <c r="C181" s="190" t="s">
        <v>804</v>
      </c>
      <c r="D181" s="185" t="s">
        <v>349</v>
      </c>
      <c r="E181" s="192" t="s">
        <v>4</v>
      </c>
      <c r="F181" s="185" t="s">
        <v>677</v>
      </c>
      <c r="G181" s="185" t="s">
        <v>678</v>
      </c>
      <c r="H181" s="190">
        <v>1</v>
      </c>
      <c r="I181" s="190"/>
      <c r="J181" s="192" t="s">
        <v>636</v>
      </c>
      <c r="K181" s="141" t="s">
        <v>878</v>
      </c>
      <c r="L181" s="141" t="s">
        <v>4</v>
      </c>
    </row>
    <row r="182" spans="1:12" x14ac:dyDescent="0.35">
      <c r="A182" s="190">
        <v>807</v>
      </c>
      <c r="B182" s="190" t="s">
        <v>52</v>
      </c>
      <c r="C182" s="190" t="s">
        <v>804</v>
      </c>
      <c r="D182" s="185" t="s">
        <v>350</v>
      </c>
      <c r="E182" s="192" t="s">
        <v>4</v>
      </c>
      <c r="F182" s="185" t="s">
        <v>677</v>
      </c>
      <c r="G182" s="185" t="s">
        <v>678</v>
      </c>
      <c r="H182" s="190">
        <v>1</v>
      </c>
      <c r="I182" s="190"/>
      <c r="J182" s="192" t="s">
        <v>636</v>
      </c>
      <c r="K182" s="141" t="s">
        <v>878</v>
      </c>
      <c r="L182" s="141" t="s">
        <v>4</v>
      </c>
    </row>
    <row r="183" spans="1:12" x14ac:dyDescent="0.35">
      <c r="A183" s="190">
        <v>808</v>
      </c>
      <c r="B183" s="190" t="s">
        <v>52</v>
      </c>
      <c r="C183" s="190" t="s">
        <v>804</v>
      </c>
      <c r="D183" s="185" t="s">
        <v>351</v>
      </c>
      <c r="E183" s="192" t="s">
        <v>4</v>
      </c>
      <c r="F183" s="185" t="s">
        <v>677</v>
      </c>
      <c r="G183" s="185" t="s">
        <v>678</v>
      </c>
      <c r="H183" s="190">
        <v>1</v>
      </c>
      <c r="I183" s="190"/>
      <c r="J183" s="192" t="s">
        <v>636</v>
      </c>
      <c r="K183" s="141" t="s">
        <v>878</v>
      </c>
      <c r="L183" s="141" t="s">
        <v>4</v>
      </c>
    </row>
    <row r="184" spans="1:12" x14ac:dyDescent="0.35">
      <c r="A184" s="190">
        <v>834</v>
      </c>
      <c r="B184" s="190" t="s">
        <v>52</v>
      </c>
      <c r="C184" s="190" t="s">
        <v>804</v>
      </c>
      <c r="D184" s="185" t="s">
        <v>352</v>
      </c>
      <c r="E184" s="192" t="s">
        <v>4</v>
      </c>
      <c r="F184" s="185" t="s">
        <v>677</v>
      </c>
      <c r="G184" s="185" t="s">
        <v>678</v>
      </c>
      <c r="H184" s="190">
        <v>1</v>
      </c>
      <c r="I184" s="190"/>
      <c r="J184" s="192" t="s">
        <v>636</v>
      </c>
      <c r="K184" s="141" t="s">
        <v>878</v>
      </c>
      <c r="L184" s="141" t="s">
        <v>4</v>
      </c>
    </row>
    <row r="185" spans="1:12" x14ac:dyDescent="0.35">
      <c r="A185" s="190">
        <v>835</v>
      </c>
      <c r="B185" s="190" t="s">
        <v>52</v>
      </c>
      <c r="C185" s="190" t="s">
        <v>804</v>
      </c>
      <c r="D185" s="185" t="s">
        <v>353</v>
      </c>
      <c r="E185" s="192" t="s">
        <v>4</v>
      </c>
      <c r="F185" s="185" t="s">
        <v>677</v>
      </c>
      <c r="G185" s="185" t="s">
        <v>678</v>
      </c>
      <c r="H185" s="190">
        <v>1</v>
      </c>
      <c r="I185" s="190"/>
      <c r="J185" s="192" t="s">
        <v>636</v>
      </c>
      <c r="K185" s="141" t="s">
        <v>878</v>
      </c>
      <c r="L185" s="141" t="s">
        <v>4</v>
      </c>
    </row>
    <row r="186" spans="1:12" x14ac:dyDescent="0.35">
      <c r="A186" s="190">
        <v>836</v>
      </c>
      <c r="B186" s="190" t="s">
        <v>52</v>
      </c>
      <c r="C186" s="190" t="s">
        <v>804</v>
      </c>
      <c r="D186" s="185" t="s">
        <v>354</v>
      </c>
      <c r="E186" s="192" t="s">
        <v>4</v>
      </c>
      <c r="F186" s="185" t="s">
        <v>677</v>
      </c>
      <c r="G186" s="185" t="s">
        <v>678</v>
      </c>
      <c r="H186" s="190">
        <v>1</v>
      </c>
      <c r="I186" s="190"/>
      <c r="J186" s="192" t="s">
        <v>636</v>
      </c>
      <c r="K186" s="141" t="s">
        <v>878</v>
      </c>
      <c r="L186" s="141" t="s">
        <v>4</v>
      </c>
    </row>
    <row r="187" spans="1:12" x14ac:dyDescent="0.35">
      <c r="A187" s="190">
        <v>862</v>
      </c>
      <c r="B187" s="190" t="s">
        <v>52</v>
      </c>
      <c r="C187" s="190" t="s">
        <v>804</v>
      </c>
      <c r="D187" s="185" t="s">
        <v>355</v>
      </c>
      <c r="E187" s="192" t="s">
        <v>4</v>
      </c>
      <c r="F187" s="185" t="s">
        <v>677</v>
      </c>
      <c r="G187" s="185" t="s">
        <v>678</v>
      </c>
      <c r="H187" s="190">
        <v>1</v>
      </c>
      <c r="I187" s="190"/>
      <c r="J187" s="192" t="s">
        <v>636</v>
      </c>
      <c r="K187" s="141" t="s">
        <v>878</v>
      </c>
      <c r="L187" s="141" t="s">
        <v>4</v>
      </c>
    </row>
    <row r="188" spans="1:12" x14ac:dyDescent="0.35">
      <c r="A188" s="190">
        <v>863</v>
      </c>
      <c r="B188" s="190" t="s">
        <v>52</v>
      </c>
      <c r="C188" s="190" t="s">
        <v>804</v>
      </c>
      <c r="D188" s="185" t="s">
        <v>356</v>
      </c>
      <c r="E188" s="192" t="s">
        <v>4</v>
      </c>
      <c r="F188" s="185" t="s">
        <v>677</v>
      </c>
      <c r="G188" s="185" t="s">
        <v>678</v>
      </c>
      <c r="H188" s="190">
        <v>1</v>
      </c>
      <c r="I188" s="190"/>
      <c r="J188" s="192" t="s">
        <v>636</v>
      </c>
      <c r="K188" s="141" t="s">
        <v>878</v>
      </c>
      <c r="L188" s="141" t="s">
        <v>4</v>
      </c>
    </row>
    <row r="189" spans="1:12" x14ac:dyDescent="0.35">
      <c r="A189" s="190">
        <v>864</v>
      </c>
      <c r="B189" s="190" t="s">
        <v>52</v>
      </c>
      <c r="C189" s="190" t="s">
        <v>804</v>
      </c>
      <c r="D189" s="185" t="s">
        <v>357</v>
      </c>
      <c r="E189" s="192" t="s">
        <v>4</v>
      </c>
      <c r="F189" s="185" t="s">
        <v>677</v>
      </c>
      <c r="G189" s="185" t="s">
        <v>678</v>
      </c>
      <c r="H189" s="190">
        <v>1</v>
      </c>
      <c r="I189" s="190"/>
      <c r="J189" s="192" t="s">
        <v>636</v>
      </c>
      <c r="K189" s="141" t="s">
        <v>878</v>
      </c>
      <c r="L189" s="141" t="s">
        <v>4</v>
      </c>
    </row>
    <row r="190" spans="1:12" x14ac:dyDescent="0.35">
      <c r="A190" s="190">
        <v>890</v>
      </c>
      <c r="B190" s="190" t="s">
        <v>52</v>
      </c>
      <c r="C190" s="190" t="s">
        <v>804</v>
      </c>
      <c r="D190" s="185" t="s">
        <v>358</v>
      </c>
      <c r="E190" s="192" t="s">
        <v>4</v>
      </c>
      <c r="F190" s="185" t="s">
        <v>677</v>
      </c>
      <c r="G190" s="185" t="s">
        <v>678</v>
      </c>
      <c r="H190" s="190">
        <v>1</v>
      </c>
      <c r="I190" s="190"/>
      <c r="J190" s="192" t="s">
        <v>636</v>
      </c>
      <c r="K190" s="141" t="s">
        <v>878</v>
      </c>
      <c r="L190" s="141" t="s">
        <v>4</v>
      </c>
    </row>
    <row r="191" spans="1:12" x14ac:dyDescent="0.35">
      <c r="A191" s="190">
        <v>891</v>
      </c>
      <c r="B191" s="190" t="s">
        <v>52</v>
      </c>
      <c r="C191" s="190" t="s">
        <v>804</v>
      </c>
      <c r="D191" s="185" t="s">
        <v>359</v>
      </c>
      <c r="E191" s="192" t="s">
        <v>4</v>
      </c>
      <c r="F191" s="185" t="s">
        <v>677</v>
      </c>
      <c r="G191" s="185" t="s">
        <v>678</v>
      </c>
      <c r="H191" s="190">
        <v>1</v>
      </c>
      <c r="I191" s="190"/>
      <c r="J191" s="192" t="s">
        <v>636</v>
      </c>
      <c r="K191" s="141" t="s">
        <v>878</v>
      </c>
      <c r="L191" s="141" t="s">
        <v>4</v>
      </c>
    </row>
    <row r="192" spans="1:12" x14ac:dyDescent="0.35">
      <c r="A192" s="190">
        <v>892</v>
      </c>
      <c r="B192" s="190" t="s">
        <v>52</v>
      </c>
      <c r="C192" s="190" t="s">
        <v>804</v>
      </c>
      <c r="D192" s="185" t="s">
        <v>360</v>
      </c>
      <c r="E192" s="192" t="s">
        <v>4</v>
      </c>
      <c r="F192" s="185" t="s">
        <v>677</v>
      </c>
      <c r="G192" s="185" t="s">
        <v>678</v>
      </c>
      <c r="H192" s="190">
        <v>1</v>
      </c>
      <c r="I192" s="190"/>
      <c r="J192" s="192" t="s">
        <v>636</v>
      </c>
      <c r="K192" s="141" t="s">
        <v>878</v>
      </c>
      <c r="L192" s="141" t="s">
        <v>4</v>
      </c>
    </row>
    <row r="193" spans="1:12" x14ac:dyDescent="0.35">
      <c r="A193" s="190">
        <v>780</v>
      </c>
      <c r="B193" s="190" t="s">
        <v>52</v>
      </c>
      <c r="C193" s="190" t="s">
        <v>804</v>
      </c>
      <c r="D193" s="185" t="s">
        <v>361</v>
      </c>
      <c r="E193" s="192" t="s">
        <v>377</v>
      </c>
      <c r="F193" s="185" t="s">
        <v>889</v>
      </c>
      <c r="G193" s="185" t="s">
        <v>672</v>
      </c>
      <c r="H193" s="190">
        <v>1</v>
      </c>
      <c r="I193" s="190"/>
      <c r="J193" s="192" t="s">
        <v>636</v>
      </c>
      <c r="K193" s="141" t="s">
        <v>361</v>
      </c>
      <c r="L193" s="141" t="s">
        <v>20</v>
      </c>
    </row>
    <row r="194" spans="1:12" x14ac:dyDescent="0.35">
      <c r="A194" s="190">
        <v>783</v>
      </c>
      <c r="B194" s="190" t="s">
        <v>52</v>
      </c>
      <c r="C194" s="190" t="s">
        <v>804</v>
      </c>
      <c r="D194" s="185" t="s">
        <v>362</v>
      </c>
      <c r="E194" s="192" t="s">
        <v>377</v>
      </c>
      <c r="F194" s="185" t="s">
        <v>648</v>
      </c>
      <c r="G194" s="185" t="s">
        <v>649</v>
      </c>
      <c r="H194" s="190">
        <v>1</v>
      </c>
      <c r="I194" s="190"/>
      <c r="J194" s="192" t="s">
        <v>636</v>
      </c>
      <c r="K194" s="141" t="s">
        <v>362</v>
      </c>
      <c r="L194" s="141" t="s">
        <v>890</v>
      </c>
    </row>
    <row r="195" spans="1:12" x14ac:dyDescent="0.35">
      <c r="A195" s="190">
        <v>778</v>
      </c>
      <c r="B195" s="190" t="s">
        <v>52</v>
      </c>
      <c r="C195" s="190" t="s">
        <v>804</v>
      </c>
      <c r="D195" s="185" t="s">
        <v>363</v>
      </c>
      <c r="E195" s="192" t="s">
        <v>377</v>
      </c>
      <c r="F195" s="185" t="s">
        <v>644</v>
      </c>
      <c r="G195" s="185" t="s">
        <v>645</v>
      </c>
      <c r="H195" s="190">
        <v>1</v>
      </c>
      <c r="I195" s="190"/>
      <c r="J195" s="192" t="s">
        <v>636</v>
      </c>
      <c r="K195" s="141" t="s">
        <v>891</v>
      </c>
      <c r="L195" s="141" t="s">
        <v>890</v>
      </c>
    </row>
    <row r="196" spans="1:12" x14ac:dyDescent="0.35">
      <c r="A196" s="190">
        <v>782</v>
      </c>
      <c r="B196" s="190" t="s">
        <v>52</v>
      </c>
      <c r="C196" s="190" t="s">
        <v>804</v>
      </c>
      <c r="D196" s="185" t="s">
        <v>364</v>
      </c>
      <c r="E196" s="192" t="s">
        <v>377</v>
      </c>
      <c r="F196" s="185" t="s">
        <v>646</v>
      </c>
      <c r="G196" s="185" t="s">
        <v>647</v>
      </c>
      <c r="H196" s="190">
        <v>1</v>
      </c>
      <c r="I196" s="190"/>
      <c r="J196" s="192" t="s">
        <v>636</v>
      </c>
      <c r="K196" s="141" t="s">
        <v>892</v>
      </c>
      <c r="L196" s="141" t="s">
        <v>890</v>
      </c>
    </row>
    <row r="197" spans="1:12" x14ac:dyDescent="0.35">
      <c r="A197" s="190">
        <v>781</v>
      </c>
      <c r="B197" s="190" t="s">
        <v>52</v>
      </c>
      <c r="C197" s="190" t="s">
        <v>804</v>
      </c>
      <c r="D197" s="185" t="s">
        <v>365</v>
      </c>
      <c r="E197" s="192" t="s">
        <v>377</v>
      </c>
      <c r="F197" s="185" t="s">
        <v>658</v>
      </c>
      <c r="G197" s="185" t="s">
        <v>659</v>
      </c>
      <c r="H197" s="190">
        <v>1</v>
      </c>
      <c r="I197" s="190"/>
      <c r="J197" s="192" t="s">
        <v>636</v>
      </c>
      <c r="K197" s="141" t="s">
        <v>893</v>
      </c>
      <c r="L197" s="141" t="s">
        <v>890</v>
      </c>
    </row>
    <row r="198" spans="1:12" x14ac:dyDescent="0.35">
      <c r="A198" s="190">
        <v>792</v>
      </c>
      <c r="B198" s="190" t="s">
        <v>52</v>
      </c>
      <c r="C198" s="190" t="s">
        <v>804</v>
      </c>
      <c r="D198" s="185" t="s">
        <v>366</v>
      </c>
      <c r="E198" s="192" t="s">
        <v>377</v>
      </c>
      <c r="F198" s="185" t="s">
        <v>658</v>
      </c>
      <c r="G198" s="185" t="s">
        <v>659</v>
      </c>
      <c r="H198" s="190">
        <v>1</v>
      </c>
      <c r="I198" s="190"/>
      <c r="J198" s="192" t="s">
        <v>636</v>
      </c>
      <c r="K198" s="141" t="s">
        <v>893</v>
      </c>
      <c r="L198" s="141" t="s">
        <v>890</v>
      </c>
    </row>
    <row r="199" spans="1:12" x14ac:dyDescent="0.35">
      <c r="A199" s="190">
        <v>789</v>
      </c>
      <c r="B199" s="190" t="s">
        <v>52</v>
      </c>
      <c r="C199" s="190" t="s">
        <v>804</v>
      </c>
      <c r="D199" s="185" t="s">
        <v>367</v>
      </c>
      <c r="E199" s="192" t="s">
        <v>377</v>
      </c>
      <c r="F199" s="185" t="s">
        <v>654</v>
      </c>
      <c r="G199" s="185" t="s">
        <v>655</v>
      </c>
      <c r="H199" s="190">
        <v>1</v>
      </c>
      <c r="I199" s="190"/>
      <c r="J199" s="192" t="s">
        <v>636</v>
      </c>
      <c r="K199" s="141" t="s">
        <v>894</v>
      </c>
      <c r="L199" s="141" t="s">
        <v>890</v>
      </c>
    </row>
    <row r="200" spans="1:12" x14ac:dyDescent="0.35">
      <c r="A200" s="190">
        <v>774</v>
      </c>
      <c r="B200" s="190" t="s">
        <v>52</v>
      </c>
      <c r="C200" s="190" t="s">
        <v>804</v>
      </c>
      <c r="D200" s="185" t="s">
        <v>368</v>
      </c>
      <c r="E200" s="192" t="s">
        <v>377</v>
      </c>
      <c r="F200" s="185" t="s">
        <v>654</v>
      </c>
      <c r="G200" s="185" t="s">
        <v>655</v>
      </c>
      <c r="H200" s="190">
        <v>1</v>
      </c>
      <c r="I200" s="190"/>
      <c r="J200" s="192" t="s">
        <v>636</v>
      </c>
      <c r="K200" s="141" t="s">
        <v>894</v>
      </c>
      <c r="L200" s="141" t="s">
        <v>890</v>
      </c>
    </row>
    <row r="201" spans="1:12" x14ac:dyDescent="0.35">
      <c r="A201" s="190">
        <v>785</v>
      </c>
      <c r="B201" s="190" t="s">
        <v>52</v>
      </c>
      <c r="C201" s="190" t="s">
        <v>804</v>
      </c>
      <c r="D201" s="185" t="s">
        <v>369</v>
      </c>
      <c r="E201" s="192" t="s">
        <v>377</v>
      </c>
      <c r="F201" s="185" t="s">
        <v>652</v>
      </c>
      <c r="G201" s="185" t="s">
        <v>653</v>
      </c>
      <c r="H201" s="190">
        <v>1</v>
      </c>
      <c r="I201" s="190"/>
      <c r="J201" s="192" t="s">
        <v>636</v>
      </c>
      <c r="K201" s="141" t="s">
        <v>895</v>
      </c>
      <c r="L201" s="141" t="s">
        <v>890</v>
      </c>
    </row>
    <row r="202" spans="1:12" x14ac:dyDescent="0.35">
      <c r="A202" s="190">
        <v>786</v>
      </c>
      <c r="B202" s="190" t="s">
        <v>52</v>
      </c>
      <c r="C202" s="190" t="s">
        <v>804</v>
      </c>
      <c r="D202" s="185" t="s">
        <v>370</v>
      </c>
      <c r="E202" s="192" t="s">
        <v>377</v>
      </c>
      <c r="F202" s="185" t="s">
        <v>652</v>
      </c>
      <c r="G202" s="185" t="s">
        <v>653</v>
      </c>
      <c r="H202" s="190">
        <v>1</v>
      </c>
      <c r="I202" s="190"/>
      <c r="J202" s="192" t="s">
        <v>636</v>
      </c>
      <c r="K202" s="141" t="s">
        <v>895</v>
      </c>
      <c r="L202" s="141" t="s">
        <v>890</v>
      </c>
    </row>
    <row r="203" spans="1:12" x14ac:dyDescent="0.35">
      <c r="A203" s="190">
        <v>784</v>
      </c>
      <c r="B203" s="190" t="s">
        <v>52</v>
      </c>
      <c r="C203" s="190" t="s">
        <v>804</v>
      </c>
      <c r="D203" s="185" t="s">
        <v>371</v>
      </c>
      <c r="E203" s="192" t="s">
        <v>377</v>
      </c>
      <c r="F203" s="185" t="s">
        <v>650</v>
      </c>
      <c r="G203" s="185" t="s">
        <v>651</v>
      </c>
      <c r="H203" s="190">
        <v>1</v>
      </c>
      <c r="I203" s="190"/>
      <c r="J203" s="192" t="s">
        <v>636</v>
      </c>
      <c r="K203" s="141" t="s">
        <v>371</v>
      </c>
      <c r="L203" s="141" t="s">
        <v>890</v>
      </c>
    </row>
    <row r="204" spans="1:12" x14ac:dyDescent="0.35">
      <c r="A204" s="190">
        <v>791</v>
      </c>
      <c r="B204" s="190" t="s">
        <v>52</v>
      </c>
      <c r="C204" s="190" t="s">
        <v>804</v>
      </c>
      <c r="D204" s="185" t="s">
        <v>372</v>
      </c>
      <c r="E204" s="192" t="s">
        <v>377</v>
      </c>
      <c r="F204" s="185" t="s">
        <v>896</v>
      </c>
      <c r="G204" s="185" t="s">
        <v>897</v>
      </c>
      <c r="H204" s="190">
        <v>0</v>
      </c>
      <c r="I204" s="190"/>
      <c r="J204" s="192" t="s">
        <v>636</v>
      </c>
      <c r="K204" s="141" t="s">
        <v>640</v>
      </c>
      <c r="L204" s="141" t="s">
        <v>890</v>
      </c>
    </row>
    <row r="205" spans="1:12" x14ac:dyDescent="0.35">
      <c r="A205" s="190">
        <v>777</v>
      </c>
      <c r="B205" s="190" t="s">
        <v>52</v>
      </c>
      <c r="C205" s="190" t="s">
        <v>804</v>
      </c>
      <c r="D205" s="185" t="s">
        <v>373</v>
      </c>
      <c r="E205" s="192" t="s">
        <v>377</v>
      </c>
      <c r="F205" s="185" t="s">
        <v>656</v>
      </c>
      <c r="G205" s="185" t="s">
        <v>657</v>
      </c>
      <c r="H205" s="190">
        <v>1</v>
      </c>
      <c r="I205" s="190"/>
      <c r="J205" s="192" t="s">
        <v>636</v>
      </c>
      <c r="K205" s="141" t="s">
        <v>639</v>
      </c>
      <c r="L205" s="141" t="s">
        <v>890</v>
      </c>
    </row>
    <row r="206" spans="1:12" x14ac:dyDescent="0.35">
      <c r="A206" s="190">
        <v>788</v>
      </c>
      <c r="B206" s="190" t="s">
        <v>52</v>
      </c>
      <c r="C206" s="190" t="s">
        <v>804</v>
      </c>
      <c r="D206" s="185" t="s">
        <v>374</v>
      </c>
      <c r="E206" s="192" t="s">
        <v>377</v>
      </c>
      <c r="F206" s="185" t="s">
        <v>683</v>
      </c>
      <c r="G206" s="185" t="s">
        <v>684</v>
      </c>
      <c r="H206" s="190">
        <v>1</v>
      </c>
      <c r="I206" s="190"/>
      <c r="J206" s="192" t="s">
        <v>636</v>
      </c>
      <c r="K206" s="141" t="s">
        <v>898</v>
      </c>
      <c r="L206" s="141" t="s">
        <v>899</v>
      </c>
    </row>
    <row r="207" spans="1:12" x14ac:dyDescent="0.35">
      <c r="A207" s="190">
        <v>787</v>
      </c>
      <c r="B207" s="190" t="s">
        <v>52</v>
      </c>
      <c r="C207" s="190" t="s">
        <v>804</v>
      </c>
      <c r="D207" s="185" t="s">
        <v>641</v>
      </c>
      <c r="E207" s="192" t="s">
        <v>377</v>
      </c>
      <c r="F207" s="185" t="s">
        <v>683</v>
      </c>
      <c r="G207" s="185" t="s">
        <v>684</v>
      </c>
      <c r="H207" s="190">
        <v>1</v>
      </c>
      <c r="I207" s="190"/>
      <c r="J207" s="192" t="s">
        <v>636</v>
      </c>
      <c r="K207" s="141" t="s">
        <v>898</v>
      </c>
      <c r="L207" s="141" t="s">
        <v>899</v>
      </c>
    </row>
    <row r="208" spans="1:12" x14ac:dyDescent="0.35">
      <c r="A208" s="190">
        <v>779</v>
      </c>
      <c r="B208" s="190" t="s">
        <v>52</v>
      </c>
      <c r="C208" s="190" t="s">
        <v>804</v>
      </c>
      <c r="D208" s="185" t="s">
        <v>375</v>
      </c>
      <c r="E208" s="192" t="s">
        <v>377</v>
      </c>
      <c r="F208" s="185" t="s">
        <v>669</v>
      </c>
      <c r="G208" s="185" t="s">
        <v>670</v>
      </c>
      <c r="H208" s="190">
        <v>1</v>
      </c>
      <c r="I208" s="190"/>
      <c r="J208" s="192" t="s">
        <v>636</v>
      </c>
      <c r="K208" s="141" t="s">
        <v>900</v>
      </c>
      <c r="L208" s="141" t="s">
        <v>20</v>
      </c>
    </row>
    <row r="209" spans="1:12" x14ac:dyDescent="0.35">
      <c r="A209" s="190">
        <v>775</v>
      </c>
      <c r="B209" s="190" t="s">
        <v>52</v>
      </c>
      <c r="C209" s="190" t="s">
        <v>804</v>
      </c>
      <c r="D209" s="185" t="s">
        <v>376</v>
      </c>
      <c r="E209" s="192" t="s">
        <v>377</v>
      </c>
      <c r="F209" s="185" t="s">
        <v>660</v>
      </c>
      <c r="G209" s="185" t="s">
        <v>661</v>
      </c>
      <c r="H209" s="190">
        <v>1</v>
      </c>
      <c r="I209" s="190"/>
      <c r="J209" s="192" t="s">
        <v>636</v>
      </c>
      <c r="K209" s="141" t="s">
        <v>885</v>
      </c>
      <c r="L209" s="141" t="s">
        <v>882</v>
      </c>
    </row>
    <row r="210" spans="1:12" x14ac:dyDescent="0.35">
      <c r="A210" s="190">
        <v>906</v>
      </c>
      <c r="B210" s="190" t="s">
        <v>52</v>
      </c>
      <c r="C210" s="190" t="s">
        <v>804</v>
      </c>
      <c r="D210" s="185" t="s">
        <v>227</v>
      </c>
      <c r="E210" s="192" t="s">
        <v>15</v>
      </c>
      <c r="F210" s="185" t="s">
        <v>228</v>
      </c>
      <c r="G210" s="185" t="s">
        <v>674</v>
      </c>
      <c r="H210" s="190">
        <v>1</v>
      </c>
      <c r="I210" s="190"/>
      <c r="J210" s="192" t="s">
        <v>636</v>
      </c>
      <c r="K210" s="141" t="s">
        <v>424</v>
      </c>
      <c r="L210" s="141" t="s">
        <v>861</v>
      </c>
    </row>
    <row r="211" spans="1:12" x14ac:dyDescent="0.35">
      <c r="A211" s="190">
        <v>470</v>
      </c>
      <c r="B211" s="190" t="s">
        <v>52</v>
      </c>
      <c r="C211" s="190" t="s">
        <v>268</v>
      </c>
      <c r="D211" s="185" t="s">
        <v>380</v>
      </c>
      <c r="E211" s="192" t="s">
        <v>400</v>
      </c>
      <c r="F211" s="185" t="s">
        <v>901</v>
      </c>
      <c r="G211" s="202" t="s">
        <v>902</v>
      </c>
      <c r="H211" s="190">
        <v>0</v>
      </c>
      <c r="I211" s="190"/>
      <c r="J211" s="192" t="s">
        <v>400</v>
      </c>
      <c r="K211" s="184" t="s">
        <v>903</v>
      </c>
      <c r="L211" s="184" t="s">
        <v>904</v>
      </c>
    </row>
    <row r="212" spans="1:12" x14ac:dyDescent="0.35">
      <c r="A212" s="190">
        <v>475</v>
      </c>
      <c r="B212" s="190" t="s">
        <v>52</v>
      </c>
      <c r="C212" s="190" t="s">
        <v>268</v>
      </c>
      <c r="D212" s="185" t="s">
        <v>381</v>
      </c>
      <c r="E212" s="192" t="s">
        <v>400</v>
      </c>
      <c r="F212" s="185" t="s">
        <v>901</v>
      </c>
      <c r="G212" s="202" t="s">
        <v>902</v>
      </c>
      <c r="H212" s="190">
        <v>0</v>
      </c>
      <c r="I212" s="190"/>
      <c r="J212" s="192" t="s">
        <v>400</v>
      </c>
      <c r="K212" s="184" t="s">
        <v>903</v>
      </c>
      <c r="L212" s="184" t="s">
        <v>904</v>
      </c>
    </row>
    <row r="213" spans="1:12" x14ac:dyDescent="0.35">
      <c r="A213" s="190">
        <v>480</v>
      </c>
      <c r="B213" s="190" t="s">
        <v>52</v>
      </c>
      <c r="C213" s="190" t="s">
        <v>268</v>
      </c>
      <c r="D213" s="185" t="s">
        <v>382</v>
      </c>
      <c r="E213" s="192" t="s">
        <v>400</v>
      </c>
      <c r="F213" s="185" t="s">
        <v>901</v>
      </c>
      <c r="G213" s="202" t="s">
        <v>902</v>
      </c>
      <c r="H213" s="190">
        <v>0</v>
      </c>
      <c r="I213" s="190"/>
      <c r="J213" s="192" t="s">
        <v>400</v>
      </c>
      <c r="K213" s="184" t="s">
        <v>903</v>
      </c>
      <c r="L213" s="184" t="s">
        <v>904</v>
      </c>
    </row>
    <row r="214" spans="1:12" x14ac:dyDescent="0.35">
      <c r="A214" s="190">
        <v>485</v>
      </c>
      <c r="B214" s="190" t="s">
        <v>52</v>
      </c>
      <c r="C214" s="190" t="s">
        <v>268</v>
      </c>
      <c r="D214" s="185" t="s">
        <v>383</v>
      </c>
      <c r="E214" s="192" t="s">
        <v>400</v>
      </c>
      <c r="F214" s="185" t="s">
        <v>901</v>
      </c>
      <c r="G214" s="202" t="s">
        <v>902</v>
      </c>
      <c r="H214" s="190">
        <v>0</v>
      </c>
      <c r="I214" s="190"/>
      <c r="J214" s="192" t="s">
        <v>400</v>
      </c>
      <c r="K214" s="184" t="s">
        <v>903</v>
      </c>
      <c r="L214" s="184" t="s">
        <v>904</v>
      </c>
    </row>
    <row r="215" spans="1:12" x14ac:dyDescent="0.35">
      <c r="A215" s="190">
        <v>471</v>
      </c>
      <c r="B215" s="190" t="s">
        <v>52</v>
      </c>
      <c r="C215" s="190" t="s">
        <v>268</v>
      </c>
      <c r="D215" s="185" t="s">
        <v>384</v>
      </c>
      <c r="E215" s="192" t="s">
        <v>400</v>
      </c>
      <c r="F215" s="185" t="s">
        <v>901</v>
      </c>
      <c r="G215" s="202" t="s">
        <v>902</v>
      </c>
      <c r="H215" s="190">
        <v>0</v>
      </c>
      <c r="I215" s="190"/>
      <c r="J215" s="192" t="s">
        <v>400</v>
      </c>
      <c r="K215" s="184" t="s">
        <v>903</v>
      </c>
      <c r="L215" s="184" t="s">
        <v>904</v>
      </c>
    </row>
    <row r="216" spans="1:12" x14ac:dyDescent="0.35">
      <c r="A216" s="190">
        <v>472</v>
      </c>
      <c r="B216" s="190" t="s">
        <v>52</v>
      </c>
      <c r="C216" s="190" t="s">
        <v>268</v>
      </c>
      <c r="D216" s="185" t="s">
        <v>385</v>
      </c>
      <c r="E216" s="192" t="s">
        <v>400</v>
      </c>
      <c r="F216" s="185" t="s">
        <v>901</v>
      </c>
      <c r="G216" s="202" t="s">
        <v>902</v>
      </c>
      <c r="H216" s="190">
        <v>0</v>
      </c>
      <c r="I216" s="190"/>
      <c r="J216" s="192" t="s">
        <v>400</v>
      </c>
      <c r="K216" s="184" t="s">
        <v>903</v>
      </c>
      <c r="L216" s="184" t="s">
        <v>904</v>
      </c>
    </row>
    <row r="217" spans="1:12" x14ac:dyDescent="0.35">
      <c r="A217" s="190">
        <v>473</v>
      </c>
      <c r="B217" s="190" t="s">
        <v>52</v>
      </c>
      <c r="C217" s="190" t="s">
        <v>268</v>
      </c>
      <c r="D217" s="185" t="s">
        <v>386</v>
      </c>
      <c r="E217" s="192" t="s">
        <v>400</v>
      </c>
      <c r="F217" s="185" t="s">
        <v>901</v>
      </c>
      <c r="G217" s="202" t="s">
        <v>902</v>
      </c>
      <c r="H217" s="190">
        <v>0</v>
      </c>
      <c r="I217" s="190"/>
      <c r="J217" s="192" t="s">
        <v>400</v>
      </c>
      <c r="K217" s="184" t="s">
        <v>903</v>
      </c>
      <c r="L217" s="184" t="s">
        <v>904</v>
      </c>
    </row>
    <row r="218" spans="1:12" x14ac:dyDescent="0.35">
      <c r="A218" s="190">
        <v>474</v>
      </c>
      <c r="B218" s="190" t="s">
        <v>52</v>
      </c>
      <c r="C218" s="190" t="s">
        <v>268</v>
      </c>
      <c r="D218" s="185" t="s">
        <v>387</v>
      </c>
      <c r="E218" s="192" t="s">
        <v>400</v>
      </c>
      <c r="F218" s="185" t="s">
        <v>901</v>
      </c>
      <c r="G218" s="202" t="s">
        <v>902</v>
      </c>
      <c r="H218" s="190">
        <v>0</v>
      </c>
      <c r="I218" s="190"/>
      <c r="J218" s="192" t="s">
        <v>400</v>
      </c>
      <c r="K218" s="184" t="s">
        <v>903</v>
      </c>
      <c r="L218" s="184" t="s">
        <v>904</v>
      </c>
    </row>
    <row r="219" spans="1:12" x14ac:dyDescent="0.35">
      <c r="A219" s="190">
        <v>476</v>
      </c>
      <c r="B219" s="190" t="s">
        <v>52</v>
      </c>
      <c r="C219" s="190" t="s">
        <v>268</v>
      </c>
      <c r="D219" s="185" t="s">
        <v>388</v>
      </c>
      <c r="E219" s="192" t="s">
        <v>400</v>
      </c>
      <c r="F219" s="185" t="s">
        <v>901</v>
      </c>
      <c r="G219" s="202" t="s">
        <v>902</v>
      </c>
      <c r="H219" s="190">
        <v>0</v>
      </c>
      <c r="I219" s="190"/>
      <c r="J219" s="192" t="s">
        <v>400</v>
      </c>
      <c r="K219" s="184" t="s">
        <v>903</v>
      </c>
      <c r="L219" s="184" t="s">
        <v>904</v>
      </c>
    </row>
    <row r="220" spans="1:12" x14ac:dyDescent="0.35">
      <c r="A220" s="190">
        <v>477</v>
      </c>
      <c r="B220" s="190" t="s">
        <v>52</v>
      </c>
      <c r="C220" s="190" t="s">
        <v>268</v>
      </c>
      <c r="D220" s="185" t="s">
        <v>389</v>
      </c>
      <c r="E220" s="192" t="s">
        <v>400</v>
      </c>
      <c r="F220" s="185" t="s">
        <v>901</v>
      </c>
      <c r="G220" s="202" t="s">
        <v>902</v>
      </c>
      <c r="H220" s="190">
        <v>0</v>
      </c>
      <c r="I220" s="190"/>
      <c r="J220" s="192" t="s">
        <v>400</v>
      </c>
      <c r="K220" s="184" t="s">
        <v>903</v>
      </c>
      <c r="L220" s="184" t="s">
        <v>904</v>
      </c>
    </row>
    <row r="221" spans="1:12" x14ac:dyDescent="0.35">
      <c r="A221" s="190">
        <v>478</v>
      </c>
      <c r="B221" s="190" t="s">
        <v>52</v>
      </c>
      <c r="C221" s="190" t="s">
        <v>268</v>
      </c>
      <c r="D221" s="185" t="s">
        <v>390</v>
      </c>
      <c r="E221" s="192" t="s">
        <v>400</v>
      </c>
      <c r="F221" s="185" t="s">
        <v>901</v>
      </c>
      <c r="G221" s="202" t="s">
        <v>902</v>
      </c>
      <c r="H221" s="190">
        <v>0</v>
      </c>
      <c r="I221" s="190"/>
      <c r="J221" s="192" t="s">
        <v>400</v>
      </c>
      <c r="K221" s="184" t="s">
        <v>903</v>
      </c>
      <c r="L221" s="184" t="s">
        <v>904</v>
      </c>
    </row>
    <row r="222" spans="1:12" x14ac:dyDescent="0.35">
      <c r="A222" s="190">
        <v>479</v>
      </c>
      <c r="B222" s="190" t="s">
        <v>52</v>
      </c>
      <c r="C222" s="190" t="s">
        <v>268</v>
      </c>
      <c r="D222" s="185" t="s">
        <v>391</v>
      </c>
      <c r="E222" s="192" t="s">
        <v>400</v>
      </c>
      <c r="F222" s="185" t="s">
        <v>901</v>
      </c>
      <c r="G222" s="202" t="s">
        <v>902</v>
      </c>
      <c r="H222" s="190">
        <v>0</v>
      </c>
      <c r="I222" s="190"/>
      <c r="J222" s="192" t="s">
        <v>400</v>
      </c>
      <c r="K222" s="184" t="s">
        <v>903</v>
      </c>
      <c r="L222" s="184" t="s">
        <v>904</v>
      </c>
    </row>
    <row r="223" spans="1:12" x14ac:dyDescent="0.35">
      <c r="A223" s="190">
        <v>481</v>
      </c>
      <c r="B223" s="190" t="s">
        <v>52</v>
      </c>
      <c r="C223" s="190" t="s">
        <v>268</v>
      </c>
      <c r="D223" s="185" t="s">
        <v>392</v>
      </c>
      <c r="E223" s="192" t="s">
        <v>400</v>
      </c>
      <c r="F223" s="185" t="s">
        <v>901</v>
      </c>
      <c r="G223" s="202" t="s">
        <v>902</v>
      </c>
      <c r="H223" s="190">
        <v>0</v>
      </c>
      <c r="I223" s="190"/>
      <c r="J223" s="192" t="s">
        <v>400</v>
      </c>
      <c r="K223" s="184" t="s">
        <v>903</v>
      </c>
      <c r="L223" s="184" t="s">
        <v>904</v>
      </c>
    </row>
    <row r="224" spans="1:12" x14ac:dyDescent="0.35">
      <c r="A224" s="190">
        <v>482</v>
      </c>
      <c r="B224" s="190" t="s">
        <v>52</v>
      </c>
      <c r="C224" s="190" t="s">
        <v>268</v>
      </c>
      <c r="D224" s="185" t="s">
        <v>393</v>
      </c>
      <c r="E224" s="192" t="s">
        <v>400</v>
      </c>
      <c r="F224" s="185" t="s">
        <v>901</v>
      </c>
      <c r="G224" s="202" t="s">
        <v>902</v>
      </c>
      <c r="H224" s="190">
        <v>0</v>
      </c>
      <c r="I224" s="190"/>
      <c r="J224" s="192" t="s">
        <v>400</v>
      </c>
      <c r="K224" s="184" t="s">
        <v>903</v>
      </c>
      <c r="L224" s="184" t="s">
        <v>904</v>
      </c>
    </row>
    <row r="225" spans="1:12" x14ac:dyDescent="0.35">
      <c r="A225" s="190">
        <v>483</v>
      </c>
      <c r="B225" s="190" t="s">
        <v>52</v>
      </c>
      <c r="C225" s="190" t="s">
        <v>268</v>
      </c>
      <c r="D225" s="185" t="s">
        <v>394</v>
      </c>
      <c r="E225" s="192" t="s">
        <v>400</v>
      </c>
      <c r="F225" s="185" t="s">
        <v>901</v>
      </c>
      <c r="G225" s="202" t="s">
        <v>902</v>
      </c>
      <c r="H225" s="190">
        <v>0</v>
      </c>
      <c r="I225" s="190"/>
      <c r="J225" s="192" t="s">
        <v>400</v>
      </c>
      <c r="K225" s="184" t="s">
        <v>903</v>
      </c>
      <c r="L225" s="184" t="s">
        <v>904</v>
      </c>
    </row>
    <row r="226" spans="1:12" x14ac:dyDescent="0.35">
      <c r="A226" s="190">
        <v>484</v>
      </c>
      <c r="B226" s="190" t="s">
        <v>52</v>
      </c>
      <c r="C226" s="190" t="s">
        <v>268</v>
      </c>
      <c r="D226" s="185" t="s">
        <v>395</v>
      </c>
      <c r="E226" s="192" t="s">
        <v>400</v>
      </c>
      <c r="F226" s="185" t="s">
        <v>901</v>
      </c>
      <c r="G226" s="202" t="s">
        <v>902</v>
      </c>
      <c r="H226" s="190">
        <v>0</v>
      </c>
      <c r="I226" s="190"/>
      <c r="J226" s="192" t="s">
        <v>400</v>
      </c>
      <c r="K226" s="184" t="s">
        <v>903</v>
      </c>
      <c r="L226" s="184" t="s">
        <v>904</v>
      </c>
    </row>
    <row r="227" spans="1:12" x14ac:dyDescent="0.35">
      <c r="A227" s="190">
        <v>486</v>
      </c>
      <c r="B227" s="190" t="s">
        <v>52</v>
      </c>
      <c r="C227" s="190" t="s">
        <v>268</v>
      </c>
      <c r="D227" s="185" t="s">
        <v>396</v>
      </c>
      <c r="E227" s="192" t="s">
        <v>400</v>
      </c>
      <c r="F227" s="185" t="s">
        <v>901</v>
      </c>
      <c r="G227" s="202" t="s">
        <v>902</v>
      </c>
      <c r="H227" s="190">
        <v>0</v>
      </c>
      <c r="I227" s="190"/>
      <c r="J227" s="192" t="s">
        <v>400</v>
      </c>
      <c r="K227" s="184" t="s">
        <v>903</v>
      </c>
      <c r="L227" s="184" t="s">
        <v>904</v>
      </c>
    </row>
    <row r="228" spans="1:12" x14ac:dyDescent="0.35">
      <c r="A228" s="190">
        <v>487</v>
      </c>
      <c r="B228" s="190" t="s">
        <v>52</v>
      </c>
      <c r="C228" s="190" t="s">
        <v>268</v>
      </c>
      <c r="D228" s="185" t="s">
        <v>397</v>
      </c>
      <c r="E228" s="192" t="s">
        <v>400</v>
      </c>
      <c r="F228" s="185" t="s">
        <v>901</v>
      </c>
      <c r="G228" s="202" t="s">
        <v>902</v>
      </c>
      <c r="H228" s="190">
        <v>0</v>
      </c>
      <c r="I228" s="190"/>
      <c r="J228" s="192" t="s">
        <v>400</v>
      </c>
      <c r="K228" s="184" t="s">
        <v>903</v>
      </c>
      <c r="L228" s="184" t="s">
        <v>904</v>
      </c>
    </row>
    <row r="229" spans="1:12" x14ac:dyDescent="0.35">
      <c r="A229" s="190">
        <v>488</v>
      </c>
      <c r="B229" s="190" t="s">
        <v>52</v>
      </c>
      <c r="C229" s="190" t="s">
        <v>268</v>
      </c>
      <c r="D229" s="185" t="s">
        <v>398</v>
      </c>
      <c r="E229" s="192" t="s">
        <v>400</v>
      </c>
      <c r="F229" s="185" t="s">
        <v>901</v>
      </c>
      <c r="G229" s="202" t="s">
        <v>902</v>
      </c>
      <c r="H229" s="190">
        <v>0</v>
      </c>
      <c r="I229" s="190"/>
      <c r="J229" s="192" t="s">
        <v>400</v>
      </c>
      <c r="K229" s="184" t="s">
        <v>903</v>
      </c>
      <c r="L229" s="184" t="s">
        <v>904</v>
      </c>
    </row>
    <row r="230" spans="1:12" x14ac:dyDescent="0.35">
      <c r="A230" s="190">
        <v>489</v>
      </c>
      <c r="B230" s="190" t="s">
        <v>52</v>
      </c>
      <c r="C230" s="190" t="s">
        <v>268</v>
      </c>
      <c r="D230" s="185" t="s">
        <v>399</v>
      </c>
      <c r="E230" s="192" t="s">
        <v>400</v>
      </c>
      <c r="F230" s="185" t="s">
        <v>901</v>
      </c>
      <c r="G230" s="202" t="s">
        <v>902</v>
      </c>
      <c r="H230" s="190">
        <v>0</v>
      </c>
      <c r="I230" s="190"/>
      <c r="J230" s="192" t="s">
        <v>400</v>
      </c>
      <c r="K230" s="184" t="s">
        <v>903</v>
      </c>
      <c r="L230" s="184" t="s">
        <v>904</v>
      </c>
    </row>
    <row r="231" spans="1:12" x14ac:dyDescent="0.35">
      <c r="A231" s="190">
        <v>594</v>
      </c>
      <c r="B231" s="190" t="s">
        <v>52</v>
      </c>
      <c r="C231" s="190" t="s">
        <v>7</v>
      </c>
      <c r="D231" s="185" t="s">
        <v>35</v>
      </c>
      <c r="E231" s="192" t="s">
        <v>7</v>
      </c>
      <c r="F231" s="185" t="s">
        <v>237</v>
      </c>
      <c r="G231" s="185" t="s">
        <v>675</v>
      </c>
      <c r="H231" s="190">
        <v>1</v>
      </c>
      <c r="I231" s="190"/>
      <c r="J231" s="192" t="s">
        <v>636</v>
      </c>
      <c r="K231" s="141" t="s">
        <v>879</v>
      </c>
      <c r="L231" s="141" t="s">
        <v>861</v>
      </c>
    </row>
    <row r="232" spans="1:12" x14ac:dyDescent="0.35">
      <c r="A232" s="190">
        <v>579</v>
      </c>
      <c r="B232" s="190" t="s">
        <v>52</v>
      </c>
      <c r="C232" s="190" t="s">
        <v>7</v>
      </c>
      <c r="D232" s="185" t="s">
        <v>741</v>
      </c>
      <c r="E232" s="192" t="s">
        <v>7</v>
      </c>
      <c r="F232" s="185" t="s">
        <v>238</v>
      </c>
      <c r="G232" s="185" t="s">
        <v>851</v>
      </c>
      <c r="H232" s="190">
        <v>1</v>
      </c>
      <c r="I232" s="190"/>
      <c r="J232" s="192" t="s">
        <v>636</v>
      </c>
      <c r="K232" s="141" t="s">
        <v>880</v>
      </c>
      <c r="L232" s="141" t="s">
        <v>861</v>
      </c>
    </row>
    <row r="233" spans="1:12" x14ac:dyDescent="0.35">
      <c r="A233" s="190">
        <v>595</v>
      </c>
      <c r="B233" s="190" t="s">
        <v>52</v>
      </c>
      <c r="C233" s="190" t="s">
        <v>7</v>
      </c>
      <c r="D233" s="185" t="s">
        <v>39</v>
      </c>
      <c r="E233" s="192" t="s">
        <v>7</v>
      </c>
      <c r="F233" s="185" t="s">
        <v>237</v>
      </c>
      <c r="G233" s="185" t="s">
        <v>675</v>
      </c>
      <c r="H233" s="190">
        <v>1</v>
      </c>
      <c r="I233" s="190"/>
      <c r="J233" s="192" t="s">
        <v>637</v>
      </c>
      <c r="K233" s="141" t="s">
        <v>879</v>
      </c>
      <c r="L233" s="141" t="s">
        <v>861</v>
      </c>
    </row>
    <row r="234" spans="1:12" x14ac:dyDescent="0.35">
      <c r="A234" s="190">
        <v>580</v>
      </c>
      <c r="B234" s="190" t="s">
        <v>52</v>
      </c>
      <c r="C234" s="190" t="s">
        <v>7</v>
      </c>
      <c r="D234" s="185" t="s">
        <v>742</v>
      </c>
      <c r="E234" s="192" t="s">
        <v>7</v>
      </c>
      <c r="F234" s="185" t="s">
        <v>238</v>
      </c>
      <c r="G234" s="185" t="s">
        <v>851</v>
      </c>
      <c r="H234" s="190">
        <v>1</v>
      </c>
      <c r="I234" s="190"/>
      <c r="J234" s="192" t="s">
        <v>637</v>
      </c>
      <c r="K234" s="141" t="s">
        <v>880</v>
      </c>
      <c r="L234" s="141" t="s">
        <v>861</v>
      </c>
    </row>
    <row r="235" spans="1:12" x14ac:dyDescent="0.35">
      <c r="A235" s="190">
        <v>539</v>
      </c>
      <c r="B235" s="190" t="s">
        <v>52</v>
      </c>
      <c r="C235" s="190" t="s">
        <v>7</v>
      </c>
      <c r="D235" s="185" t="s">
        <v>743</v>
      </c>
      <c r="E235" s="192" t="s">
        <v>7</v>
      </c>
      <c r="F235" s="185" t="s">
        <v>240</v>
      </c>
      <c r="G235" s="185" t="s">
        <v>680</v>
      </c>
      <c r="H235" s="190">
        <v>1</v>
      </c>
      <c r="I235" s="190"/>
      <c r="J235" s="192" t="s">
        <v>636</v>
      </c>
      <c r="K235" s="141" t="s">
        <v>241</v>
      </c>
      <c r="L235" s="141" t="s">
        <v>886</v>
      </c>
    </row>
    <row r="236" spans="1:12" x14ac:dyDescent="0.35">
      <c r="A236" s="190">
        <v>590</v>
      </c>
      <c r="B236" s="190" t="s">
        <v>52</v>
      </c>
      <c r="C236" s="190" t="s">
        <v>7</v>
      </c>
      <c r="D236" s="191" t="s">
        <v>744</v>
      </c>
      <c r="E236" s="192" t="s">
        <v>7</v>
      </c>
      <c r="F236" s="185" t="s">
        <v>234</v>
      </c>
      <c r="G236" s="185" t="s">
        <v>682</v>
      </c>
      <c r="H236" s="190">
        <v>1</v>
      </c>
      <c r="I236" s="190"/>
      <c r="J236" s="192" t="s">
        <v>636</v>
      </c>
      <c r="K236" s="141" t="s">
        <v>235</v>
      </c>
      <c r="L236" s="141" t="s">
        <v>886</v>
      </c>
    </row>
    <row r="237" spans="1:12" x14ac:dyDescent="0.35">
      <c r="A237" s="190">
        <v>592</v>
      </c>
      <c r="B237" s="190" t="s">
        <v>52</v>
      </c>
      <c r="C237" s="190" t="s">
        <v>7</v>
      </c>
      <c r="D237" s="191" t="s">
        <v>745</v>
      </c>
      <c r="E237" s="192" t="s">
        <v>7</v>
      </c>
      <c r="F237" s="185" t="s">
        <v>234</v>
      </c>
      <c r="G237" s="185" t="s">
        <v>682</v>
      </c>
      <c r="H237" s="190">
        <v>1</v>
      </c>
      <c r="I237" s="190"/>
      <c r="J237" s="192" t="s">
        <v>636</v>
      </c>
      <c r="K237" s="141" t="s">
        <v>235</v>
      </c>
      <c r="L237" s="141" t="s">
        <v>886</v>
      </c>
    </row>
    <row r="238" spans="1:12" x14ac:dyDescent="0.35">
      <c r="A238" s="190">
        <v>565</v>
      </c>
      <c r="B238" s="190" t="s">
        <v>52</v>
      </c>
      <c r="C238" s="190" t="s">
        <v>7</v>
      </c>
      <c r="D238" s="191" t="s">
        <v>746</v>
      </c>
      <c r="E238" s="192" t="s">
        <v>7</v>
      </c>
      <c r="F238" s="185" t="s">
        <v>260</v>
      </c>
      <c r="G238" s="185" t="s">
        <v>681</v>
      </c>
      <c r="H238" s="190">
        <v>1</v>
      </c>
      <c r="I238" s="190"/>
      <c r="J238" s="192" t="s">
        <v>636</v>
      </c>
      <c r="K238" s="141" t="s">
        <v>261</v>
      </c>
      <c r="L238" s="141" t="s">
        <v>886</v>
      </c>
    </row>
    <row r="239" spans="1:12" x14ac:dyDescent="0.35">
      <c r="A239" s="190">
        <v>540</v>
      </c>
      <c r="B239" s="190" t="s">
        <v>52</v>
      </c>
      <c r="C239" s="190" t="s">
        <v>7</v>
      </c>
      <c r="D239" s="191" t="s">
        <v>747</v>
      </c>
      <c r="E239" s="192" t="s">
        <v>7</v>
      </c>
      <c r="F239" s="185" t="s">
        <v>240</v>
      </c>
      <c r="G239" s="185" t="s">
        <v>680</v>
      </c>
      <c r="H239" s="190">
        <v>1</v>
      </c>
      <c r="I239" s="190"/>
      <c r="J239" s="192" t="s">
        <v>637</v>
      </c>
      <c r="K239" s="141" t="s">
        <v>241</v>
      </c>
      <c r="L239" s="141" t="s">
        <v>886</v>
      </c>
    </row>
    <row r="240" spans="1:12" x14ac:dyDescent="0.35">
      <c r="A240" s="190">
        <v>591</v>
      </c>
      <c r="B240" s="190" t="s">
        <v>52</v>
      </c>
      <c r="C240" s="190" t="s">
        <v>7</v>
      </c>
      <c r="D240" s="191" t="s">
        <v>748</v>
      </c>
      <c r="E240" s="192" t="s">
        <v>7</v>
      </c>
      <c r="F240" s="185" t="s">
        <v>234</v>
      </c>
      <c r="G240" s="185" t="s">
        <v>682</v>
      </c>
      <c r="H240" s="190">
        <v>1</v>
      </c>
      <c r="I240" s="190"/>
      <c r="J240" s="192" t="s">
        <v>637</v>
      </c>
      <c r="K240" s="141" t="s">
        <v>235</v>
      </c>
      <c r="L240" s="141" t="s">
        <v>886</v>
      </c>
    </row>
    <row r="241" spans="1:12" x14ac:dyDescent="0.35">
      <c r="A241" s="190">
        <v>593</v>
      </c>
      <c r="B241" s="190" t="s">
        <v>52</v>
      </c>
      <c r="C241" s="190" t="s">
        <v>7</v>
      </c>
      <c r="D241" s="191" t="s">
        <v>749</v>
      </c>
      <c r="E241" s="192" t="s">
        <v>7</v>
      </c>
      <c r="F241" s="185" t="s">
        <v>234</v>
      </c>
      <c r="G241" s="185" t="s">
        <v>682</v>
      </c>
      <c r="H241" s="190">
        <v>1</v>
      </c>
      <c r="I241" s="190"/>
      <c r="J241" s="192" t="s">
        <v>637</v>
      </c>
      <c r="K241" s="141" t="s">
        <v>235</v>
      </c>
      <c r="L241" s="141" t="s">
        <v>886</v>
      </c>
    </row>
    <row r="242" spans="1:12" x14ac:dyDescent="0.35">
      <c r="A242" s="190">
        <v>566</v>
      </c>
      <c r="B242" s="190" t="s">
        <v>52</v>
      </c>
      <c r="C242" s="190" t="s">
        <v>7</v>
      </c>
      <c r="D242" s="191" t="s">
        <v>750</v>
      </c>
      <c r="E242" s="192" t="s">
        <v>7</v>
      </c>
      <c r="F242" s="185" t="s">
        <v>260</v>
      </c>
      <c r="G242" s="185" t="s">
        <v>681</v>
      </c>
      <c r="H242" s="190">
        <v>1</v>
      </c>
      <c r="I242" s="190"/>
      <c r="J242" s="192" t="s">
        <v>637</v>
      </c>
      <c r="K242" s="141" t="s">
        <v>261</v>
      </c>
      <c r="L242" s="141" t="s">
        <v>886</v>
      </c>
    </row>
    <row r="243" spans="1:12" x14ac:dyDescent="0.35">
      <c r="A243" s="190">
        <v>548</v>
      </c>
      <c r="B243" s="190" t="s">
        <v>52</v>
      </c>
      <c r="C243" s="190" t="s">
        <v>7</v>
      </c>
      <c r="D243" s="185" t="s">
        <v>751</v>
      </c>
      <c r="E243" s="192" t="s">
        <v>7</v>
      </c>
      <c r="F243" s="185" t="s">
        <v>264</v>
      </c>
      <c r="G243" s="185" t="s">
        <v>666</v>
      </c>
      <c r="H243" s="190">
        <v>1</v>
      </c>
      <c r="I243" s="190"/>
      <c r="J243" s="192" t="s">
        <v>636</v>
      </c>
      <c r="K243" s="141" t="s">
        <v>265</v>
      </c>
      <c r="L243" s="141" t="s">
        <v>20</v>
      </c>
    </row>
    <row r="244" spans="1:12" x14ac:dyDescent="0.35">
      <c r="A244" s="190">
        <v>588</v>
      </c>
      <c r="B244" s="190" t="s">
        <v>52</v>
      </c>
      <c r="C244" s="190" t="s">
        <v>7</v>
      </c>
      <c r="D244" s="185" t="s">
        <v>752</v>
      </c>
      <c r="E244" s="192" t="s">
        <v>7</v>
      </c>
      <c r="F244" s="185" t="s">
        <v>233</v>
      </c>
      <c r="G244" s="185" t="s">
        <v>671</v>
      </c>
      <c r="H244" s="190">
        <v>1</v>
      </c>
      <c r="I244" s="190"/>
      <c r="J244" s="192" t="s">
        <v>636</v>
      </c>
      <c r="K244" s="141" t="s">
        <v>874</v>
      </c>
      <c r="L244" s="141" t="s">
        <v>20</v>
      </c>
    </row>
    <row r="245" spans="1:12" x14ac:dyDescent="0.35">
      <c r="A245" s="190">
        <v>547</v>
      </c>
      <c r="B245" s="190" t="s">
        <v>52</v>
      </c>
      <c r="C245" s="190" t="s">
        <v>7</v>
      </c>
      <c r="D245" s="185" t="s">
        <v>442</v>
      </c>
      <c r="E245" s="192" t="s">
        <v>7</v>
      </c>
      <c r="F245" s="185" t="s">
        <v>638</v>
      </c>
      <c r="G245" s="185" t="s">
        <v>667</v>
      </c>
      <c r="H245" s="190">
        <v>1</v>
      </c>
      <c r="I245" s="190"/>
      <c r="J245" s="192" t="s">
        <v>637</v>
      </c>
      <c r="K245" s="141" t="s">
        <v>887</v>
      </c>
      <c r="L245" s="141" t="s">
        <v>20</v>
      </c>
    </row>
    <row r="246" spans="1:12" x14ac:dyDescent="0.35">
      <c r="A246" s="190">
        <v>589</v>
      </c>
      <c r="B246" s="190" t="s">
        <v>52</v>
      </c>
      <c r="C246" s="190" t="s">
        <v>7</v>
      </c>
      <c r="D246" s="185" t="s">
        <v>753</v>
      </c>
      <c r="E246" s="192" t="s">
        <v>7</v>
      </c>
      <c r="F246" s="185" t="s">
        <v>233</v>
      </c>
      <c r="G246" s="185" t="s">
        <v>671</v>
      </c>
      <c r="H246" s="190">
        <v>1</v>
      </c>
      <c r="I246" s="190"/>
      <c r="J246" s="192" t="s">
        <v>637</v>
      </c>
      <c r="K246" s="141" t="s">
        <v>874</v>
      </c>
      <c r="L246" s="141" t="s">
        <v>20</v>
      </c>
    </row>
    <row r="247" spans="1:12" x14ac:dyDescent="0.35">
      <c r="A247" s="190">
        <v>542</v>
      </c>
      <c r="B247" s="190" t="s">
        <v>52</v>
      </c>
      <c r="C247" s="190" t="s">
        <v>7</v>
      </c>
      <c r="D247" s="185" t="s">
        <v>754</v>
      </c>
      <c r="E247" s="192" t="s">
        <v>7</v>
      </c>
      <c r="F247" s="185" t="s">
        <v>240</v>
      </c>
      <c r="G247" s="185" t="s">
        <v>680</v>
      </c>
      <c r="H247" s="190">
        <v>1</v>
      </c>
      <c r="I247" s="190"/>
      <c r="J247" s="192" t="s">
        <v>636</v>
      </c>
      <c r="K247" s="141" t="s">
        <v>241</v>
      </c>
      <c r="L247" s="141" t="s">
        <v>886</v>
      </c>
    </row>
    <row r="248" spans="1:12" x14ac:dyDescent="0.35">
      <c r="A248" s="190">
        <v>544</v>
      </c>
      <c r="B248" s="190" t="s">
        <v>52</v>
      </c>
      <c r="C248" s="190" t="s">
        <v>7</v>
      </c>
      <c r="D248" s="185" t="s">
        <v>755</v>
      </c>
      <c r="E248" s="192" t="s">
        <v>7</v>
      </c>
      <c r="F248" s="185" t="s">
        <v>240</v>
      </c>
      <c r="G248" s="185" t="s">
        <v>680</v>
      </c>
      <c r="H248" s="190">
        <v>1</v>
      </c>
      <c r="I248" s="190"/>
      <c r="J248" s="192" t="s">
        <v>636</v>
      </c>
      <c r="K248" s="141" t="s">
        <v>241</v>
      </c>
      <c r="L248" s="141" t="s">
        <v>886</v>
      </c>
    </row>
    <row r="249" spans="1:12" x14ac:dyDescent="0.35">
      <c r="A249" s="190">
        <v>543</v>
      </c>
      <c r="B249" s="190" t="s">
        <v>52</v>
      </c>
      <c r="C249" s="190" t="s">
        <v>7</v>
      </c>
      <c r="D249" s="185" t="s">
        <v>756</v>
      </c>
      <c r="E249" s="192" t="s">
        <v>7</v>
      </c>
      <c r="F249" s="185" t="s">
        <v>240</v>
      </c>
      <c r="G249" s="185" t="s">
        <v>680</v>
      </c>
      <c r="H249" s="190">
        <v>1</v>
      </c>
      <c r="I249" s="190"/>
      <c r="J249" s="192" t="s">
        <v>636</v>
      </c>
      <c r="K249" s="141" t="s">
        <v>241</v>
      </c>
      <c r="L249" s="141" t="s">
        <v>886</v>
      </c>
    </row>
    <row r="250" spans="1:12" x14ac:dyDescent="0.35">
      <c r="A250" s="190">
        <v>575</v>
      </c>
      <c r="B250" s="190" t="s">
        <v>52</v>
      </c>
      <c r="C250" s="190" t="s">
        <v>7</v>
      </c>
      <c r="D250" s="185" t="s">
        <v>757</v>
      </c>
      <c r="E250" s="192" t="s">
        <v>7</v>
      </c>
      <c r="F250" s="185" t="s">
        <v>264</v>
      </c>
      <c r="G250" s="185" t="s">
        <v>666</v>
      </c>
      <c r="H250" s="190">
        <v>1</v>
      </c>
      <c r="I250" s="192"/>
      <c r="J250" s="192" t="s">
        <v>636</v>
      </c>
      <c r="K250" s="141" t="s">
        <v>265</v>
      </c>
      <c r="L250" s="141" t="s">
        <v>20</v>
      </c>
    </row>
    <row r="251" spans="1:12" x14ac:dyDescent="0.35">
      <c r="A251" s="190">
        <v>568</v>
      </c>
      <c r="B251" s="190" t="s">
        <v>52</v>
      </c>
      <c r="C251" s="190" t="s">
        <v>7</v>
      </c>
      <c r="D251" s="198" t="s">
        <v>723</v>
      </c>
      <c r="E251" s="192" t="s">
        <v>7</v>
      </c>
      <c r="F251" s="185" t="s">
        <v>226</v>
      </c>
      <c r="G251" s="185" t="s">
        <v>665</v>
      </c>
      <c r="H251" s="190">
        <v>1</v>
      </c>
      <c r="I251" s="190"/>
      <c r="J251" s="192" t="s">
        <v>636</v>
      </c>
      <c r="K251" s="141" t="s">
        <v>888</v>
      </c>
      <c r="L251" s="141" t="s">
        <v>20</v>
      </c>
    </row>
    <row r="252" spans="1:12" x14ac:dyDescent="0.35">
      <c r="A252" s="190">
        <v>570</v>
      </c>
      <c r="B252" s="190" t="s">
        <v>52</v>
      </c>
      <c r="C252" s="190" t="s">
        <v>7</v>
      </c>
      <c r="D252" s="198" t="s">
        <v>724</v>
      </c>
      <c r="E252" s="192" t="s">
        <v>7</v>
      </c>
      <c r="F252" s="185" t="s">
        <v>226</v>
      </c>
      <c r="G252" s="185" t="s">
        <v>665</v>
      </c>
      <c r="H252" s="190">
        <v>1</v>
      </c>
      <c r="I252" s="190"/>
      <c r="J252" s="192" t="s">
        <v>636</v>
      </c>
      <c r="K252" s="141" t="s">
        <v>888</v>
      </c>
      <c r="L252" s="141" t="s">
        <v>20</v>
      </c>
    </row>
    <row r="253" spans="1:12" x14ac:dyDescent="0.35">
      <c r="A253" s="190">
        <v>572</v>
      </c>
      <c r="B253" s="190" t="s">
        <v>52</v>
      </c>
      <c r="C253" s="190" t="s">
        <v>7</v>
      </c>
      <c r="D253" s="198" t="s">
        <v>725</v>
      </c>
      <c r="E253" s="192" t="s">
        <v>7</v>
      </c>
      <c r="F253" s="185" t="s">
        <v>226</v>
      </c>
      <c r="G253" s="185" t="s">
        <v>665</v>
      </c>
      <c r="H253" s="190">
        <v>1</v>
      </c>
      <c r="I253" s="190"/>
      <c r="J253" s="192" t="s">
        <v>637</v>
      </c>
      <c r="K253" s="141" t="s">
        <v>888</v>
      </c>
      <c r="L253" s="141" t="s">
        <v>20</v>
      </c>
    </row>
    <row r="254" spans="1:12" x14ac:dyDescent="0.35">
      <c r="A254" s="190">
        <v>574</v>
      </c>
      <c r="B254" s="190" t="s">
        <v>52</v>
      </c>
      <c r="C254" s="190" t="s">
        <v>7</v>
      </c>
      <c r="D254" s="198" t="s">
        <v>726</v>
      </c>
      <c r="E254" s="192" t="s">
        <v>7</v>
      </c>
      <c r="F254" s="185" t="s">
        <v>226</v>
      </c>
      <c r="G254" s="185" t="s">
        <v>665</v>
      </c>
      <c r="H254" s="190">
        <v>1</v>
      </c>
      <c r="I254" s="190"/>
      <c r="J254" s="192" t="s">
        <v>637</v>
      </c>
      <c r="K254" s="141" t="s">
        <v>888</v>
      </c>
      <c r="L254" s="141" t="s">
        <v>20</v>
      </c>
    </row>
    <row r="255" spans="1:12" x14ac:dyDescent="0.35">
      <c r="A255" s="190">
        <v>560</v>
      </c>
      <c r="B255" s="190" t="s">
        <v>52</v>
      </c>
      <c r="C255" s="190" t="s">
        <v>7</v>
      </c>
      <c r="D255" s="185" t="s">
        <v>713</v>
      </c>
      <c r="E255" s="192" t="s">
        <v>7</v>
      </c>
      <c r="F255" s="185" t="s">
        <v>234</v>
      </c>
      <c r="G255" s="185" t="s">
        <v>682</v>
      </c>
      <c r="H255" s="190">
        <v>1</v>
      </c>
      <c r="I255" s="190"/>
      <c r="J255" s="192" t="s">
        <v>636</v>
      </c>
      <c r="K255" s="141" t="s">
        <v>235</v>
      </c>
      <c r="L255" s="141" t="s">
        <v>886</v>
      </c>
    </row>
    <row r="256" spans="1:12" x14ac:dyDescent="0.35">
      <c r="A256" s="190">
        <v>564</v>
      </c>
      <c r="B256" s="190" t="s">
        <v>52</v>
      </c>
      <c r="C256" s="190" t="s">
        <v>7</v>
      </c>
      <c r="D256" s="185" t="s">
        <v>763</v>
      </c>
      <c r="E256" s="192" t="s">
        <v>7</v>
      </c>
      <c r="F256" s="185" t="s">
        <v>234</v>
      </c>
      <c r="G256" s="185" t="s">
        <v>682</v>
      </c>
      <c r="H256" s="190">
        <v>1</v>
      </c>
      <c r="I256" s="190"/>
      <c r="J256" s="192" t="s">
        <v>636</v>
      </c>
      <c r="K256" s="141" t="s">
        <v>235</v>
      </c>
      <c r="L256" s="141" t="s">
        <v>886</v>
      </c>
    </row>
    <row r="257" spans="1:12" x14ac:dyDescent="0.35">
      <c r="A257" s="190">
        <v>562</v>
      </c>
      <c r="B257" s="190" t="s">
        <v>52</v>
      </c>
      <c r="C257" s="190" t="s">
        <v>7</v>
      </c>
      <c r="D257" s="185" t="s">
        <v>714</v>
      </c>
      <c r="E257" s="192" t="s">
        <v>7</v>
      </c>
      <c r="F257" s="185" t="s">
        <v>234</v>
      </c>
      <c r="G257" s="185" t="s">
        <v>682</v>
      </c>
      <c r="H257" s="190">
        <v>1</v>
      </c>
      <c r="I257" s="190"/>
      <c r="J257" s="192" t="s">
        <v>636</v>
      </c>
      <c r="K257" s="141" t="s">
        <v>235</v>
      </c>
      <c r="L257" s="141" t="s">
        <v>886</v>
      </c>
    </row>
    <row r="258" spans="1:12" x14ac:dyDescent="0.35">
      <c r="A258" s="190">
        <v>552</v>
      </c>
      <c r="B258" s="190" t="s">
        <v>52</v>
      </c>
      <c r="C258" s="190" t="s">
        <v>7</v>
      </c>
      <c r="D258" s="185" t="s">
        <v>715</v>
      </c>
      <c r="E258" s="192" t="s">
        <v>7</v>
      </c>
      <c r="F258" s="185" t="s">
        <v>234</v>
      </c>
      <c r="G258" s="185" t="s">
        <v>682</v>
      </c>
      <c r="H258" s="190">
        <v>1</v>
      </c>
      <c r="I258" s="190"/>
      <c r="J258" s="192" t="s">
        <v>636</v>
      </c>
      <c r="K258" s="141" t="s">
        <v>235</v>
      </c>
      <c r="L258" s="141" t="s">
        <v>886</v>
      </c>
    </row>
    <row r="259" spans="1:12" x14ac:dyDescent="0.35">
      <c r="A259" s="190">
        <v>556</v>
      </c>
      <c r="B259" s="190" t="s">
        <v>52</v>
      </c>
      <c r="C259" s="190" t="s">
        <v>7</v>
      </c>
      <c r="D259" s="185" t="s">
        <v>764</v>
      </c>
      <c r="E259" s="192" t="s">
        <v>7</v>
      </c>
      <c r="F259" s="185" t="s">
        <v>234</v>
      </c>
      <c r="G259" s="185" t="s">
        <v>682</v>
      </c>
      <c r="H259" s="190">
        <v>1</v>
      </c>
      <c r="I259" s="190"/>
      <c r="J259" s="192" t="s">
        <v>636</v>
      </c>
      <c r="K259" s="141" t="s">
        <v>235</v>
      </c>
      <c r="L259" s="141" t="s">
        <v>886</v>
      </c>
    </row>
    <row r="260" spans="1:12" x14ac:dyDescent="0.35">
      <c r="A260" s="190">
        <v>554</v>
      </c>
      <c r="B260" s="190" t="s">
        <v>52</v>
      </c>
      <c r="C260" s="190" t="s">
        <v>7</v>
      </c>
      <c r="D260" s="185" t="s">
        <v>716</v>
      </c>
      <c r="E260" s="192" t="s">
        <v>7</v>
      </c>
      <c r="F260" s="185" t="s">
        <v>234</v>
      </c>
      <c r="G260" s="185" t="s">
        <v>682</v>
      </c>
      <c r="H260" s="190">
        <v>1</v>
      </c>
      <c r="I260" s="190"/>
      <c r="J260" s="192" t="s">
        <v>636</v>
      </c>
      <c r="K260" s="141" t="s">
        <v>235</v>
      </c>
      <c r="L260" s="141" t="s">
        <v>886</v>
      </c>
    </row>
    <row r="261" spans="1:12" x14ac:dyDescent="0.35">
      <c r="A261" s="190">
        <v>559</v>
      </c>
      <c r="B261" s="190" t="s">
        <v>52</v>
      </c>
      <c r="C261" s="190" t="s">
        <v>7</v>
      </c>
      <c r="D261" s="185" t="s">
        <v>765</v>
      </c>
      <c r="E261" s="192" t="s">
        <v>7</v>
      </c>
      <c r="F261" s="185" t="s">
        <v>234</v>
      </c>
      <c r="G261" s="185" t="s">
        <v>682</v>
      </c>
      <c r="H261" s="190">
        <v>1</v>
      </c>
      <c r="I261" s="190"/>
      <c r="J261" s="192" t="s">
        <v>636</v>
      </c>
      <c r="K261" s="141" t="s">
        <v>235</v>
      </c>
      <c r="L261" s="141" t="s">
        <v>886</v>
      </c>
    </row>
    <row r="262" spans="1:12" x14ac:dyDescent="0.35">
      <c r="A262" s="190">
        <v>563</v>
      </c>
      <c r="B262" s="190" t="s">
        <v>52</v>
      </c>
      <c r="C262" s="190" t="s">
        <v>7</v>
      </c>
      <c r="D262" s="185" t="s">
        <v>766</v>
      </c>
      <c r="E262" s="192" t="s">
        <v>7</v>
      </c>
      <c r="F262" s="185" t="s">
        <v>234</v>
      </c>
      <c r="G262" s="185" t="s">
        <v>682</v>
      </c>
      <c r="H262" s="190">
        <v>1</v>
      </c>
      <c r="I262" s="190"/>
      <c r="J262" s="192" t="s">
        <v>636</v>
      </c>
      <c r="K262" s="141" t="s">
        <v>235</v>
      </c>
      <c r="L262" s="141" t="s">
        <v>886</v>
      </c>
    </row>
    <row r="263" spans="1:12" x14ac:dyDescent="0.35">
      <c r="A263" s="190">
        <v>561</v>
      </c>
      <c r="B263" s="190" t="s">
        <v>52</v>
      </c>
      <c r="C263" s="190" t="s">
        <v>7</v>
      </c>
      <c r="D263" s="185" t="s">
        <v>767</v>
      </c>
      <c r="E263" s="192" t="s">
        <v>7</v>
      </c>
      <c r="F263" s="185" t="s">
        <v>234</v>
      </c>
      <c r="G263" s="185" t="s">
        <v>682</v>
      </c>
      <c r="H263" s="190">
        <v>1</v>
      </c>
      <c r="I263" s="190"/>
      <c r="J263" s="192" t="s">
        <v>636</v>
      </c>
      <c r="K263" s="141" t="s">
        <v>235</v>
      </c>
      <c r="L263" s="141" t="s">
        <v>886</v>
      </c>
    </row>
    <row r="264" spans="1:12" x14ac:dyDescent="0.35">
      <c r="A264" s="190">
        <v>551</v>
      </c>
      <c r="B264" s="190" t="s">
        <v>52</v>
      </c>
      <c r="C264" s="190" t="s">
        <v>7</v>
      </c>
      <c r="D264" s="185" t="s">
        <v>768</v>
      </c>
      <c r="E264" s="192" t="s">
        <v>7</v>
      </c>
      <c r="F264" s="185" t="s">
        <v>234</v>
      </c>
      <c r="G264" s="185" t="s">
        <v>682</v>
      </c>
      <c r="H264" s="190">
        <v>1</v>
      </c>
      <c r="I264" s="190"/>
      <c r="J264" s="192" t="s">
        <v>636</v>
      </c>
      <c r="K264" s="141" t="s">
        <v>235</v>
      </c>
      <c r="L264" s="141" t="s">
        <v>886</v>
      </c>
    </row>
    <row r="265" spans="1:12" x14ac:dyDescent="0.35">
      <c r="A265" s="190">
        <v>555</v>
      </c>
      <c r="B265" s="190" t="s">
        <v>52</v>
      </c>
      <c r="C265" s="190" t="s">
        <v>7</v>
      </c>
      <c r="D265" s="185" t="s">
        <v>712</v>
      </c>
      <c r="E265" s="192" t="s">
        <v>7</v>
      </c>
      <c r="F265" s="185" t="s">
        <v>234</v>
      </c>
      <c r="G265" s="185" t="s">
        <v>682</v>
      </c>
      <c r="H265" s="190">
        <v>1</v>
      </c>
      <c r="I265" s="190"/>
      <c r="J265" s="192" t="s">
        <v>636</v>
      </c>
      <c r="K265" s="141" t="s">
        <v>235</v>
      </c>
      <c r="L265" s="141" t="s">
        <v>886</v>
      </c>
    </row>
    <row r="266" spans="1:12" x14ac:dyDescent="0.35">
      <c r="A266" s="190">
        <v>553</v>
      </c>
      <c r="B266" s="190" t="s">
        <v>52</v>
      </c>
      <c r="C266" s="190" t="s">
        <v>7</v>
      </c>
      <c r="D266" s="185" t="s">
        <v>769</v>
      </c>
      <c r="E266" s="192" t="s">
        <v>7</v>
      </c>
      <c r="F266" s="185" t="s">
        <v>234</v>
      </c>
      <c r="G266" s="185" t="s">
        <v>682</v>
      </c>
      <c r="H266" s="190">
        <v>1</v>
      </c>
      <c r="I266" s="190"/>
      <c r="J266" s="192" t="s">
        <v>636</v>
      </c>
      <c r="K266" s="141" t="s">
        <v>235</v>
      </c>
      <c r="L266" s="141" t="s">
        <v>886</v>
      </c>
    </row>
    <row r="267" spans="1:12" x14ac:dyDescent="0.35">
      <c r="A267" s="190">
        <v>576</v>
      </c>
      <c r="B267" s="190" t="s">
        <v>52</v>
      </c>
      <c r="C267" s="190" t="s">
        <v>7</v>
      </c>
      <c r="D267" s="185" t="s">
        <v>770</v>
      </c>
      <c r="E267" s="192" t="s">
        <v>7</v>
      </c>
      <c r="F267" s="185" t="s">
        <v>264</v>
      </c>
      <c r="G267" s="185" t="s">
        <v>666</v>
      </c>
      <c r="H267" s="190">
        <v>1</v>
      </c>
      <c r="I267" s="190"/>
      <c r="J267" s="192" t="s">
        <v>637</v>
      </c>
      <c r="K267" s="141" t="s">
        <v>265</v>
      </c>
      <c r="L267" s="141" t="s">
        <v>20</v>
      </c>
    </row>
    <row r="268" spans="1:12" x14ac:dyDescent="0.35">
      <c r="A268" s="190">
        <v>538</v>
      </c>
      <c r="B268" s="190" t="s">
        <v>52</v>
      </c>
      <c r="C268" s="190" t="s">
        <v>7</v>
      </c>
      <c r="D268" s="185" t="s">
        <v>771</v>
      </c>
      <c r="E268" s="192" t="s">
        <v>7</v>
      </c>
      <c r="F268" s="185" t="s">
        <v>262</v>
      </c>
      <c r="G268" s="185" t="s">
        <v>668</v>
      </c>
      <c r="H268" s="190">
        <v>1</v>
      </c>
      <c r="I268" s="190"/>
      <c r="J268" s="192" t="s">
        <v>637</v>
      </c>
      <c r="K268" s="141" t="s">
        <v>263</v>
      </c>
      <c r="L268" s="141" t="s">
        <v>20</v>
      </c>
    </row>
    <row r="269" spans="1:12" x14ac:dyDescent="0.35">
      <c r="A269" s="190">
        <v>537</v>
      </c>
      <c r="B269" s="190" t="s">
        <v>52</v>
      </c>
      <c r="C269" s="190" t="s">
        <v>7</v>
      </c>
      <c r="D269" s="185" t="s">
        <v>772</v>
      </c>
      <c r="E269" s="192" t="s">
        <v>7</v>
      </c>
      <c r="F269" s="185" t="s">
        <v>266</v>
      </c>
      <c r="G269" s="185" t="s">
        <v>664</v>
      </c>
      <c r="H269" s="190">
        <v>1</v>
      </c>
      <c r="I269" s="190"/>
      <c r="J269" s="192" t="s">
        <v>636</v>
      </c>
      <c r="K269" s="141" t="s">
        <v>876</v>
      </c>
      <c r="L269" s="141" t="s">
        <v>20</v>
      </c>
    </row>
    <row r="270" spans="1:12" x14ac:dyDescent="0.35">
      <c r="A270" s="190">
        <v>596</v>
      </c>
      <c r="B270" s="190" t="s">
        <v>52</v>
      </c>
      <c r="C270" s="190" t="s">
        <v>7</v>
      </c>
      <c r="D270" s="185" t="s">
        <v>773</v>
      </c>
      <c r="E270" s="192" t="s">
        <v>7</v>
      </c>
      <c r="F270" s="185" t="s">
        <v>232</v>
      </c>
      <c r="G270" s="185" t="s">
        <v>629</v>
      </c>
      <c r="H270" s="190">
        <v>1</v>
      </c>
      <c r="I270" s="190"/>
      <c r="J270" s="192" t="s">
        <v>636</v>
      </c>
      <c r="K270" s="141" t="s">
        <v>863</v>
      </c>
      <c r="L270" s="141" t="s">
        <v>20</v>
      </c>
    </row>
    <row r="271" spans="1:12" x14ac:dyDescent="0.35">
      <c r="A271" s="190">
        <v>597</v>
      </c>
      <c r="B271" s="190" t="s">
        <v>52</v>
      </c>
      <c r="C271" s="190" t="s">
        <v>7</v>
      </c>
      <c r="D271" s="185" t="s">
        <v>774</v>
      </c>
      <c r="E271" s="192" t="s">
        <v>7</v>
      </c>
      <c r="F271" s="185" t="s">
        <v>232</v>
      </c>
      <c r="G271" s="185" t="s">
        <v>629</v>
      </c>
      <c r="H271" s="190">
        <v>1</v>
      </c>
      <c r="I271" s="190"/>
      <c r="J271" s="192" t="s">
        <v>636</v>
      </c>
      <c r="K271" s="141" t="s">
        <v>863</v>
      </c>
      <c r="L271" s="141" t="s">
        <v>20</v>
      </c>
    </row>
    <row r="272" spans="1:12" x14ac:dyDescent="0.35">
      <c r="A272" s="190">
        <v>598</v>
      </c>
      <c r="B272" s="190" t="s">
        <v>52</v>
      </c>
      <c r="C272" s="190" t="s">
        <v>7</v>
      </c>
      <c r="D272" s="185" t="s">
        <v>775</v>
      </c>
      <c r="E272" s="192" t="s">
        <v>7</v>
      </c>
      <c r="F272" s="185" t="s">
        <v>232</v>
      </c>
      <c r="G272" s="185" t="s">
        <v>629</v>
      </c>
      <c r="H272" s="190">
        <v>1</v>
      </c>
      <c r="I272" s="190"/>
      <c r="J272" s="192" t="s">
        <v>636</v>
      </c>
      <c r="K272" s="141" t="s">
        <v>863</v>
      </c>
      <c r="L272" s="141" t="s">
        <v>20</v>
      </c>
    </row>
    <row r="273" spans="1:12" x14ac:dyDescent="0.35">
      <c r="A273" s="190">
        <v>599</v>
      </c>
      <c r="B273" s="190" t="s">
        <v>52</v>
      </c>
      <c r="C273" s="190" t="s">
        <v>7</v>
      </c>
      <c r="D273" s="185" t="s">
        <v>776</v>
      </c>
      <c r="E273" s="192" t="s">
        <v>7</v>
      </c>
      <c r="F273" s="185" t="s">
        <v>232</v>
      </c>
      <c r="G273" s="185" t="s">
        <v>629</v>
      </c>
      <c r="H273" s="190">
        <v>1</v>
      </c>
      <c r="I273" s="190"/>
      <c r="J273" s="192" t="s">
        <v>637</v>
      </c>
      <c r="K273" s="141" t="s">
        <v>863</v>
      </c>
      <c r="L273" s="141" t="s">
        <v>20</v>
      </c>
    </row>
    <row r="274" spans="1:12" x14ac:dyDescent="0.35">
      <c r="A274" s="190">
        <v>600</v>
      </c>
      <c r="B274" s="190" t="s">
        <v>52</v>
      </c>
      <c r="C274" s="190" t="s">
        <v>7</v>
      </c>
      <c r="D274" s="185" t="s">
        <v>777</v>
      </c>
      <c r="E274" s="192" t="s">
        <v>7</v>
      </c>
      <c r="F274" s="185" t="s">
        <v>232</v>
      </c>
      <c r="G274" s="185" t="s">
        <v>629</v>
      </c>
      <c r="H274" s="190">
        <v>1</v>
      </c>
      <c r="I274" s="190"/>
      <c r="J274" s="192" t="s">
        <v>637</v>
      </c>
      <c r="K274" s="141" t="s">
        <v>863</v>
      </c>
      <c r="L274" s="141" t="s">
        <v>20</v>
      </c>
    </row>
    <row r="275" spans="1:12" x14ac:dyDescent="0.35">
      <c r="A275" s="190">
        <v>567</v>
      </c>
      <c r="B275" s="190" t="s">
        <v>52</v>
      </c>
      <c r="C275" s="190" t="s">
        <v>7</v>
      </c>
      <c r="D275" s="198" t="s">
        <v>778</v>
      </c>
      <c r="E275" s="192" t="s">
        <v>7</v>
      </c>
      <c r="F275" s="185" t="s">
        <v>226</v>
      </c>
      <c r="G275" s="185" t="s">
        <v>665</v>
      </c>
      <c r="H275" s="190">
        <v>1</v>
      </c>
      <c r="I275" s="190"/>
      <c r="J275" s="192" t="s">
        <v>636</v>
      </c>
      <c r="K275" s="141" t="s">
        <v>888</v>
      </c>
      <c r="L275" s="141" t="s">
        <v>20</v>
      </c>
    </row>
    <row r="276" spans="1:12" x14ac:dyDescent="0.35">
      <c r="A276" s="190">
        <v>569</v>
      </c>
      <c r="B276" s="190" t="s">
        <v>52</v>
      </c>
      <c r="C276" s="190" t="s">
        <v>7</v>
      </c>
      <c r="D276" s="198" t="s">
        <v>709</v>
      </c>
      <c r="E276" s="192" t="s">
        <v>7</v>
      </c>
      <c r="F276" s="185" t="s">
        <v>226</v>
      </c>
      <c r="G276" s="185" t="s">
        <v>665</v>
      </c>
      <c r="H276" s="190">
        <v>1</v>
      </c>
      <c r="I276" s="190"/>
      <c r="J276" s="192" t="s">
        <v>636</v>
      </c>
      <c r="K276" s="141" t="s">
        <v>888</v>
      </c>
      <c r="L276" s="141" t="s">
        <v>20</v>
      </c>
    </row>
    <row r="277" spans="1:12" x14ac:dyDescent="0.35">
      <c r="A277" s="190">
        <v>571</v>
      </c>
      <c r="B277" s="190" t="s">
        <v>52</v>
      </c>
      <c r="C277" s="190" t="s">
        <v>7</v>
      </c>
      <c r="D277" s="198" t="s">
        <v>779</v>
      </c>
      <c r="E277" s="192" t="s">
        <v>7</v>
      </c>
      <c r="F277" s="185" t="s">
        <v>226</v>
      </c>
      <c r="G277" s="185" t="s">
        <v>665</v>
      </c>
      <c r="H277" s="190">
        <v>1</v>
      </c>
      <c r="I277" s="190"/>
      <c r="J277" s="192" t="s">
        <v>637</v>
      </c>
      <c r="K277" s="141" t="s">
        <v>888</v>
      </c>
      <c r="L277" s="141" t="s">
        <v>20</v>
      </c>
    </row>
    <row r="278" spans="1:12" x14ac:dyDescent="0.35">
      <c r="A278" s="190">
        <v>573</v>
      </c>
      <c r="B278" s="190" t="s">
        <v>52</v>
      </c>
      <c r="C278" s="190" t="s">
        <v>7</v>
      </c>
      <c r="D278" s="198" t="s">
        <v>710</v>
      </c>
      <c r="E278" s="192" t="s">
        <v>7</v>
      </c>
      <c r="F278" s="185" t="s">
        <v>226</v>
      </c>
      <c r="G278" s="185" t="s">
        <v>665</v>
      </c>
      <c r="H278" s="190">
        <v>1</v>
      </c>
      <c r="I278" s="190"/>
      <c r="J278" s="192" t="s">
        <v>637</v>
      </c>
      <c r="K278" s="141" t="s">
        <v>888</v>
      </c>
      <c r="L278" s="141" t="s">
        <v>20</v>
      </c>
    </row>
    <row r="279" spans="1:12" x14ac:dyDescent="0.35">
      <c r="A279" s="190">
        <v>541</v>
      </c>
      <c r="B279" s="190" t="s">
        <v>52</v>
      </c>
      <c r="C279" s="190" t="s">
        <v>7</v>
      </c>
      <c r="D279" s="185" t="s">
        <v>780</v>
      </c>
      <c r="E279" s="192" t="s">
        <v>7</v>
      </c>
      <c r="F279" s="185" t="s">
        <v>240</v>
      </c>
      <c r="G279" s="185" t="s">
        <v>680</v>
      </c>
      <c r="H279" s="190">
        <v>1</v>
      </c>
      <c r="I279" s="190"/>
      <c r="J279" s="192" t="s">
        <v>637</v>
      </c>
      <c r="K279" s="141" t="s">
        <v>241</v>
      </c>
      <c r="L279" s="141" t="s">
        <v>886</v>
      </c>
    </row>
    <row r="280" spans="1:12" x14ac:dyDescent="0.35">
      <c r="A280" s="190">
        <v>550</v>
      </c>
      <c r="B280" s="190" t="s">
        <v>52</v>
      </c>
      <c r="C280" s="190" t="s">
        <v>7</v>
      </c>
      <c r="D280" s="185" t="s">
        <v>781</v>
      </c>
      <c r="E280" s="192" t="s">
        <v>7</v>
      </c>
      <c r="F280" s="185" t="s">
        <v>234</v>
      </c>
      <c r="G280" s="185" t="s">
        <v>682</v>
      </c>
      <c r="H280" s="190">
        <v>1</v>
      </c>
      <c r="I280" s="190"/>
      <c r="J280" s="192" t="s">
        <v>637</v>
      </c>
      <c r="K280" s="141" t="s">
        <v>235</v>
      </c>
      <c r="L280" s="141" t="s">
        <v>886</v>
      </c>
    </row>
    <row r="281" spans="1:12" x14ac:dyDescent="0.35">
      <c r="A281" s="190">
        <v>558</v>
      </c>
      <c r="B281" s="190" t="s">
        <v>52</v>
      </c>
      <c r="C281" s="190" t="s">
        <v>7</v>
      </c>
      <c r="D281" s="185" t="s">
        <v>782</v>
      </c>
      <c r="E281" s="192" t="s">
        <v>7</v>
      </c>
      <c r="F281" s="185" t="s">
        <v>234</v>
      </c>
      <c r="G281" s="185" t="s">
        <v>682</v>
      </c>
      <c r="H281" s="190">
        <v>1</v>
      </c>
      <c r="I281" s="190"/>
      <c r="J281" s="192" t="s">
        <v>637</v>
      </c>
      <c r="K281" s="141" t="s">
        <v>235</v>
      </c>
      <c r="L281" s="141" t="s">
        <v>886</v>
      </c>
    </row>
    <row r="282" spans="1:12" x14ac:dyDescent="0.35">
      <c r="A282" s="190">
        <v>549</v>
      </c>
      <c r="B282" s="190" t="s">
        <v>52</v>
      </c>
      <c r="C282" s="190" t="s">
        <v>7</v>
      </c>
      <c r="D282" s="185" t="s">
        <v>730</v>
      </c>
      <c r="E282" s="192" t="s">
        <v>7</v>
      </c>
      <c r="F282" s="185" t="s">
        <v>234</v>
      </c>
      <c r="G282" s="185" t="s">
        <v>682</v>
      </c>
      <c r="H282" s="190">
        <v>1</v>
      </c>
      <c r="I282" s="190"/>
      <c r="J282" s="192" t="s">
        <v>637</v>
      </c>
      <c r="K282" s="141" t="s">
        <v>235</v>
      </c>
      <c r="L282" s="141" t="s">
        <v>886</v>
      </c>
    </row>
    <row r="283" spans="1:12" x14ac:dyDescent="0.35">
      <c r="A283" s="190">
        <v>557</v>
      </c>
      <c r="B283" s="190" t="s">
        <v>52</v>
      </c>
      <c r="C283" s="190" t="s">
        <v>7</v>
      </c>
      <c r="D283" s="185" t="s">
        <v>731</v>
      </c>
      <c r="E283" s="192" t="s">
        <v>7</v>
      </c>
      <c r="F283" s="185" t="s">
        <v>234</v>
      </c>
      <c r="G283" s="185" t="s">
        <v>682</v>
      </c>
      <c r="H283" s="190">
        <v>1</v>
      </c>
      <c r="I283" s="190"/>
      <c r="J283" s="192" t="s">
        <v>637</v>
      </c>
      <c r="K283" s="141" t="s">
        <v>235</v>
      </c>
      <c r="L283" s="141" t="s">
        <v>886</v>
      </c>
    </row>
    <row r="284" spans="1:12" x14ac:dyDescent="0.35">
      <c r="A284" s="190">
        <v>586</v>
      </c>
      <c r="B284" s="190" t="s">
        <v>52</v>
      </c>
      <c r="C284" s="190" t="s">
        <v>7</v>
      </c>
      <c r="D284" s="185" t="s">
        <v>783</v>
      </c>
      <c r="E284" s="192" t="s">
        <v>7</v>
      </c>
      <c r="F284" s="185" t="s">
        <v>231</v>
      </c>
      <c r="G284" s="185" t="s">
        <v>673</v>
      </c>
      <c r="H284" s="190">
        <v>1</v>
      </c>
      <c r="I284" s="190"/>
      <c r="J284" s="192" t="s">
        <v>636</v>
      </c>
      <c r="K284" s="141" t="s">
        <v>883</v>
      </c>
      <c r="L284" s="141" t="s">
        <v>861</v>
      </c>
    </row>
    <row r="285" spans="1:12" x14ac:dyDescent="0.35">
      <c r="A285" s="190">
        <v>587</v>
      </c>
      <c r="B285" s="190" t="s">
        <v>52</v>
      </c>
      <c r="C285" s="190" t="s">
        <v>7</v>
      </c>
      <c r="D285" s="185" t="s">
        <v>784</v>
      </c>
      <c r="E285" s="192" t="s">
        <v>7</v>
      </c>
      <c r="F285" s="185" t="s">
        <v>231</v>
      </c>
      <c r="G285" s="185" t="s">
        <v>673</v>
      </c>
      <c r="H285" s="190">
        <v>1</v>
      </c>
      <c r="I285" s="190"/>
      <c r="J285" s="192" t="s">
        <v>637</v>
      </c>
      <c r="K285" s="141" t="s">
        <v>883</v>
      </c>
      <c r="L285" s="141" t="s">
        <v>861</v>
      </c>
    </row>
    <row r="286" spans="1:12" x14ac:dyDescent="0.35">
      <c r="A286" s="190">
        <v>578</v>
      </c>
      <c r="B286" s="190" t="s">
        <v>52</v>
      </c>
      <c r="C286" s="190" t="s">
        <v>7</v>
      </c>
      <c r="D286" s="185" t="s">
        <v>785</v>
      </c>
      <c r="E286" s="192" t="s">
        <v>7</v>
      </c>
      <c r="F286" s="185" t="s">
        <v>225</v>
      </c>
      <c r="G286" s="185" t="s">
        <v>663</v>
      </c>
      <c r="H286" s="190">
        <v>1</v>
      </c>
      <c r="I286" s="190"/>
      <c r="J286" s="192" t="s">
        <v>636</v>
      </c>
      <c r="K286" s="141" t="s">
        <v>875</v>
      </c>
      <c r="L286" s="141" t="s">
        <v>20</v>
      </c>
    </row>
    <row r="287" spans="1:12" x14ac:dyDescent="0.35">
      <c r="A287" s="190">
        <v>546</v>
      </c>
      <c r="B287" s="190" t="s">
        <v>52</v>
      </c>
      <c r="C287" s="190" t="s">
        <v>7</v>
      </c>
      <c r="D287" s="185" t="s">
        <v>786</v>
      </c>
      <c r="E287" s="192" t="s">
        <v>7</v>
      </c>
      <c r="F287" s="185" t="s">
        <v>225</v>
      </c>
      <c r="G287" s="185" t="s">
        <v>663</v>
      </c>
      <c r="H287" s="190">
        <v>1</v>
      </c>
      <c r="I287" s="190"/>
      <c r="J287" s="192" t="s">
        <v>636</v>
      </c>
      <c r="K287" s="141" t="s">
        <v>875</v>
      </c>
      <c r="L287" s="141" t="s">
        <v>20</v>
      </c>
    </row>
    <row r="288" spans="1:12" x14ac:dyDescent="0.35">
      <c r="A288" s="190">
        <v>577</v>
      </c>
      <c r="B288" s="190" t="s">
        <v>52</v>
      </c>
      <c r="C288" s="190" t="s">
        <v>7</v>
      </c>
      <c r="D288" s="185" t="s">
        <v>787</v>
      </c>
      <c r="E288" s="192" t="s">
        <v>7</v>
      </c>
      <c r="F288" s="185" t="s">
        <v>240</v>
      </c>
      <c r="G288" s="185" t="s">
        <v>680</v>
      </c>
      <c r="H288" s="190">
        <v>1</v>
      </c>
      <c r="I288" s="190"/>
      <c r="J288" s="192" t="s">
        <v>636</v>
      </c>
      <c r="K288" s="141" t="s">
        <v>241</v>
      </c>
      <c r="L288" s="141" t="s">
        <v>886</v>
      </c>
    </row>
    <row r="289" spans="1:12" x14ac:dyDescent="0.35">
      <c r="A289" s="190">
        <v>545</v>
      </c>
      <c r="B289" s="190" t="s">
        <v>52</v>
      </c>
      <c r="C289" s="190" t="s">
        <v>7</v>
      </c>
      <c r="D289" s="185" t="s">
        <v>788</v>
      </c>
      <c r="E289" s="192" t="s">
        <v>7</v>
      </c>
      <c r="F289" s="185" t="s">
        <v>225</v>
      </c>
      <c r="G289" s="185" t="s">
        <v>663</v>
      </c>
      <c r="H289" s="190">
        <v>1</v>
      </c>
      <c r="I289" s="190"/>
      <c r="J289" s="192" t="s">
        <v>636</v>
      </c>
      <c r="K289" s="141" t="s">
        <v>875</v>
      </c>
      <c r="L289" s="141" t="s">
        <v>20</v>
      </c>
    </row>
    <row r="290" spans="1:12" x14ac:dyDescent="0.35">
      <c r="A290" s="190">
        <v>529</v>
      </c>
      <c r="B290" s="190" t="s">
        <v>52</v>
      </c>
      <c r="C290" s="190" t="s">
        <v>7</v>
      </c>
      <c r="D290" s="185" t="s">
        <v>738</v>
      </c>
      <c r="E290" s="192" t="s">
        <v>272</v>
      </c>
      <c r="F290" s="185" t="s">
        <v>222</v>
      </c>
      <c r="G290" s="185" t="s">
        <v>679</v>
      </c>
      <c r="H290" s="190">
        <v>1</v>
      </c>
      <c r="I290" s="190"/>
      <c r="J290" s="192" t="s">
        <v>636</v>
      </c>
      <c r="K290" s="141" t="s">
        <v>877</v>
      </c>
      <c r="L290" s="141" t="s">
        <v>4</v>
      </c>
    </row>
    <row r="291" spans="1:12" x14ac:dyDescent="0.35">
      <c r="A291" s="190">
        <v>530</v>
      </c>
      <c r="B291" s="190" t="s">
        <v>52</v>
      </c>
      <c r="C291" s="190" t="s">
        <v>7</v>
      </c>
      <c r="D291" s="185" t="s">
        <v>791</v>
      </c>
      <c r="E291" s="192" t="s">
        <v>272</v>
      </c>
      <c r="F291" s="185" t="s">
        <v>222</v>
      </c>
      <c r="G291" s="185" t="s">
        <v>679</v>
      </c>
      <c r="H291" s="190">
        <v>1</v>
      </c>
      <c r="I291" s="190"/>
      <c r="J291" s="192" t="s">
        <v>636</v>
      </c>
      <c r="K291" s="141" t="s">
        <v>877</v>
      </c>
      <c r="L291" s="141" t="s">
        <v>4</v>
      </c>
    </row>
    <row r="292" spans="1:12" x14ac:dyDescent="0.35">
      <c r="A292" s="190">
        <v>531</v>
      </c>
      <c r="B292" s="190" t="s">
        <v>52</v>
      </c>
      <c r="C292" s="190" t="s">
        <v>7</v>
      </c>
      <c r="D292" s="185" t="s">
        <v>792</v>
      </c>
      <c r="E292" s="192" t="s">
        <v>272</v>
      </c>
      <c r="F292" s="185" t="s">
        <v>222</v>
      </c>
      <c r="G292" s="185" t="s">
        <v>679</v>
      </c>
      <c r="H292" s="190">
        <v>1</v>
      </c>
      <c r="I292" s="190"/>
      <c r="J292" s="192" t="s">
        <v>636</v>
      </c>
      <c r="K292" s="141" t="s">
        <v>877</v>
      </c>
      <c r="L292" s="141" t="s">
        <v>4</v>
      </c>
    </row>
    <row r="293" spans="1:12" x14ac:dyDescent="0.35">
      <c r="A293" s="190">
        <v>534</v>
      </c>
      <c r="B293" s="190" t="s">
        <v>52</v>
      </c>
      <c r="C293" s="190" t="s">
        <v>7</v>
      </c>
      <c r="D293" s="185" t="s">
        <v>634</v>
      </c>
      <c r="E293" s="192" t="s">
        <v>272</v>
      </c>
      <c r="F293" s="185" t="s">
        <v>234</v>
      </c>
      <c r="G293" s="185" t="s">
        <v>682</v>
      </c>
      <c r="H293" s="190">
        <v>1</v>
      </c>
      <c r="I293" s="190"/>
      <c r="J293" s="192" t="s">
        <v>636</v>
      </c>
      <c r="K293" s="141" t="s">
        <v>235</v>
      </c>
      <c r="L293" s="141" t="s">
        <v>886</v>
      </c>
    </row>
    <row r="294" spans="1:12" x14ac:dyDescent="0.35">
      <c r="A294" s="190">
        <v>533</v>
      </c>
      <c r="B294" s="190" t="s">
        <v>52</v>
      </c>
      <c r="C294" s="190" t="s">
        <v>7</v>
      </c>
      <c r="D294" s="185" t="s">
        <v>635</v>
      </c>
      <c r="E294" s="192" t="s">
        <v>272</v>
      </c>
      <c r="F294" s="185" t="s">
        <v>234</v>
      </c>
      <c r="G294" s="185" t="s">
        <v>682</v>
      </c>
      <c r="H294" s="190">
        <v>1</v>
      </c>
      <c r="I294" s="190"/>
      <c r="J294" s="192" t="s">
        <v>636</v>
      </c>
      <c r="K294" s="141" t="s">
        <v>235</v>
      </c>
      <c r="L294" s="141" t="s">
        <v>886</v>
      </c>
    </row>
    <row r="295" spans="1:12" x14ac:dyDescent="0.35">
      <c r="A295" s="190">
        <v>526</v>
      </c>
      <c r="B295" s="190" t="s">
        <v>52</v>
      </c>
      <c r="C295" s="190" t="s">
        <v>7</v>
      </c>
      <c r="D295" s="185" t="s">
        <v>241</v>
      </c>
      <c r="E295" s="192" t="s">
        <v>272</v>
      </c>
      <c r="F295" s="185" t="s">
        <v>240</v>
      </c>
      <c r="G295" s="185" t="s">
        <v>680</v>
      </c>
      <c r="H295" s="190">
        <v>1</v>
      </c>
      <c r="I295" s="190"/>
      <c r="J295" s="192" t="s">
        <v>636</v>
      </c>
      <c r="K295" s="141" t="s">
        <v>241</v>
      </c>
      <c r="L295" s="141" t="s">
        <v>886</v>
      </c>
    </row>
    <row r="296" spans="1:12" x14ac:dyDescent="0.35">
      <c r="A296" s="190">
        <v>665</v>
      </c>
      <c r="B296" s="190" t="s">
        <v>52</v>
      </c>
      <c r="C296" s="190" t="s">
        <v>7</v>
      </c>
      <c r="D296" s="185" t="s">
        <v>691</v>
      </c>
      <c r="E296" s="192" t="s">
        <v>402</v>
      </c>
      <c r="F296" s="185" t="s">
        <v>237</v>
      </c>
      <c r="G296" s="185" t="s">
        <v>675</v>
      </c>
      <c r="H296" s="190">
        <v>1</v>
      </c>
      <c r="I296" s="190"/>
      <c r="J296" s="192" t="s">
        <v>636</v>
      </c>
      <c r="K296" s="141" t="s">
        <v>879</v>
      </c>
      <c r="L296" s="141" t="s">
        <v>861</v>
      </c>
    </row>
    <row r="297" spans="1:12" x14ac:dyDescent="0.35">
      <c r="A297" s="190">
        <v>644</v>
      </c>
      <c r="B297" s="190" t="s">
        <v>52</v>
      </c>
      <c r="C297" s="190" t="s">
        <v>7</v>
      </c>
      <c r="D297" s="185" t="s">
        <v>741</v>
      </c>
      <c r="E297" s="192" t="s">
        <v>402</v>
      </c>
      <c r="F297" s="185" t="s">
        <v>238</v>
      </c>
      <c r="G297" s="185" t="s">
        <v>851</v>
      </c>
      <c r="H297" s="190">
        <v>1</v>
      </c>
      <c r="I297" s="190"/>
      <c r="J297" s="192" t="s">
        <v>636</v>
      </c>
      <c r="K297" s="141" t="s">
        <v>880</v>
      </c>
      <c r="L297" s="141" t="s">
        <v>861</v>
      </c>
    </row>
    <row r="298" spans="1:12" x14ac:dyDescent="0.35">
      <c r="A298" s="190">
        <v>666</v>
      </c>
      <c r="B298" s="190" t="s">
        <v>52</v>
      </c>
      <c r="C298" s="190" t="s">
        <v>7</v>
      </c>
      <c r="D298" s="185" t="s">
        <v>39</v>
      </c>
      <c r="E298" s="192" t="s">
        <v>402</v>
      </c>
      <c r="F298" s="185" t="s">
        <v>237</v>
      </c>
      <c r="G298" s="185" t="s">
        <v>675</v>
      </c>
      <c r="H298" s="190">
        <v>1</v>
      </c>
      <c r="I298" s="190"/>
      <c r="J298" s="192" t="s">
        <v>637</v>
      </c>
      <c r="K298" s="141" t="s">
        <v>879</v>
      </c>
      <c r="L298" s="141" t="s">
        <v>861</v>
      </c>
    </row>
    <row r="299" spans="1:12" x14ac:dyDescent="0.35">
      <c r="A299" s="190">
        <v>645</v>
      </c>
      <c r="B299" s="190" t="s">
        <v>52</v>
      </c>
      <c r="C299" s="190" t="s">
        <v>7</v>
      </c>
      <c r="D299" s="191" t="s">
        <v>742</v>
      </c>
      <c r="E299" s="192" t="s">
        <v>402</v>
      </c>
      <c r="F299" s="185" t="s">
        <v>238</v>
      </c>
      <c r="G299" s="185" t="s">
        <v>851</v>
      </c>
      <c r="H299" s="190">
        <v>1</v>
      </c>
      <c r="I299" s="190"/>
      <c r="J299" s="192" t="s">
        <v>637</v>
      </c>
      <c r="K299" s="141" t="s">
        <v>880</v>
      </c>
      <c r="L299" s="141" t="s">
        <v>861</v>
      </c>
    </row>
    <row r="300" spans="1:12" x14ac:dyDescent="0.35">
      <c r="A300" s="190">
        <v>604</v>
      </c>
      <c r="B300" s="190" t="s">
        <v>52</v>
      </c>
      <c r="C300" s="190" t="s">
        <v>7</v>
      </c>
      <c r="D300" s="191" t="s">
        <v>743</v>
      </c>
      <c r="E300" s="192" t="s">
        <v>402</v>
      </c>
      <c r="F300" s="185" t="s">
        <v>240</v>
      </c>
      <c r="G300" s="185" t="s">
        <v>680</v>
      </c>
      <c r="H300" s="190">
        <v>1</v>
      </c>
      <c r="I300" s="190"/>
      <c r="J300" s="192" t="s">
        <v>636</v>
      </c>
      <c r="K300" s="141" t="s">
        <v>241</v>
      </c>
      <c r="L300" s="141" t="s">
        <v>886</v>
      </c>
    </row>
    <row r="301" spans="1:12" x14ac:dyDescent="0.35">
      <c r="A301" s="190">
        <v>660</v>
      </c>
      <c r="B301" s="190" t="s">
        <v>52</v>
      </c>
      <c r="C301" s="190" t="s">
        <v>7</v>
      </c>
      <c r="D301" s="191" t="s">
        <v>744</v>
      </c>
      <c r="E301" s="192" t="s">
        <v>402</v>
      </c>
      <c r="F301" s="185" t="s">
        <v>234</v>
      </c>
      <c r="G301" s="185" t="s">
        <v>682</v>
      </c>
      <c r="H301" s="190">
        <v>1</v>
      </c>
      <c r="I301" s="190"/>
      <c r="J301" s="192" t="s">
        <v>636</v>
      </c>
      <c r="K301" s="141" t="s">
        <v>235</v>
      </c>
      <c r="L301" s="141" t="s">
        <v>886</v>
      </c>
    </row>
    <row r="302" spans="1:12" x14ac:dyDescent="0.35">
      <c r="A302" s="190">
        <v>662</v>
      </c>
      <c r="B302" s="190" t="s">
        <v>52</v>
      </c>
      <c r="C302" s="190" t="s">
        <v>7</v>
      </c>
      <c r="D302" s="191" t="s">
        <v>745</v>
      </c>
      <c r="E302" s="192" t="s">
        <v>402</v>
      </c>
      <c r="F302" s="185" t="s">
        <v>234</v>
      </c>
      <c r="G302" s="185" t="s">
        <v>682</v>
      </c>
      <c r="H302" s="190">
        <v>1</v>
      </c>
      <c r="I302" s="190"/>
      <c r="J302" s="192" t="s">
        <v>636</v>
      </c>
      <c r="K302" s="141" t="s">
        <v>235</v>
      </c>
      <c r="L302" s="141" t="s">
        <v>886</v>
      </c>
    </row>
    <row r="303" spans="1:12" x14ac:dyDescent="0.35">
      <c r="A303" s="190">
        <v>630</v>
      </c>
      <c r="B303" s="190" t="s">
        <v>52</v>
      </c>
      <c r="C303" s="190" t="s">
        <v>7</v>
      </c>
      <c r="D303" s="191" t="s">
        <v>746</v>
      </c>
      <c r="E303" s="192" t="s">
        <v>402</v>
      </c>
      <c r="F303" s="185" t="s">
        <v>260</v>
      </c>
      <c r="G303" s="185" t="s">
        <v>681</v>
      </c>
      <c r="H303" s="190">
        <v>1</v>
      </c>
      <c r="I303" s="190"/>
      <c r="J303" s="192" t="s">
        <v>636</v>
      </c>
      <c r="K303" s="141" t="s">
        <v>261</v>
      </c>
      <c r="L303" s="141" t="s">
        <v>886</v>
      </c>
    </row>
    <row r="304" spans="1:12" x14ac:dyDescent="0.35">
      <c r="A304" s="190">
        <v>605</v>
      </c>
      <c r="B304" s="190" t="s">
        <v>52</v>
      </c>
      <c r="C304" s="190" t="s">
        <v>7</v>
      </c>
      <c r="D304" s="191" t="s">
        <v>747</v>
      </c>
      <c r="E304" s="192" t="s">
        <v>402</v>
      </c>
      <c r="F304" s="185" t="s">
        <v>240</v>
      </c>
      <c r="G304" s="185" t="s">
        <v>680</v>
      </c>
      <c r="H304" s="190">
        <v>1</v>
      </c>
      <c r="I304" s="190"/>
      <c r="J304" s="192" t="s">
        <v>637</v>
      </c>
      <c r="K304" s="141" t="s">
        <v>241</v>
      </c>
      <c r="L304" s="141" t="s">
        <v>886</v>
      </c>
    </row>
    <row r="305" spans="1:12" x14ac:dyDescent="0.35">
      <c r="A305" s="190">
        <v>661</v>
      </c>
      <c r="B305" s="190" t="s">
        <v>52</v>
      </c>
      <c r="C305" s="190" t="s">
        <v>7</v>
      </c>
      <c r="D305" s="191" t="s">
        <v>748</v>
      </c>
      <c r="E305" s="192" t="s">
        <v>402</v>
      </c>
      <c r="F305" s="185" t="s">
        <v>234</v>
      </c>
      <c r="G305" s="185" t="s">
        <v>682</v>
      </c>
      <c r="H305" s="190">
        <v>1</v>
      </c>
      <c r="I305" s="190"/>
      <c r="J305" s="192" t="s">
        <v>637</v>
      </c>
      <c r="K305" s="141" t="s">
        <v>235</v>
      </c>
      <c r="L305" s="141" t="s">
        <v>886</v>
      </c>
    </row>
    <row r="306" spans="1:12" x14ac:dyDescent="0.35">
      <c r="A306" s="190">
        <v>663</v>
      </c>
      <c r="B306" s="190" t="s">
        <v>52</v>
      </c>
      <c r="C306" s="190" t="s">
        <v>7</v>
      </c>
      <c r="D306" s="191" t="s">
        <v>749</v>
      </c>
      <c r="E306" s="192" t="s">
        <v>402</v>
      </c>
      <c r="F306" s="185" t="s">
        <v>234</v>
      </c>
      <c r="G306" s="185" t="s">
        <v>682</v>
      </c>
      <c r="H306" s="190">
        <v>1</v>
      </c>
      <c r="I306" s="190"/>
      <c r="J306" s="192" t="s">
        <v>637</v>
      </c>
      <c r="K306" s="141" t="s">
        <v>235</v>
      </c>
      <c r="L306" s="141" t="s">
        <v>886</v>
      </c>
    </row>
    <row r="307" spans="1:12" x14ac:dyDescent="0.35">
      <c r="A307" s="190">
        <v>631</v>
      </c>
      <c r="B307" s="190" t="s">
        <v>52</v>
      </c>
      <c r="C307" s="190" t="s">
        <v>7</v>
      </c>
      <c r="D307" s="191" t="s">
        <v>750</v>
      </c>
      <c r="E307" s="192" t="s">
        <v>402</v>
      </c>
      <c r="F307" s="185" t="s">
        <v>260</v>
      </c>
      <c r="G307" s="185" t="s">
        <v>681</v>
      </c>
      <c r="H307" s="190">
        <v>1</v>
      </c>
      <c r="I307" s="190"/>
      <c r="J307" s="192" t="s">
        <v>637</v>
      </c>
      <c r="K307" s="141" t="s">
        <v>261</v>
      </c>
      <c r="L307" s="141" t="s">
        <v>886</v>
      </c>
    </row>
    <row r="308" spans="1:12" x14ac:dyDescent="0.35">
      <c r="A308" s="190">
        <v>613</v>
      </c>
      <c r="B308" s="190" t="s">
        <v>52</v>
      </c>
      <c r="C308" s="190" t="s">
        <v>7</v>
      </c>
      <c r="D308" s="191" t="s">
        <v>751</v>
      </c>
      <c r="E308" s="192" t="s">
        <v>402</v>
      </c>
      <c r="F308" s="185" t="s">
        <v>264</v>
      </c>
      <c r="G308" s="185" t="s">
        <v>666</v>
      </c>
      <c r="H308" s="190">
        <v>1</v>
      </c>
      <c r="I308" s="190"/>
      <c r="J308" s="192" t="s">
        <v>636</v>
      </c>
      <c r="K308" s="141" t="s">
        <v>265</v>
      </c>
      <c r="L308" s="141" t="s">
        <v>20</v>
      </c>
    </row>
    <row r="309" spans="1:12" x14ac:dyDescent="0.35">
      <c r="A309" s="190">
        <v>658</v>
      </c>
      <c r="B309" s="190" t="s">
        <v>52</v>
      </c>
      <c r="C309" s="190" t="s">
        <v>7</v>
      </c>
      <c r="D309" s="191" t="s">
        <v>752</v>
      </c>
      <c r="E309" s="192" t="s">
        <v>402</v>
      </c>
      <c r="F309" s="185" t="s">
        <v>233</v>
      </c>
      <c r="G309" s="185" t="s">
        <v>671</v>
      </c>
      <c r="H309" s="190">
        <v>1</v>
      </c>
      <c r="I309" s="190"/>
      <c r="J309" s="192" t="s">
        <v>636</v>
      </c>
      <c r="K309" s="141" t="s">
        <v>874</v>
      </c>
      <c r="L309" s="141" t="s">
        <v>20</v>
      </c>
    </row>
    <row r="310" spans="1:12" x14ac:dyDescent="0.35">
      <c r="A310" s="190">
        <v>612</v>
      </c>
      <c r="B310" s="190" t="s">
        <v>52</v>
      </c>
      <c r="C310" s="190" t="s">
        <v>7</v>
      </c>
      <c r="D310" s="191" t="s">
        <v>442</v>
      </c>
      <c r="E310" s="192" t="s">
        <v>402</v>
      </c>
      <c r="F310" s="185" t="s">
        <v>638</v>
      </c>
      <c r="G310" s="185" t="s">
        <v>667</v>
      </c>
      <c r="H310" s="190">
        <v>1</v>
      </c>
      <c r="I310" s="190"/>
      <c r="J310" s="192" t="s">
        <v>637</v>
      </c>
      <c r="K310" s="141" t="s">
        <v>887</v>
      </c>
      <c r="L310" s="141" t="s">
        <v>20</v>
      </c>
    </row>
    <row r="311" spans="1:12" x14ac:dyDescent="0.35">
      <c r="A311" s="190">
        <v>659</v>
      </c>
      <c r="B311" s="190" t="s">
        <v>52</v>
      </c>
      <c r="C311" s="190" t="s">
        <v>7</v>
      </c>
      <c r="D311" s="191" t="s">
        <v>793</v>
      </c>
      <c r="E311" s="192" t="s">
        <v>402</v>
      </c>
      <c r="F311" s="185" t="s">
        <v>233</v>
      </c>
      <c r="G311" s="185" t="s">
        <v>671</v>
      </c>
      <c r="H311" s="190">
        <v>1</v>
      </c>
      <c r="I311" s="190"/>
      <c r="J311" s="192" t="s">
        <v>637</v>
      </c>
      <c r="K311" s="141" t="s">
        <v>874</v>
      </c>
      <c r="L311" s="141" t="s">
        <v>20</v>
      </c>
    </row>
    <row r="312" spans="1:12" x14ac:dyDescent="0.35">
      <c r="A312" s="190">
        <v>607</v>
      </c>
      <c r="B312" s="190" t="s">
        <v>52</v>
      </c>
      <c r="C312" s="190" t="s">
        <v>7</v>
      </c>
      <c r="D312" s="191" t="s">
        <v>754</v>
      </c>
      <c r="E312" s="192" t="s">
        <v>402</v>
      </c>
      <c r="F312" s="185" t="s">
        <v>240</v>
      </c>
      <c r="G312" s="185" t="s">
        <v>680</v>
      </c>
      <c r="H312" s="190">
        <v>1</v>
      </c>
      <c r="I312" s="190"/>
      <c r="J312" s="192" t="s">
        <v>636</v>
      </c>
      <c r="K312" s="141" t="s">
        <v>241</v>
      </c>
      <c r="L312" s="141" t="s">
        <v>886</v>
      </c>
    </row>
    <row r="313" spans="1:12" x14ac:dyDescent="0.35">
      <c r="A313" s="190">
        <v>609</v>
      </c>
      <c r="B313" s="190" t="s">
        <v>52</v>
      </c>
      <c r="C313" s="190" t="s">
        <v>7</v>
      </c>
      <c r="D313" s="191" t="s">
        <v>755</v>
      </c>
      <c r="E313" s="192" t="s">
        <v>402</v>
      </c>
      <c r="F313" s="185" t="s">
        <v>240</v>
      </c>
      <c r="G313" s="185" t="s">
        <v>680</v>
      </c>
      <c r="H313" s="190">
        <v>1</v>
      </c>
      <c r="I313" s="190"/>
      <c r="J313" s="192" t="s">
        <v>636</v>
      </c>
      <c r="K313" s="141" t="s">
        <v>241</v>
      </c>
      <c r="L313" s="141" t="s">
        <v>886</v>
      </c>
    </row>
    <row r="314" spans="1:12" x14ac:dyDescent="0.35">
      <c r="A314" s="190">
        <v>608</v>
      </c>
      <c r="B314" s="190" t="s">
        <v>52</v>
      </c>
      <c r="C314" s="190" t="s">
        <v>7</v>
      </c>
      <c r="D314" s="191" t="s">
        <v>756</v>
      </c>
      <c r="E314" s="192" t="s">
        <v>402</v>
      </c>
      <c r="F314" s="185" t="s">
        <v>240</v>
      </c>
      <c r="G314" s="185" t="s">
        <v>680</v>
      </c>
      <c r="H314" s="190">
        <v>1</v>
      </c>
      <c r="I314" s="190"/>
      <c r="J314" s="192" t="s">
        <v>636</v>
      </c>
      <c r="K314" s="141" t="s">
        <v>241</v>
      </c>
      <c r="L314" s="141" t="s">
        <v>886</v>
      </c>
    </row>
    <row r="315" spans="1:12" x14ac:dyDescent="0.35">
      <c r="A315" s="190">
        <v>641</v>
      </c>
      <c r="B315" s="190" t="s">
        <v>52</v>
      </c>
      <c r="C315" s="190" t="s">
        <v>7</v>
      </c>
      <c r="D315" s="185" t="s">
        <v>717</v>
      </c>
      <c r="E315" s="192" t="s">
        <v>402</v>
      </c>
      <c r="F315" s="185" t="s">
        <v>264</v>
      </c>
      <c r="G315" s="185" t="s">
        <v>666</v>
      </c>
      <c r="H315" s="190">
        <v>1</v>
      </c>
      <c r="I315" s="190"/>
      <c r="J315" s="192" t="s">
        <v>636</v>
      </c>
      <c r="K315" s="141" t="s">
        <v>265</v>
      </c>
      <c r="L315" s="141" t="s">
        <v>20</v>
      </c>
    </row>
    <row r="316" spans="1:12" x14ac:dyDescent="0.35">
      <c r="A316" s="190">
        <v>633</v>
      </c>
      <c r="B316" s="190" t="s">
        <v>52</v>
      </c>
      <c r="C316" s="190" t="s">
        <v>7</v>
      </c>
      <c r="D316" s="198" t="s">
        <v>723</v>
      </c>
      <c r="E316" s="192" t="s">
        <v>402</v>
      </c>
      <c r="F316" s="185" t="s">
        <v>226</v>
      </c>
      <c r="G316" s="185" t="s">
        <v>665</v>
      </c>
      <c r="H316" s="190">
        <v>1</v>
      </c>
      <c r="I316" s="190"/>
      <c r="J316" s="192" t="s">
        <v>636</v>
      </c>
      <c r="K316" s="141" t="s">
        <v>888</v>
      </c>
      <c r="L316" s="141" t="s">
        <v>20</v>
      </c>
    </row>
    <row r="317" spans="1:12" x14ac:dyDescent="0.35">
      <c r="A317" s="190">
        <v>635</v>
      </c>
      <c r="B317" s="190" t="s">
        <v>52</v>
      </c>
      <c r="C317" s="190" t="s">
        <v>7</v>
      </c>
      <c r="D317" s="198" t="s">
        <v>724</v>
      </c>
      <c r="E317" s="192" t="s">
        <v>402</v>
      </c>
      <c r="F317" s="185" t="s">
        <v>226</v>
      </c>
      <c r="G317" s="185" t="s">
        <v>665</v>
      </c>
      <c r="H317" s="190">
        <v>1</v>
      </c>
      <c r="I317" s="190"/>
      <c r="J317" s="192" t="s">
        <v>636</v>
      </c>
      <c r="K317" s="141" t="s">
        <v>888</v>
      </c>
      <c r="L317" s="141" t="s">
        <v>20</v>
      </c>
    </row>
    <row r="318" spans="1:12" x14ac:dyDescent="0.35">
      <c r="A318" s="190">
        <v>637</v>
      </c>
      <c r="B318" s="190" t="s">
        <v>52</v>
      </c>
      <c r="C318" s="190" t="s">
        <v>7</v>
      </c>
      <c r="D318" s="198" t="s">
        <v>725</v>
      </c>
      <c r="E318" s="192" t="s">
        <v>402</v>
      </c>
      <c r="F318" s="185" t="s">
        <v>226</v>
      </c>
      <c r="G318" s="185" t="s">
        <v>665</v>
      </c>
      <c r="H318" s="190">
        <v>1</v>
      </c>
      <c r="I318" s="190"/>
      <c r="J318" s="192" t="s">
        <v>637</v>
      </c>
      <c r="K318" s="141" t="s">
        <v>888</v>
      </c>
      <c r="L318" s="141" t="s">
        <v>20</v>
      </c>
    </row>
    <row r="319" spans="1:12" x14ac:dyDescent="0.35">
      <c r="A319" s="190">
        <v>639</v>
      </c>
      <c r="B319" s="190" t="s">
        <v>52</v>
      </c>
      <c r="C319" s="190" t="s">
        <v>7</v>
      </c>
      <c r="D319" s="198" t="s">
        <v>726</v>
      </c>
      <c r="E319" s="192" t="s">
        <v>402</v>
      </c>
      <c r="F319" s="185" t="s">
        <v>226</v>
      </c>
      <c r="G319" s="185" t="s">
        <v>665</v>
      </c>
      <c r="H319" s="190">
        <v>1</v>
      </c>
      <c r="I319" s="190"/>
      <c r="J319" s="192" t="s">
        <v>637</v>
      </c>
      <c r="K319" s="141" t="s">
        <v>888</v>
      </c>
      <c r="L319" s="141" t="s">
        <v>20</v>
      </c>
    </row>
    <row r="320" spans="1:12" x14ac:dyDescent="0.35">
      <c r="A320" s="190">
        <v>625</v>
      </c>
      <c r="B320" s="190" t="s">
        <v>52</v>
      </c>
      <c r="C320" s="190" t="s">
        <v>7</v>
      </c>
      <c r="D320" s="185" t="s">
        <v>713</v>
      </c>
      <c r="E320" s="192" t="s">
        <v>402</v>
      </c>
      <c r="F320" s="185" t="s">
        <v>234</v>
      </c>
      <c r="G320" s="185" t="s">
        <v>682</v>
      </c>
      <c r="H320" s="190">
        <v>1</v>
      </c>
      <c r="I320" s="190"/>
      <c r="J320" s="192" t="s">
        <v>636</v>
      </c>
      <c r="K320" s="141" t="s">
        <v>235</v>
      </c>
      <c r="L320" s="141" t="s">
        <v>886</v>
      </c>
    </row>
    <row r="321" spans="1:12" x14ac:dyDescent="0.35">
      <c r="A321" s="190">
        <v>629</v>
      </c>
      <c r="B321" s="190" t="s">
        <v>52</v>
      </c>
      <c r="C321" s="190" t="s">
        <v>7</v>
      </c>
      <c r="D321" s="185" t="s">
        <v>763</v>
      </c>
      <c r="E321" s="192" t="s">
        <v>402</v>
      </c>
      <c r="F321" s="185" t="s">
        <v>234</v>
      </c>
      <c r="G321" s="185" t="s">
        <v>682</v>
      </c>
      <c r="H321" s="190">
        <v>1</v>
      </c>
      <c r="I321" s="190"/>
      <c r="J321" s="192" t="s">
        <v>636</v>
      </c>
      <c r="K321" s="141" t="s">
        <v>235</v>
      </c>
      <c r="L321" s="141" t="s">
        <v>886</v>
      </c>
    </row>
    <row r="322" spans="1:12" x14ac:dyDescent="0.35">
      <c r="A322" s="190">
        <v>627</v>
      </c>
      <c r="B322" s="190" t="s">
        <v>52</v>
      </c>
      <c r="C322" s="190" t="s">
        <v>7</v>
      </c>
      <c r="D322" s="185" t="s">
        <v>714</v>
      </c>
      <c r="E322" s="192" t="s">
        <v>402</v>
      </c>
      <c r="F322" s="185" t="s">
        <v>234</v>
      </c>
      <c r="G322" s="185" t="s">
        <v>682</v>
      </c>
      <c r="H322" s="190">
        <v>1</v>
      </c>
      <c r="I322" s="190"/>
      <c r="J322" s="192" t="s">
        <v>636</v>
      </c>
      <c r="K322" s="141" t="s">
        <v>235</v>
      </c>
      <c r="L322" s="141" t="s">
        <v>886</v>
      </c>
    </row>
    <row r="323" spans="1:12" x14ac:dyDescent="0.35">
      <c r="A323" s="190">
        <v>617</v>
      </c>
      <c r="B323" s="190" t="s">
        <v>52</v>
      </c>
      <c r="C323" s="190" t="s">
        <v>7</v>
      </c>
      <c r="D323" s="185" t="s">
        <v>715</v>
      </c>
      <c r="E323" s="192" t="s">
        <v>402</v>
      </c>
      <c r="F323" s="185" t="s">
        <v>234</v>
      </c>
      <c r="G323" s="185" t="s">
        <v>682</v>
      </c>
      <c r="H323" s="190">
        <v>1</v>
      </c>
      <c r="I323" s="190"/>
      <c r="J323" s="192" t="s">
        <v>636</v>
      </c>
      <c r="K323" s="141" t="s">
        <v>235</v>
      </c>
      <c r="L323" s="141" t="s">
        <v>886</v>
      </c>
    </row>
    <row r="324" spans="1:12" x14ac:dyDescent="0.35">
      <c r="A324" s="190">
        <v>621</v>
      </c>
      <c r="B324" s="190" t="s">
        <v>52</v>
      </c>
      <c r="C324" s="190" t="s">
        <v>7</v>
      </c>
      <c r="D324" s="185" t="s">
        <v>764</v>
      </c>
      <c r="E324" s="192" t="s">
        <v>402</v>
      </c>
      <c r="F324" s="185" t="s">
        <v>234</v>
      </c>
      <c r="G324" s="185" t="s">
        <v>682</v>
      </c>
      <c r="H324" s="190">
        <v>1</v>
      </c>
      <c r="I324" s="190"/>
      <c r="J324" s="192" t="s">
        <v>636</v>
      </c>
      <c r="K324" s="141" t="s">
        <v>235</v>
      </c>
      <c r="L324" s="141" t="s">
        <v>886</v>
      </c>
    </row>
    <row r="325" spans="1:12" x14ac:dyDescent="0.35">
      <c r="A325" s="190">
        <v>619</v>
      </c>
      <c r="B325" s="190" t="s">
        <v>52</v>
      </c>
      <c r="C325" s="190" t="s">
        <v>7</v>
      </c>
      <c r="D325" s="185" t="s">
        <v>716</v>
      </c>
      <c r="E325" s="192" t="s">
        <v>402</v>
      </c>
      <c r="F325" s="185" t="s">
        <v>234</v>
      </c>
      <c r="G325" s="185" t="s">
        <v>682</v>
      </c>
      <c r="H325" s="190">
        <v>1</v>
      </c>
      <c r="I325" s="190"/>
      <c r="J325" s="192" t="s">
        <v>636</v>
      </c>
      <c r="K325" s="141" t="s">
        <v>235</v>
      </c>
      <c r="L325" s="141" t="s">
        <v>886</v>
      </c>
    </row>
    <row r="326" spans="1:12" x14ac:dyDescent="0.35">
      <c r="A326" s="190">
        <v>624</v>
      </c>
      <c r="B326" s="190" t="s">
        <v>52</v>
      </c>
      <c r="C326" s="190" t="s">
        <v>7</v>
      </c>
      <c r="D326" s="185" t="s">
        <v>765</v>
      </c>
      <c r="E326" s="192" t="s">
        <v>402</v>
      </c>
      <c r="F326" s="185" t="s">
        <v>234</v>
      </c>
      <c r="G326" s="185" t="s">
        <v>682</v>
      </c>
      <c r="H326" s="190">
        <v>1</v>
      </c>
      <c r="I326" s="190"/>
      <c r="J326" s="192" t="s">
        <v>636</v>
      </c>
      <c r="K326" s="141" t="s">
        <v>235</v>
      </c>
      <c r="L326" s="141" t="s">
        <v>886</v>
      </c>
    </row>
    <row r="327" spans="1:12" x14ac:dyDescent="0.35">
      <c r="A327" s="190">
        <v>628</v>
      </c>
      <c r="B327" s="190" t="s">
        <v>52</v>
      </c>
      <c r="C327" s="190" t="s">
        <v>7</v>
      </c>
      <c r="D327" s="185" t="s">
        <v>766</v>
      </c>
      <c r="E327" s="192" t="s">
        <v>402</v>
      </c>
      <c r="F327" s="185" t="s">
        <v>234</v>
      </c>
      <c r="G327" s="185" t="s">
        <v>682</v>
      </c>
      <c r="H327" s="190">
        <v>1</v>
      </c>
      <c r="I327" s="190"/>
      <c r="J327" s="192" t="s">
        <v>636</v>
      </c>
      <c r="K327" s="141" t="s">
        <v>235</v>
      </c>
      <c r="L327" s="141" t="s">
        <v>886</v>
      </c>
    </row>
    <row r="328" spans="1:12" x14ac:dyDescent="0.35">
      <c r="A328" s="190">
        <v>626</v>
      </c>
      <c r="B328" s="190" t="s">
        <v>52</v>
      </c>
      <c r="C328" s="190" t="s">
        <v>7</v>
      </c>
      <c r="D328" s="185" t="s">
        <v>767</v>
      </c>
      <c r="E328" s="192" t="s">
        <v>402</v>
      </c>
      <c r="F328" s="185" t="s">
        <v>234</v>
      </c>
      <c r="G328" s="185" t="s">
        <v>682</v>
      </c>
      <c r="H328" s="190">
        <v>1</v>
      </c>
      <c r="I328" s="190"/>
      <c r="J328" s="192" t="s">
        <v>636</v>
      </c>
      <c r="K328" s="141" t="s">
        <v>235</v>
      </c>
      <c r="L328" s="141" t="s">
        <v>886</v>
      </c>
    </row>
    <row r="329" spans="1:12" x14ac:dyDescent="0.35">
      <c r="A329" s="190">
        <v>616</v>
      </c>
      <c r="B329" s="190" t="s">
        <v>52</v>
      </c>
      <c r="C329" s="190" t="s">
        <v>7</v>
      </c>
      <c r="D329" s="185" t="s">
        <v>768</v>
      </c>
      <c r="E329" s="192" t="s">
        <v>402</v>
      </c>
      <c r="F329" s="185" t="s">
        <v>234</v>
      </c>
      <c r="G329" s="185" t="s">
        <v>682</v>
      </c>
      <c r="H329" s="190">
        <v>1</v>
      </c>
      <c r="I329" s="190"/>
      <c r="J329" s="192" t="s">
        <v>636</v>
      </c>
      <c r="K329" s="141" t="s">
        <v>235</v>
      </c>
      <c r="L329" s="141" t="s">
        <v>886</v>
      </c>
    </row>
    <row r="330" spans="1:12" x14ac:dyDescent="0.35">
      <c r="A330" s="190">
        <v>620</v>
      </c>
      <c r="B330" s="190" t="s">
        <v>52</v>
      </c>
      <c r="C330" s="190" t="s">
        <v>7</v>
      </c>
      <c r="D330" s="185" t="s">
        <v>712</v>
      </c>
      <c r="E330" s="192" t="s">
        <v>402</v>
      </c>
      <c r="F330" s="185" t="s">
        <v>234</v>
      </c>
      <c r="G330" s="185" t="s">
        <v>682</v>
      </c>
      <c r="H330" s="190">
        <v>1</v>
      </c>
      <c r="I330" s="190"/>
      <c r="J330" s="192" t="s">
        <v>636</v>
      </c>
      <c r="K330" s="141" t="s">
        <v>235</v>
      </c>
      <c r="L330" s="141" t="s">
        <v>886</v>
      </c>
    </row>
    <row r="331" spans="1:12" x14ac:dyDescent="0.35">
      <c r="A331" s="190">
        <v>618</v>
      </c>
      <c r="B331" s="190" t="s">
        <v>52</v>
      </c>
      <c r="C331" s="190" t="s">
        <v>7</v>
      </c>
      <c r="D331" s="185" t="s">
        <v>769</v>
      </c>
      <c r="E331" s="192" t="s">
        <v>402</v>
      </c>
      <c r="F331" s="185" t="s">
        <v>234</v>
      </c>
      <c r="G331" s="185" t="s">
        <v>682</v>
      </c>
      <c r="H331" s="190">
        <v>1</v>
      </c>
      <c r="I331" s="190"/>
      <c r="J331" s="192" t="s">
        <v>636</v>
      </c>
      <c r="K331" s="141" t="s">
        <v>235</v>
      </c>
      <c r="L331" s="141" t="s">
        <v>886</v>
      </c>
    </row>
    <row r="332" spans="1:12" x14ac:dyDescent="0.35">
      <c r="A332" s="190">
        <v>640</v>
      </c>
      <c r="B332" s="190" t="s">
        <v>52</v>
      </c>
      <c r="C332" s="190" t="s">
        <v>7</v>
      </c>
      <c r="D332" s="185" t="s">
        <v>708</v>
      </c>
      <c r="E332" s="192" t="s">
        <v>402</v>
      </c>
      <c r="F332" s="185" t="s">
        <v>264</v>
      </c>
      <c r="G332" s="185" t="s">
        <v>666</v>
      </c>
      <c r="H332" s="190">
        <v>1</v>
      </c>
      <c r="I332" s="190"/>
      <c r="J332" s="192" t="s">
        <v>637</v>
      </c>
      <c r="K332" s="141" t="s">
        <v>265</v>
      </c>
      <c r="L332" s="141" t="s">
        <v>20</v>
      </c>
    </row>
    <row r="333" spans="1:12" x14ac:dyDescent="0.35">
      <c r="A333" s="190">
        <v>602</v>
      </c>
      <c r="B333" s="190" t="s">
        <v>52</v>
      </c>
      <c r="C333" s="190" t="s">
        <v>7</v>
      </c>
      <c r="D333" s="185" t="s">
        <v>795</v>
      </c>
      <c r="E333" s="192" t="s">
        <v>402</v>
      </c>
      <c r="F333" s="185" t="s">
        <v>262</v>
      </c>
      <c r="G333" s="185" t="s">
        <v>668</v>
      </c>
      <c r="H333" s="190">
        <v>1</v>
      </c>
      <c r="I333" s="190"/>
      <c r="J333" s="192" t="s">
        <v>637</v>
      </c>
      <c r="K333" s="141" t="s">
        <v>263</v>
      </c>
      <c r="L333" s="141" t="s">
        <v>20</v>
      </c>
    </row>
    <row r="334" spans="1:12" x14ac:dyDescent="0.35">
      <c r="A334" s="190">
        <v>601</v>
      </c>
      <c r="B334" s="190" t="s">
        <v>52</v>
      </c>
      <c r="C334" s="190" t="s">
        <v>7</v>
      </c>
      <c r="D334" s="185" t="s">
        <v>796</v>
      </c>
      <c r="E334" s="192" t="s">
        <v>402</v>
      </c>
      <c r="F334" s="185" t="s">
        <v>266</v>
      </c>
      <c r="G334" s="185" t="s">
        <v>664</v>
      </c>
      <c r="H334" s="190">
        <v>1</v>
      </c>
      <c r="I334" s="190"/>
      <c r="J334" s="192" t="s">
        <v>636</v>
      </c>
      <c r="K334" s="141" t="s">
        <v>876</v>
      </c>
      <c r="L334" s="141" t="s">
        <v>20</v>
      </c>
    </row>
    <row r="335" spans="1:12" x14ac:dyDescent="0.35">
      <c r="A335" s="190">
        <v>667</v>
      </c>
      <c r="B335" s="190" t="s">
        <v>52</v>
      </c>
      <c r="C335" s="190" t="s">
        <v>7</v>
      </c>
      <c r="D335" s="185" t="s">
        <v>773</v>
      </c>
      <c r="E335" s="192" t="s">
        <v>402</v>
      </c>
      <c r="F335" s="185" t="s">
        <v>232</v>
      </c>
      <c r="G335" s="185" t="s">
        <v>629</v>
      </c>
      <c r="H335" s="190">
        <v>1</v>
      </c>
      <c r="I335" s="190"/>
      <c r="J335" s="192" t="s">
        <v>636</v>
      </c>
      <c r="K335" s="141" t="s">
        <v>863</v>
      </c>
      <c r="L335" s="141" t="s">
        <v>20</v>
      </c>
    </row>
    <row r="336" spans="1:12" x14ac:dyDescent="0.35">
      <c r="A336" s="190">
        <v>668</v>
      </c>
      <c r="B336" s="190" t="s">
        <v>52</v>
      </c>
      <c r="C336" s="190" t="s">
        <v>7</v>
      </c>
      <c r="D336" s="185" t="s">
        <v>774</v>
      </c>
      <c r="E336" s="192" t="s">
        <v>402</v>
      </c>
      <c r="F336" s="185" t="s">
        <v>232</v>
      </c>
      <c r="G336" s="185" t="s">
        <v>629</v>
      </c>
      <c r="H336" s="190">
        <v>1</v>
      </c>
      <c r="I336" s="190"/>
      <c r="J336" s="192" t="s">
        <v>636</v>
      </c>
      <c r="K336" s="141" t="s">
        <v>863</v>
      </c>
      <c r="L336" s="141" t="s">
        <v>20</v>
      </c>
    </row>
    <row r="337" spans="1:12" x14ac:dyDescent="0.35">
      <c r="A337" s="190">
        <v>669</v>
      </c>
      <c r="B337" s="190" t="s">
        <v>52</v>
      </c>
      <c r="C337" s="190" t="s">
        <v>7</v>
      </c>
      <c r="D337" s="185" t="s">
        <v>775</v>
      </c>
      <c r="E337" s="192" t="s">
        <v>402</v>
      </c>
      <c r="F337" s="185" t="s">
        <v>232</v>
      </c>
      <c r="G337" s="185" t="s">
        <v>629</v>
      </c>
      <c r="H337" s="190">
        <v>1</v>
      </c>
      <c r="I337" s="190"/>
      <c r="J337" s="192" t="s">
        <v>636</v>
      </c>
      <c r="K337" s="141" t="s">
        <v>863</v>
      </c>
      <c r="L337" s="141" t="s">
        <v>20</v>
      </c>
    </row>
    <row r="338" spans="1:12" x14ac:dyDescent="0.35">
      <c r="A338" s="190">
        <v>670</v>
      </c>
      <c r="B338" s="190" t="s">
        <v>52</v>
      </c>
      <c r="C338" s="190" t="s">
        <v>7</v>
      </c>
      <c r="D338" s="185" t="s">
        <v>776</v>
      </c>
      <c r="E338" s="192" t="s">
        <v>402</v>
      </c>
      <c r="F338" s="185" t="s">
        <v>232</v>
      </c>
      <c r="G338" s="185" t="s">
        <v>629</v>
      </c>
      <c r="H338" s="190">
        <v>1</v>
      </c>
      <c r="I338" s="190"/>
      <c r="J338" s="192" t="s">
        <v>637</v>
      </c>
      <c r="K338" s="141" t="s">
        <v>863</v>
      </c>
      <c r="L338" s="141" t="s">
        <v>20</v>
      </c>
    </row>
    <row r="339" spans="1:12" x14ac:dyDescent="0.35">
      <c r="A339" s="190">
        <v>671</v>
      </c>
      <c r="B339" s="190" t="s">
        <v>52</v>
      </c>
      <c r="C339" s="190" t="s">
        <v>7</v>
      </c>
      <c r="D339" s="185" t="s">
        <v>777</v>
      </c>
      <c r="E339" s="192" t="s">
        <v>402</v>
      </c>
      <c r="F339" s="185" t="s">
        <v>232</v>
      </c>
      <c r="G339" s="185" t="s">
        <v>629</v>
      </c>
      <c r="H339" s="190">
        <v>1</v>
      </c>
      <c r="I339" s="190"/>
      <c r="J339" s="192" t="s">
        <v>637</v>
      </c>
      <c r="K339" s="141" t="s">
        <v>863</v>
      </c>
      <c r="L339" s="141" t="s">
        <v>20</v>
      </c>
    </row>
    <row r="340" spans="1:12" x14ac:dyDescent="0.35">
      <c r="A340" s="190">
        <v>632</v>
      </c>
      <c r="B340" s="190" t="s">
        <v>52</v>
      </c>
      <c r="C340" s="190" t="s">
        <v>7</v>
      </c>
      <c r="D340" s="198" t="s">
        <v>778</v>
      </c>
      <c r="E340" s="192" t="s">
        <v>402</v>
      </c>
      <c r="F340" s="185" t="s">
        <v>226</v>
      </c>
      <c r="G340" s="185" t="s">
        <v>665</v>
      </c>
      <c r="H340" s="190">
        <v>1</v>
      </c>
      <c r="I340" s="190"/>
      <c r="J340" s="192" t="s">
        <v>636</v>
      </c>
      <c r="K340" s="141" t="s">
        <v>888</v>
      </c>
      <c r="L340" s="141" t="s">
        <v>20</v>
      </c>
    </row>
    <row r="341" spans="1:12" x14ac:dyDescent="0.35">
      <c r="A341" s="190">
        <v>634</v>
      </c>
      <c r="B341" s="190" t="s">
        <v>52</v>
      </c>
      <c r="C341" s="190" t="s">
        <v>7</v>
      </c>
      <c r="D341" s="198" t="s">
        <v>709</v>
      </c>
      <c r="E341" s="192" t="s">
        <v>402</v>
      </c>
      <c r="F341" s="185" t="s">
        <v>226</v>
      </c>
      <c r="G341" s="185" t="s">
        <v>665</v>
      </c>
      <c r="H341" s="190">
        <v>1</v>
      </c>
      <c r="I341" s="190"/>
      <c r="J341" s="192" t="s">
        <v>636</v>
      </c>
      <c r="K341" s="141" t="s">
        <v>888</v>
      </c>
      <c r="L341" s="141" t="s">
        <v>20</v>
      </c>
    </row>
    <row r="342" spans="1:12" x14ac:dyDescent="0.35">
      <c r="A342" s="190">
        <v>636</v>
      </c>
      <c r="B342" s="190" t="s">
        <v>52</v>
      </c>
      <c r="C342" s="190" t="s">
        <v>7</v>
      </c>
      <c r="D342" s="198" t="s">
        <v>779</v>
      </c>
      <c r="E342" s="192" t="s">
        <v>402</v>
      </c>
      <c r="F342" s="185" t="s">
        <v>226</v>
      </c>
      <c r="G342" s="185" t="s">
        <v>665</v>
      </c>
      <c r="H342" s="190">
        <v>1</v>
      </c>
      <c r="I342" s="190"/>
      <c r="J342" s="192" t="s">
        <v>637</v>
      </c>
      <c r="K342" s="141" t="s">
        <v>888</v>
      </c>
      <c r="L342" s="141" t="s">
        <v>20</v>
      </c>
    </row>
    <row r="343" spans="1:12" x14ac:dyDescent="0.35">
      <c r="A343" s="190">
        <v>638</v>
      </c>
      <c r="B343" s="190" t="s">
        <v>52</v>
      </c>
      <c r="C343" s="190" t="s">
        <v>7</v>
      </c>
      <c r="D343" s="198" t="s">
        <v>710</v>
      </c>
      <c r="E343" s="192" t="s">
        <v>402</v>
      </c>
      <c r="F343" s="185" t="s">
        <v>226</v>
      </c>
      <c r="G343" s="185" t="s">
        <v>665</v>
      </c>
      <c r="H343" s="190">
        <v>1</v>
      </c>
      <c r="I343" s="190"/>
      <c r="J343" s="192" t="s">
        <v>637</v>
      </c>
      <c r="K343" s="141" t="s">
        <v>888</v>
      </c>
      <c r="L343" s="141" t="s">
        <v>20</v>
      </c>
    </row>
    <row r="344" spans="1:12" x14ac:dyDescent="0.35">
      <c r="A344" s="190">
        <v>606</v>
      </c>
      <c r="B344" s="190" t="s">
        <v>52</v>
      </c>
      <c r="C344" s="190" t="s">
        <v>7</v>
      </c>
      <c r="D344" s="185" t="s">
        <v>780</v>
      </c>
      <c r="E344" s="192" t="s">
        <v>402</v>
      </c>
      <c r="F344" s="185" t="s">
        <v>240</v>
      </c>
      <c r="G344" s="185" t="s">
        <v>680</v>
      </c>
      <c r="H344" s="190">
        <v>1</v>
      </c>
      <c r="I344" s="190"/>
      <c r="J344" s="192" t="s">
        <v>637</v>
      </c>
      <c r="K344" s="141" t="s">
        <v>241</v>
      </c>
      <c r="L344" s="141" t="s">
        <v>886</v>
      </c>
    </row>
    <row r="345" spans="1:12" x14ac:dyDescent="0.35">
      <c r="A345" s="190">
        <v>615</v>
      </c>
      <c r="B345" s="190" t="s">
        <v>52</v>
      </c>
      <c r="C345" s="190" t="s">
        <v>7</v>
      </c>
      <c r="D345" s="185" t="s">
        <v>781</v>
      </c>
      <c r="E345" s="192" t="s">
        <v>402</v>
      </c>
      <c r="F345" s="185" t="s">
        <v>234</v>
      </c>
      <c r="G345" s="185" t="s">
        <v>682</v>
      </c>
      <c r="H345" s="190">
        <v>1</v>
      </c>
      <c r="I345" s="190"/>
      <c r="J345" s="192" t="s">
        <v>637</v>
      </c>
      <c r="K345" s="141" t="s">
        <v>235</v>
      </c>
      <c r="L345" s="141" t="s">
        <v>886</v>
      </c>
    </row>
    <row r="346" spans="1:12" x14ac:dyDescent="0.35">
      <c r="A346" s="190">
        <v>623</v>
      </c>
      <c r="B346" s="190" t="s">
        <v>52</v>
      </c>
      <c r="C346" s="190" t="s">
        <v>7</v>
      </c>
      <c r="D346" s="185" t="s">
        <v>782</v>
      </c>
      <c r="E346" s="192" t="s">
        <v>402</v>
      </c>
      <c r="F346" s="185" t="s">
        <v>234</v>
      </c>
      <c r="G346" s="185" t="s">
        <v>682</v>
      </c>
      <c r="H346" s="190">
        <v>1</v>
      </c>
      <c r="I346" s="190"/>
      <c r="J346" s="192" t="s">
        <v>637</v>
      </c>
      <c r="K346" s="141" t="s">
        <v>235</v>
      </c>
      <c r="L346" s="141" t="s">
        <v>886</v>
      </c>
    </row>
    <row r="347" spans="1:12" x14ac:dyDescent="0.35">
      <c r="A347" s="190">
        <v>614</v>
      </c>
      <c r="B347" s="190" t="s">
        <v>52</v>
      </c>
      <c r="C347" s="190" t="s">
        <v>7</v>
      </c>
      <c r="D347" s="185" t="s">
        <v>730</v>
      </c>
      <c r="E347" s="192" t="s">
        <v>402</v>
      </c>
      <c r="F347" s="185" t="s">
        <v>234</v>
      </c>
      <c r="G347" s="185" t="s">
        <v>682</v>
      </c>
      <c r="H347" s="190">
        <v>1</v>
      </c>
      <c r="I347" s="190"/>
      <c r="J347" s="192" t="s">
        <v>637</v>
      </c>
      <c r="K347" s="141" t="s">
        <v>235</v>
      </c>
      <c r="L347" s="141" t="s">
        <v>886</v>
      </c>
    </row>
    <row r="348" spans="1:12" x14ac:dyDescent="0.35">
      <c r="A348" s="190">
        <v>622</v>
      </c>
      <c r="B348" s="190" t="s">
        <v>52</v>
      </c>
      <c r="C348" s="190" t="s">
        <v>7</v>
      </c>
      <c r="D348" s="185" t="s">
        <v>731</v>
      </c>
      <c r="E348" s="192" t="s">
        <v>402</v>
      </c>
      <c r="F348" s="185" t="s">
        <v>234</v>
      </c>
      <c r="G348" s="185" t="s">
        <v>682</v>
      </c>
      <c r="H348" s="190">
        <v>1</v>
      </c>
      <c r="I348" s="190"/>
      <c r="J348" s="192" t="s">
        <v>637</v>
      </c>
      <c r="K348" s="141" t="s">
        <v>235</v>
      </c>
      <c r="L348" s="141" t="s">
        <v>886</v>
      </c>
    </row>
    <row r="349" spans="1:12" x14ac:dyDescent="0.35">
      <c r="A349" s="190">
        <v>656</v>
      </c>
      <c r="B349" s="190" t="s">
        <v>52</v>
      </c>
      <c r="C349" s="190" t="s">
        <v>7</v>
      </c>
      <c r="D349" s="185" t="s">
        <v>783</v>
      </c>
      <c r="E349" s="192" t="s">
        <v>402</v>
      </c>
      <c r="F349" s="185" t="s">
        <v>231</v>
      </c>
      <c r="G349" s="185" t="s">
        <v>673</v>
      </c>
      <c r="H349" s="190">
        <v>1</v>
      </c>
      <c r="I349" s="190"/>
      <c r="J349" s="192" t="s">
        <v>636</v>
      </c>
      <c r="K349" s="141" t="s">
        <v>883</v>
      </c>
      <c r="L349" s="141" t="s">
        <v>861</v>
      </c>
    </row>
    <row r="350" spans="1:12" x14ac:dyDescent="0.35">
      <c r="A350" s="190">
        <v>657</v>
      </c>
      <c r="B350" s="190" t="s">
        <v>52</v>
      </c>
      <c r="C350" s="190" t="s">
        <v>7</v>
      </c>
      <c r="D350" s="185" t="s">
        <v>784</v>
      </c>
      <c r="E350" s="192" t="s">
        <v>402</v>
      </c>
      <c r="F350" s="185" t="s">
        <v>231</v>
      </c>
      <c r="G350" s="185" t="s">
        <v>673</v>
      </c>
      <c r="H350" s="190">
        <v>1</v>
      </c>
      <c r="I350" s="190"/>
      <c r="J350" s="192" t="s">
        <v>637</v>
      </c>
      <c r="K350" s="141" t="s">
        <v>883</v>
      </c>
      <c r="L350" s="141" t="s">
        <v>861</v>
      </c>
    </row>
    <row r="351" spans="1:12" x14ac:dyDescent="0.35">
      <c r="A351" s="190">
        <v>643</v>
      </c>
      <c r="B351" s="190" t="s">
        <v>52</v>
      </c>
      <c r="C351" s="190" t="s">
        <v>7</v>
      </c>
      <c r="D351" s="185" t="s">
        <v>785</v>
      </c>
      <c r="E351" s="192" t="s">
        <v>402</v>
      </c>
      <c r="F351" s="185" t="s">
        <v>225</v>
      </c>
      <c r="G351" s="185" t="s">
        <v>663</v>
      </c>
      <c r="H351" s="190">
        <v>1</v>
      </c>
      <c r="I351" s="190"/>
      <c r="J351" s="192" t="s">
        <v>636</v>
      </c>
      <c r="K351" s="141" t="s">
        <v>875</v>
      </c>
      <c r="L351" s="141" t="s">
        <v>20</v>
      </c>
    </row>
    <row r="352" spans="1:12" x14ac:dyDescent="0.35">
      <c r="A352" s="190">
        <v>611</v>
      </c>
      <c r="B352" s="190" t="s">
        <v>52</v>
      </c>
      <c r="C352" s="190" t="s">
        <v>7</v>
      </c>
      <c r="D352" s="185" t="s">
        <v>786</v>
      </c>
      <c r="E352" s="192" t="s">
        <v>402</v>
      </c>
      <c r="F352" s="185" t="s">
        <v>225</v>
      </c>
      <c r="G352" s="185" t="s">
        <v>663</v>
      </c>
      <c r="H352" s="190">
        <v>1</v>
      </c>
      <c r="I352" s="190"/>
      <c r="J352" s="192" t="s">
        <v>636</v>
      </c>
      <c r="K352" s="141" t="s">
        <v>875</v>
      </c>
      <c r="L352" s="141" t="s">
        <v>20</v>
      </c>
    </row>
    <row r="353" spans="1:12" x14ac:dyDescent="0.35">
      <c r="A353" s="190">
        <v>642</v>
      </c>
      <c r="B353" s="190" t="s">
        <v>52</v>
      </c>
      <c r="C353" s="190" t="s">
        <v>7</v>
      </c>
      <c r="D353" s="185" t="s">
        <v>787</v>
      </c>
      <c r="E353" s="192" t="s">
        <v>402</v>
      </c>
      <c r="F353" s="185" t="s">
        <v>225</v>
      </c>
      <c r="G353" s="185" t="s">
        <v>663</v>
      </c>
      <c r="H353" s="190">
        <v>1</v>
      </c>
      <c r="I353" s="190"/>
      <c r="J353" s="192" t="s">
        <v>636</v>
      </c>
      <c r="K353" s="141" t="s">
        <v>875</v>
      </c>
      <c r="L353" s="141" t="s">
        <v>20</v>
      </c>
    </row>
    <row r="354" spans="1:12" x14ac:dyDescent="0.35">
      <c r="A354" s="190">
        <v>610</v>
      </c>
      <c r="B354" s="190" t="s">
        <v>52</v>
      </c>
      <c r="C354" s="190" t="s">
        <v>7</v>
      </c>
      <c r="D354" s="185" t="s">
        <v>797</v>
      </c>
      <c r="E354" s="192" t="s">
        <v>402</v>
      </c>
      <c r="F354" s="185" t="s">
        <v>225</v>
      </c>
      <c r="G354" s="185" t="s">
        <v>663</v>
      </c>
      <c r="H354" s="190">
        <v>1</v>
      </c>
      <c r="I354" s="190"/>
      <c r="J354" s="192" t="s">
        <v>636</v>
      </c>
      <c r="K354" s="141" t="s">
        <v>875</v>
      </c>
      <c r="L354" s="141" t="s">
        <v>20</v>
      </c>
    </row>
    <row r="355" spans="1:12" x14ac:dyDescent="0.35">
      <c r="A355" s="190">
        <v>648</v>
      </c>
      <c r="B355" s="190" t="s">
        <v>52</v>
      </c>
      <c r="C355" s="190" t="s">
        <v>7</v>
      </c>
      <c r="D355" s="185" t="s">
        <v>738</v>
      </c>
      <c r="E355" s="192" t="s">
        <v>402</v>
      </c>
      <c r="F355" s="185" t="s">
        <v>222</v>
      </c>
      <c r="G355" s="185" t="s">
        <v>679</v>
      </c>
      <c r="H355" s="190">
        <v>1</v>
      </c>
      <c r="I355" s="190"/>
      <c r="J355" s="192" t="s">
        <v>636</v>
      </c>
      <c r="K355" s="141" t="s">
        <v>877</v>
      </c>
      <c r="L355" s="141" t="s">
        <v>4</v>
      </c>
    </row>
    <row r="356" spans="1:12" x14ac:dyDescent="0.35">
      <c r="A356" s="190">
        <v>649</v>
      </c>
      <c r="B356" s="190" t="s">
        <v>52</v>
      </c>
      <c r="C356" s="190" t="s">
        <v>7</v>
      </c>
      <c r="D356" s="185" t="s">
        <v>791</v>
      </c>
      <c r="E356" s="192" t="s">
        <v>402</v>
      </c>
      <c r="F356" s="185" t="s">
        <v>222</v>
      </c>
      <c r="G356" s="185" t="s">
        <v>679</v>
      </c>
      <c r="H356" s="190">
        <v>1</v>
      </c>
      <c r="I356" s="190"/>
      <c r="J356" s="192" t="s">
        <v>636</v>
      </c>
      <c r="K356" s="141" t="s">
        <v>877</v>
      </c>
      <c r="L356" s="141" t="s">
        <v>4</v>
      </c>
    </row>
    <row r="357" spans="1:12" x14ac:dyDescent="0.35">
      <c r="A357" s="190">
        <v>650</v>
      </c>
      <c r="B357" s="190" t="s">
        <v>52</v>
      </c>
      <c r="C357" s="190" t="s">
        <v>7</v>
      </c>
      <c r="D357" s="185" t="s">
        <v>792</v>
      </c>
      <c r="E357" s="192" t="s">
        <v>402</v>
      </c>
      <c r="F357" s="185" t="s">
        <v>222</v>
      </c>
      <c r="G357" s="185" t="s">
        <v>679</v>
      </c>
      <c r="H357" s="190">
        <v>1</v>
      </c>
      <c r="I357" s="190"/>
      <c r="J357" s="192" t="s">
        <v>636</v>
      </c>
      <c r="K357" s="141" t="s">
        <v>877</v>
      </c>
      <c r="L357" s="141" t="s">
        <v>4</v>
      </c>
    </row>
    <row r="358" spans="1:12" x14ac:dyDescent="0.35">
      <c r="A358" s="190">
        <v>673</v>
      </c>
      <c r="B358" s="190" t="s">
        <v>52</v>
      </c>
      <c r="C358" s="190" t="s">
        <v>7</v>
      </c>
      <c r="D358" s="185" t="s">
        <v>634</v>
      </c>
      <c r="E358" s="192" t="s">
        <v>402</v>
      </c>
      <c r="F358" s="185" t="s">
        <v>234</v>
      </c>
      <c r="G358" s="185" t="s">
        <v>682</v>
      </c>
      <c r="H358" s="190">
        <v>1</v>
      </c>
      <c r="I358" s="190"/>
      <c r="J358" s="192" t="s">
        <v>636</v>
      </c>
      <c r="K358" s="141" t="s">
        <v>235</v>
      </c>
      <c r="L358" s="141" t="s">
        <v>886</v>
      </c>
    </row>
    <row r="359" spans="1:12" x14ac:dyDescent="0.35">
      <c r="A359" s="190">
        <v>672</v>
      </c>
      <c r="B359" s="190" t="s">
        <v>52</v>
      </c>
      <c r="C359" s="190" t="s">
        <v>7</v>
      </c>
      <c r="D359" s="185" t="s">
        <v>635</v>
      </c>
      <c r="E359" s="192" t="s">
        <v>402</v>
      </c>
      <c r="F359" s="185" t="s">
        <v>234</v>
      </c>
      <c r="G359" s="185" t="s">
        <v>682</v>
      </c>
      <c r="H359" s="190">
        <v>1</v>
      </c>
      <c r="I359" s="190"/>
      <c r="J359" s="192" t="s">
        <v>636</v>
      </c>
      <c r="K359" s="141" t="s">
        <v>235</v>
      </c>
      <c r="L359" s="141" t="s">
        <v>886</v>
      </c>
    </row>
    <row r="360" spans="1:12" x14ac:dyDescent="0.35">
      <c r="A360" s="193">
        <v>603</v>
      </c>
      <c r="B360" s="193" t="s">
        <v>52</v>
      </c>
      <c r="C360" s="193" t="s">
        <v>7</v>
      </c>
      <c r="D360" s="191" t="s">
        <v>241</v>
      </c>
      <c r="E360" s="192" t="s">
        <v>402</v>
      </c>
      <c r="F360" s="185" t="s">
        <v>240</v>
      </c>
      <c r="G360" s="185" t="s">
        <v>680</v>
      </c>
      <c r="H360" s="190">
        <v>1</v>
      </c>
      <c r="I360" s="190"/>
      <c r="J360" s="192" t="s">
        <v>636</v>
      </c>
      <c r="K360" s="141" t="s">
        <v>241</v>
      </c>
      <c r="L360" s="141" t="s">
        <v>886</v>
      </c>
    </row>
    <row r="361" spans="1:12" x14ac:dyDescent="0.35">
      <c r="A361" s="193">
        <v>535</v>
      </c>
      <c r="B361" s="193" t="s">
        <v>52</v>
      </c>
      <c r="C361" s="193" t="s">
        <v>7</v>
      </c>
      <c r="D361" s="191" t="s">
        <v>859</v>
      </c>
      <c r="E361" s="192" t="s">
        <v>20</v>
      </c>
      <c r="F361" s="185" t="s">
        <v>262</v>
      </c>
      <c r="G361" s="185" t="s">
        <v>668</v>
      </c>
      <c r="H361" s="190">
        <v>1</v>
      </c>
      <c r="I361" s="190"/>
      <c r="J361" s="192" t="s">
        <v>637</v>
      </c>
      <c r="K361" s="141" t="s">
        <v>263</v>
      </c>
      <c r="L361" s="141" t="s">
        <v>20</v>
      </c>
    </row>
    <row r="362" spans="1:12" x14ac:dyDescent="0.35">
      <c r="A362" s="193">
        <v>536</v>
      </c>
      <c r="B362" s="193" t="s">
        <v>52</v>
      </c>
      <c r="C362" s="193" t="s">
        <v>7</v>
      </c>
      <c r="D362" s="191" t="s">
        <v>860</v>
      </c>
      <c r="E362" s="192" t="s">
        <v>20</v>
      </c>
      <c r="F362" s="185" t="s">
        <v>852</v>
      </c>
      <c r="G362" s="185" t="s">
        <v>853</v>
      </c>
      <c r="H362" s="190">
        <v>1</v>
      </c>
      <c r="I362" s="190"/>
      <c r="J362" s="192" t="s">
        <v>636</v>
      </c>
      <c r="K362" s="141" t="s">
        <v>178</v>
      </c>
      <c r="L362" s="141" t="s">
        <v>20</v>
      </c>
    </row>
    <row r="363" spans="1:12" x14ac:dyDescent="0.35">
      <c r="A363" s="190">
        <v>490</v>
      </c>
      <c r="B363" s="190" t="s">
        <v>52</v>
      </c>
      <c r="C363" s="185" t="s">
        <v>798</v>
      </c>
      <c r="D363" s="185" t="s">
        <v>401</v>
      </c>
      <c r="E363" s="192" t="s">
        <v>400</v>
      </c>
      <c r="F363" s="185" t="s">
        <v>180</v>
      </c>
      <c r="G363" s="185"/>
      <c r="H363" s="190">
        <v>0</v>
      </c>
      <c r="I363" s="190"/>
      <c r="J363" s="192" t="s">
        <v>400</v>
      </c>
      <c r="K363" s="141" t="e">
        <v>#N/A</v>
      </c>
      <c r="L363" s="141" t="e">
        <v>#N/A</v>
      </c>
    </row>
    <row r="364" spans="1:12" x14ac:dyDescent="0.35">
      <c r="A364" s="190">
        <v>469</v>
      </c>
      <c r="B364" s="190" t="s">
        <v>52</v>
      </c>
      <c r="C364" s="190" t="s">
        <v>211</v>
      </c>
      <c r="D364" s="185" t="s">
        <v>212</v>
      </c>
      <c r="E364" s="192"/>
      <c r="F364" s="185" t="s">
        <v>685</v>
      </c>
      <c r="G364" s="185" t="s">
        <v>686</v>
      </c>
      <c r="H364" s="190">
        <v>1</v>
      </c>
      <c r="I364" s="190"/>
      <c r="J364" s="192" t="s">
        <v>636</v>
      </c>
      <c r="K364" s="141" t="s">
        <v>905</v>
      </c>
      <c r="L364" s="141" t="s">
        <v>890</v>
      </c>
    </row>
    <row r="365" spans="1:12" x14ac:dyDescent="0.35">
      <c r="A365" s="190">
        <v>468</v>
      </c>
      <c r="B365" s="190" t="s">
        <v>52</v>
      </c>
      <c r="C365" s="190" t="s">
        <v>211</v>
      </c>
      <c r="D365" s="185" t="s">
        <v>213</v>
      </c>
      <c r="E365" s="192"/>
      <c r="F365" s="185" t="s">
        <v>685</v>
      </c>
      <c r="G365" s="185" t="s">
        <v>686</v>
      </c>
      <c r="H365" s="190">
        <v>1</v>
      </c>
      <c r="I365" s="190"/>
      <c r="J365" s="192" t="s">
        <v>636</v>
      </c>
      <c r="K365" s="141" t="s">
        <v>905</v>
      </c>
      <c r="L365" s="141" t="s">
        <v>890</v>
      </c>
    </row>
    <row r="366" spans="1:12" x14ac:dyDescent="0.35">
      <c r="A366" s="184">
        <v>664</v>
      </c>
      <c r="B366" s="184"/>
      <c r="C366" s="184"/>
      <c r="D366" s="203" t="s">
        <v>735</v>
      </c>
      <c r="E366" s="184"/>
      <c r="F366" s="203" t="s">
        <v>237</v>
      </c>
      <c r="G366" s="203" t="s">
        <v>675</v>
      </c>
      <c r="H366" s="184"/>
      <c r="I366" s="184"/>
      <c r="J366" s="184" t="s">
        <v>636</v>
      </c>
      <c r="K366" s="184" t="s">
        <v>879</v>
      </c>
      <c r="L366" s="184" t="s">
        <v>861</v>
      </c>
    </row>
    <row r="367" spans="1:12" x14ac:dyDescent="0.35">
      <c r="A367" s="184">
        <v>647</v>
      </c>
      <c r="B367" s="184"/>
      <c r="C367" s="184"/>
      <c r="D367" s="203" t="s">
        <v>789</v>
      </c>
      <c r="E367" s="184"/>
      <c r="F367" s="203" t="s">
        <v>238</v>
      </c>
      <c r="G367" s="203" t="s">
        <v>851</v>
      </c>
      <c r="H367" s="184"/>
      <c r="I367" s="184"/>
      <c r="J367" s="184" t="s">
        <v>636</v>
      </c>
      <c r="K367" s="184" t="s">
        <v>880</v>
      </c>
      <c r="L367" s="184" t="s">
        <v>861</v>
      </c>
    </row>
    <row r="368" spans="1:12" x14ac:dyDescent="0.35">
      <c r="A368" s="184">
        <v>646</v>
      </c>
      <c r="B368" s="184"/>
      <c r="C368" s="184"/>
      <c r="D368" s="203" t="s">
        <v>790</v>
      </c>
      <c r="E368" s="184"/>
      <c r="F368" s="203" t="s">
        <v>238</v>
      </c>
      <c r="G368" s="203" t="s">
        <v>851</v>
      </c>
      <c r="H368" s="184"/>
      <c r="I368" s="184"/>
      <c r="J368" s="184" t="s">
        <v>636</v>
      </c>
      <c r="K368" s="184" t="s">
        <v>880</v>
      </c>
      <c r="L368" s="184" t="s">
        <v>861</v>
      </c>
    </row>
    <row r="369" spans="1:12" x14ac:dyDescent="0.35">
      <c r="A369" s="184">
        <v>516</v>
      </c>
      <c r="B369" s="184"/>
      <c r="C369" s="184"/>
      <c r="D369" s="203" t="s">
        <v>45</v>
      </c>
      <c r="E369" s="184"/>
      <c r="F369" s="203" t="s">
        <v>231</v>
      </c>
      <c r="G369" s="203" t="s">
        <v>673</v>
      </c>
      <c r="H369" s="184"/>
      <c r="I369" s="184"/>
      <c r="J369" s="184" t="s">
        <v>636</v>
      </c>
      <c r="K369" s="184" t="s">
        <v>883</v>
      </c>
      <c r="L369" s="184" t="s">
        <v>861</v>
      </c>
    </row>
    <row r="370" spans="1:12" x14ac:dyDescent="0.35">
      <c r="A370" s="184">
        <v>517</v>
      </c>
      <c r="B370" s="184"/>
      <c r="C370" s="184"/>
      <c r="D370" s="203" t="s">
        <v>46</v>
      </c>
      <c r="E370" s="184"/>
      <c r="F370" s="203" t="s">
        <v>231</v>
      </c>
      <c r="G370" s="203" t="s">
        <v>673</v>
      </c>
      <c r="H370" s="184"/>
      <c r="I370" s="184"/>
      <c r="J370" s="184" t="s">
        <v>637</v>
      </c>
      <c r="K370" s="184" t="s">
        <v>883</v>
      </c>
      <c r="L370" s="184" t="s">
        <v>861</v>
      </c>
    </row>
    <row r="371" spans="1:12" x14ac:dyDescent="0.35">
      <c r="A371" s="184">
        <v>521</v>
      </c>
      <c r="B371" s="184"/>
      <c r="C371" s="184"/>
      <c r="D371" s="203" t="s">
        <v>51</v>
      </c>
      <c r="E371" s="184"/>
      <c r="F371" s="203" t="s">
        <v>233</v>
      </c>
      <c r="G371" s="203" t="s">
        <v>671</v>
      </c>
      <c r="H371" s="184"/>
      <c r="I371" s="184"/>
      <c r="J371" s="184" t="s">
        <v>637</v>
      </c>
      <c r="K371" s="184" t="s">
        <v>874</v>
      </c>
      <c r="L371" s="184" t="s">
        <v>20</v>
      </c>
    </row>
    <row r="372" spans="1:12" x14ac:dyDescent="0.35">
      <c r="A372" s="184">
        <v>514</v>
      </c>
      <c r="B372" s="184"/>
      <c r="C372" s="184"/>
      <c r="D372" s="203" t="s">
        <v>438</v>
      </c>
      <c r="E372" s="184"/>
      <c r="F372" s="203" t="s">
        <v>262</v>
      </c>
      <c r="G372" s="203" t="s">
        <v>668</v>
      </c>
      <c r="H372" s="184"/>
      <c r="I372" s="184"/>
      <c r="J372" s="184" t="s">
        <v>637</v>
      </c>
      <c r="K372" s="184" t="s">
        <v>263</v>
      </c>
      <c r="L372" s="184" t="s">
        <v>20</v>
      </c>
    </row>
    <row r="373" spans="1:12" x14ac:dyDescent="0.35">
      <c r="A373" s="184">
        <v>512</v>
      </c>
      <c r="B373" s="184"/>
      <c r="C373" s="184"/>
      <c r="D373" s="203" t="s">
        <v>439</v>
      </c>
      <c r="E373" s="184"/>
      <c r="F373" s="203" t="s">
        <v>262</v>
      </c>
      <c r="G373" s="203" t="s">
        <v>668</v>
      </c>
      <c r="H373" s="184"/>
      <c r="I373" s="184"/>
      <c r="J373" s="184" t="s">
        <v>637</v>
      </c>
      <c r="K373" s="184" t="s">
        <v>263</v>
      </c>
      <c r="L373" s="184" t="s">
        <v>20</v>
      </c>
    </row>
    <row r="374" spans="1:12" x14ac:dyDescent="0.35">
      <c r="A374" s="184">
        <v>515</v>
      </c>
      <c r="B374" s="184"/>
      <c r="C374" s="184"/>
      <c r="D374" s="203" t="s">
        <v>440</v>
      </c>
      <c r="E374" s="184"/>
      <c r="F374" s="203" t="s">
        <v>262</v>
      </c>
      <c r="G374" s="203" t="s">
        <v>668</v>
      </c>
      <c r="H374" s="184"/>
      <c r="I374" s="184"/>
      <c r="J374" s="184" t="s">
        <v>637</v>
      </c>
      <c r="K374" s="184" t="s">
        <v>263</v>
      </c>
      <c r="L374" s="184" t="s">
        <v>20</v>
      </c>
    </row>
    <row r="375" spans="1:12" x14ac:dyDescent="0.35">
      <c r="A375" s="184">
        <v>513</v>
      </c>
      <c r="B375" s="184"/>
      <c r="C375" s="184"/>
      <c r="D375" s="203" t="s">
        <v>441</v>
      </c>
      <c r="E375" s="184"/>
      <c r="F375" s="203" t="s">
        <v>262</v>
      </c>
      <c r="G375" s="203" t="s">
        <v>668</v>
      </c>
      <c r="H375" s="184"/>
      <c r="I375" s="184"/>
      <c r="J375" s="184" t="s">
        <v>637</v>
      </c>
      <c r="K375" s="184" t="s">
        <v>263</v>
      </c>
      <c r="L375" s="184" t="s">
        <v>20</v>
      </c>
    </row>
    <row r="376" spans="1:12" x14ac:dyDescent="0.35">
      <c r="A376" s="184">
        <v>506</v>
      </c>
      <c r="B376" s="184"/>
      <c r="C376" s="184"/>
      <c r="D376" s="203" t="s">
        <v>442</v>
      </c>
      <c r="E376" s="184"/>
      <c r="F376" s="203" t="s">
        <v>638</v>
      </c>
      <c r="G376" s="203" t="s">
        <v>667</v>
      </c>
      <c r="H376" s="184"/>
      <c r="I376" s="184"/>
      <c r="J376" s="184" t="s">
        <v>637</v>
      </c>
      <c r="K376" s="184" t="s">
        <v>887</v>
      </c>
      <c r="L376" s="184" t="s">
        <v>20</v>
      </c>
    </row>
    <row r="377" spans="1:12" x14ac:dyDescent="0.35">
      <c r="A377" s="184">
        <v>510</v>
      </c>
      <c r="B377" s="184"/>
      <c r="C377" s="184"/>
      <c r="D377" s="203" t="s">
        <v>443</v>
      </c>
      <c r="E377" s="184"/>
      <c r="F377" s="203" t="s">
        <v>638</v>
      </c>
      <c r="G377" s="203" t="s">
        <v>667</v>
      </c>
      <c r="H377" s="184"/>
      <c r="I377" s="184"/>
      <c r="J377" s="184" t="s">
        <v>637</v>
      </c>
      <c r="K377" s="184" t="s">
        <v>887</v>
      </c>
      <c r="L377" s="184" t="s">
        <v>20</v>
      </c>
    </row>
    <row r="378" spans="1:12" x14ac:dyDescent="0.35">
      <c r="A378" s="184">
        <v>581</v>
      </c>
      <c r="B378" s="184"/>
      <c r="C378" s="184"/>
      <c r="D378" s="203" t="s">
        <v>758</v>
      </c>
      <c r="E378" s="184"/>
      <c r="F378" s="203" t="s">
        <v>232</v>
      </c>
      <c r="G378" s="203" t="s">
        <v>629</v>
      </c>
      <c r="H378" s="184"/>
      <c r="I378" s="184"/>
      <c r="J378" s="184" t="s">
        <v>636</v>
      </c>
      <c r="K378" s="184" t="s">
        <v>863</v>
      </c>
      <c r="L378" s="184" t="s">
        <v>20</v>
      </c>
    </row>
    <row r="379" spans="1:12" x14ac:dyDescent="0.35">
      <c r="A379" s="184">
        <v>584</v>
      </c>
      <c r="B379" s="184"/>
      <c r="C379" s="184"/>
      <c r="D379" s="203" t="s">
        <v>759</v>
      </c>
      <c r="E379" s="184"/>
      <c r="F379" s="203" t="s">
        <v>232</v>
      </c>
      <c r="G379" s="203" t="s">
        <v>629</v>
      </c>
      <c r="H379" s="184"/>
      <c r="I379" s="184"/>
      <c r="J379" s="184" t="s">
        <v>400</v>
      </c>
      <c r="K379" s="184" t="s">
        <v>863</v>
      </c>
      <c r="L379" s="184" t="s">
        <v>20</v>
      </c>
    </row>
    <row r="380" spans="1:12" x14ac:dyDescent="0.35">
      <c r="A380" s="184">
        <v>582</v>
      </c>
      <c r="B380" s="184"/>
      <c r="C380" s="184"/>
      <c r="D380" s="203" t="s">
        <v>760</v>
      </c>
      <c r="E380" s="184"/>
      <c r="F380" s="203" t="s">
        <v>232</v>
      </c>
      <c r="G380" s="203" t="s">
        <v>629</v>
      </c>
      <c r="H380" s="184"/>
      <c r="I380" s="184"/>
      <c r="J380" s="184" t="s">
        <v>636</v>
      </c>
      <c r="K380" s="184" t="s">
        <v>863</v>
      </c>
      <c r="L380" s="184" t="s">
        <v>20</v>
      </c>
    </row>
    <row r="381" spans="1:12" x14ac:dyDescent="0.35">
      <c r="A381" s="184">
        <v>583</v>
      </c>
      <c r="B381" s="184"/>
      <c r="C381" s="184"/>
      <c r="D381" s="203" t="s">
        <v>761</v>
      </c>
      <c r="E381" s="184"/>
      <c r="F381" s="203" t="s">
        <v>232</v>
      </c>
      <c r="G381" s="203" t="s">
        <v>629</v>
      </c>
      <c r="H381" s="184"/>
      <c r="I381" s="184"/>
      <c r="J381" s="184" t="s">
        <v>636</v>
      </c>
      <c r="K381" s="184" t="s">
        <v>863</v>
      </c>
      <c r="L381" s="184" t="s">
        <v>20</v>
      </c>
    </row>
    <row r="382" spans="1:12" x14ac:dyDescent="0.35">
      <c r="A382" s="184">
        <v>585</v>
      </c>
      <c r="B382" s="184"/>
      <c r="C382" s="184"/>
      <c r="D382" s="203" t="s">
        <v>762</v>
      </c>
      <c r="E382" s="184"/>
      <c r="F382" s="203" t="s">
        <v>232</v>
      </c>
      <c r="G382" s="203" t="s">
        <v>629</v>
      </c>
      <c r="H382" s="184"/>
      <c r="I382" s="184"/>
      <c r="J382" s="184" t="s">
        <v>400</v>
      </c>
      <c r="K382" s="184" t="s">
        <v>863</v>
      </c>
      <c r="L382" s="184" t="s">
        <v>20</v>
      </c>
    </row>
    <row r="383" spans="1:12" x14ac:dyDescent="0.35">
      <c r="A383" s="184">
        <v>532</v>
      </c>
      <c r="B383" s="184"/>
      <c r="C383" s="184"/>
      <c r="D383" s="203" t="s">
        <v>35</v>
      </c>
      <c r="E383" s="184"/>
      <c r="F383" s="203" t="s">
        <v>237</v>
      </c>
      <c r="G383" s="203" t="s">
        <v>675</v>
      </c>
      <c r="H383" s="184"/>
      <c r="I383" s="184"/>
      <c r="J383" s="184" t="s">
        <v>636</v>
      </c>
      <c r="K383" s="184" t="s">
        <v>879</v>
      </c>
      <c r="L383" s="184" t="s">
        <v>861</v>
      </c>
    </row>
    <row r="384" spans="1:12" x14ac:dyDescent="0.35">
      <c r="A384" s="184">
        <v>528</v>
      </c>
      <c r="B384" s="184"/>
      <c r="C384" s="184"/>
      <c r="D384" s="203" t="s">
        <v>789</v>
      </c>
      <c r="E384" s="184"/>
      <c r="F384" s="203" t="s">
        <v>238</v>
      </c>
      <c r="G384" s="203" t="s">
        <v>851</v>
      </c>
      <c r="H384" s="184"/>
      <c r="I384" s="184"/>
      <c r="J384" s="184" t="s">
        <v>636</v>
      </c>
      <c r="K384" s="184" t="s">
        <v>880</v>
      </c>
      <c r="L384" s="184" t="s">
        <v>861</v>
      </c>
    </row>
    <row r="385" spans="1:12" x14ac:dyDescent="0.35">
      <c r="A385" s="184">
        <v>527</v>
      </c>
      <c r="B385" s="184"/>
      <c r="C385" s="184"/>
      <c r="D385" s="203" t="s">
        <v>790</v>
      </c>
      <c r="E385" s="184"/>
      <c r="F385" s="203" t="s">
        <v>238</v>
      </c>
      <c r="G385" s="203" t="s">
        <v>851</v>
      </c>
      <c r="H385" s="184"/>
      <c r="I385" s="184"/>
      <c r="J385" s="184" t="s">
        <v>636</v>
      </c>
      <c r="K385" s="184" t="s">
        <v>880</v>
      </c>
      <c r="L385" s="184" t="s">
        <v>861</v>
      </c>
    </row>
    <row r="386" spans="1:12" x14ac:dyDescent="0.35">
      <c r="A386" s="184">
        <v>655</v>
      </c>
      <c r="B386" s="184"/>
      <c r="C386" s="184"/>
      <c r="D386" s="203" t="s">
        <v>794</v>
      </c>
      <c r="E386" s="184"/>
      <c r="F386" s="203" t="s">
        <v>232</v>
      </c>
      <c r="G386" s="203" t="s">
        <v>629</v>
      </c>
      <c r="H386" s="184"/>
      <c r="I386" s="184"/>
      <c r="J386" s="184" t="s">
        <v>636</v>
      </c>
      <c r="K386" s="184" t="s">
        <v>863</v>
      </c>
      <c r="L386" s="184" t="s">
        <v>20</v>
      </c>
    </row>
    <row r="387" spans="1:12" x14ac:dyDescent="0.35">
      <c r="A387" s="184">
        <v>653</v>
      </c>
      <c r="B387" s="184"/>
      <c r="C387" s="184"/>
      <c r="D387" s="203" t="s">
        <v>759</v>
      </c>
      <c r="E387" s="184"/>
      <c r="F387" s="203" t="s">
        <v>232</v>
      </c>
      <c r="G387" s="203" t="s">
        <v>629</v>
      </c>
      <c r="H387" s="184"/>
      <c r="I387" s="184"/>
      <c r="J387" s="184" t="s">
        <v>400</v>
      </c>
      <c r="K387" s="184" t="s">
        <v>863</v>
      </c>
      <c r="L387" s="184" t="s">
        <v>20</v>
      </c>
    </row>
    <row r="388" spans="1:12" x14ac:dyDescent="0.35">
      <c r="A388" s="184">
        <v>651</v>
      </c>
      <c r="B388" s="184"/>
      <c r="C388" s="184"/>
      <c r="D388" s="203" t="s">
        <v>760</v>
      </c>
      <c r="E388" s="184"/>
      <c r="F388" s="203" t="s">
        <v>232</v>
      </c>
      <c r="G388" s="203" t="s">
        <v>629</v>
      </c>
      <c r="H388" s="184"/>
      <c r="I388" s="184"/>
      <c r="J388" s="184" t="s">
        <v>636</v>
      </c>
      <c r="K388" s="184" t="s">
        <v>863</v>
      </c>
      <c r="L388" s="184" t="s">
        <v>20</v>
      </c>
    </row>
    <row r="389" spans="1:12" x14ac:dyDescent="0.35">
      <c r="A389" s="184">
        <v>652</v>
      </c>
      <c r="B389" s="184"/>
      <c r="C389" s="184"/>
      <c r="D389" s="203" t="s">
        <v>761</v>
      </c>
      <c r="E389" s="184"/>
      <c r="F389" s="203" t="s">
        <v>232</v>
      </c>
      <c r="G389" s="203" t="s">
        <v>629</v>
      </c>
      <c r="H389" s="184"/>
      <c r="I389" s="184"/>
      <c r="J389" s="184" t="s">
        <v>636</v>
      </c>
      <c r="K389" s="184" t="s">
        <v>863</v>
      </c>
      <c r="L389" s="184" t="s">
        <v>20</v>
      </c>
    </row>
    <row r="390" spans="1:12" x14ac:dyDescent="0.35">
      <c r="A390" s="184">
        <v>654</v>
      </c>
      <c r="B390" s="184"/>
      <c r="C390" s="184"/>
      <c r="D390" s="203" t="s">
        <v>762</v>
      </c>
      <c r="E390" s="184"/>
      <c r="F390" s="203" t="s">
        <v>232</v>
      </c>
      <c r="G390" s="203" t="s">
        <v>629</v>
      </c>
      <c r="H390" s="184"/>
      <c r="I390" s="184"/>
      <c r="J390" s="184" t="s">
        <v>400</v>
      </c>
      <c r="K390" s="184" t="s">
        <v>863</v>
      </c>
      <c r="L390" s="184" t="s">
        <v>20</v>
      </c>
    </row>
    <row r="391" spans="1:12" x14ac:dyDescent="0.35">
      <c r="A391" s="184">
        <v>677</v>
      </c>
      <c r="B391" s="184"/>
      <c r="C391" s="184"/>
      <c r="D391" s="203" t="s">
        <v>23</v>
      </c>
      <c r="E391" s="184" t="s">
        <v>4</v>
      </c>
      <c r="F391" s="203" t="s">
        <v>677</v>
      </c>
      <c r="G391" s="203" t="s">
        <v>678</v>
      </c>
      <c r="H391" s="184"/>
      <c r="I391" s="184"/>
      <c r="J391" s="184" t="s">
        <v>636</v>
      </c>
      <c r="K391" s="184" t="s">
        <v>878</v>
      </c>
      <c r="L391" s="184" t="s">
        <v>4</v>
      </c>
    </row>
    <row r="392" spans="1:12" x14ac:dyDescent="0.35">
      <c r="A392" s="184">
        <v>678</v>
      </c>
      <c r="B392" s="184"/>
      <c r="C392" s="184"/>
      <c r="D392" s="203" t="s">
        <v>24</v>
      </c>
      <c r="E392" s="184" t="s">
        <v>4</v>
      </c>
      <c r="F392" s="203" t="s">
        <v>677</v>
      </c>
      <c r="G392" s="203" t="s">
        <v>678</v>
      </c>
      <c r="H392" s="184"/>
      <c r="I392" s="184"/>
      <c r="J392" s="184" t="s">
        <v>636</v>
      </c>
      <c r="K392" s="184" t="s">
        <v>878</v>
      </c>
      <c r="L392" s="184" t="s">
        <v>4</v>
      </c>
    </row>
    <row r="393" spans="1:12" x14ac:dyDescent="0.35">
      <c r="A393" s="184">
        <v>679</v>
      </c>
      <c r="B393" s="184"/>
      <c r="C393" s="184"/>
      <c r="D393" s="203" t="s">
        <v>25</v>
      </c>
      <c r="E393" s="184" t="s">
        <v>4</v>
      </c>
      <c r="F393" s="203" t="s">
        <v>677</v>
      </c>
      <c r="G393" s="203" t="s">
        <v>678</v>
      </c>
      <c r="H393" s="184"/>
      <c r="I393" s="184"/>
      <c r="J393" s="184" t="s">
        <v>636</v>
      </c>
      <c r="K393" s="184" t="s">
        <v>878</v>
      </c>
      <c r="L393" s="184" t="s">
        <v>4</v>
      </c>
    </row>
    <row r="394" spans="1:12" x14ac:dyDescent="0.35">
      <c r="A394" s="184">
        <v>674</v>
      </c>
      <c r="B394" s="184"/>
      <c r="C394" s="184"/>
      <c r="D394" s="203" t="s">
        <v>178</v>
      </c>
      <c r="E394" s="184" t="s">
        <v>20</v>
      </c>
      <c r="F394" s="203" t="s">
        <v>852</v>
      </c>
      <c r="G394" s="203" t="s">
        <v>853</v>
      </c>
      <c r="H394" s="184"/>
      <c r="I394" s="184"/>
      <c r="J394" s="184" t="s">
        <v>636</v>
      </c>
      <c r="K394" s="184" t="s">
        <v>178</v>
      </c>
      <c r="L394" s="184" t="s">
        <v>20</v>
      </c>
    </row>
    <row r="395" spans="1:12" x14ac:dyDescent="0.35">
      <c r="A395" s="184">
        <v>714</v>
      </c>
      <c r="B395" s="184"/>
      <c r="C395" s="184"/>
      <c r="D395" s="203" t="s">
        <v>808</v>
      </c>
      <c r="E395" s="184"/>
      <c r="F395" s="203" t="s">
        <v>240</v>
      </c>
      <c r="G395" s="203" t="s">
        <v>680</v>
      </c>
      <c r="H395" s="184"/>
      <c r="I395" s="184"/>
      <c r="J395" s="184" t="s">
        <v>636</v>
      </c>
      <c r="K395" s="184" t="s">
        <v>241</v>
      </c>
      <c r="L395" s="184" t="s">
        <v>886</v>
      </c>
    </row>
    <row r="396" spans="1:12" x14ac:dyDescent="0.35">
      <c r="A396" s="184">
        <v>715</v>
      </c>
      <c r="B396" s="184"/>
      <c r="C396" s="184"/>
      <c r="D396" s="203" t="s">
        <v>809</v>
      </c>
      <c r="E396" s="184"/>
      <c r="F396" s="203" t="s">
        <v>240</v>
      </c>
      <c r="G396" s="203" t="s">
        <v>680</v>
      </c>
      <c r="H396" s="184"/>
      <c r="I396" s="184"/>
      <c r="J396" s="184" t="s">
        <v>636</v>
      </c>
      <c r="K396" s="184" t="s">
        <v>241</v>
      </c>
      <c r="L396" s="184" t="s">
        <v>886</v>
      </c>
    </row>
    <row r="397" spans="1:12" x14ac:dyDescent="0.35">
      <c r="A397" s="184">
        <v>739</v>
      </c>
      <c r="B397" s="184"/>
      <c r="C397" s="184"/>
      <c r="D397" s="203" t="s">
        <v>778</v>
      </c>
      <c r="E397" s="184"/>
      <c r="F397" s="203" t="s">
        <v>226</v>
      </c>
      <c r="G397" s="203" t="s">
        <v>665</v>
      </c>
      <c r="H397" s="184"/>
      <c r="I397" s="184"/>
      <c r="J397" s="184" t="s">
        <v>636</v>
      </c>
      <c r="K397" s="184" t="s">
        <v>888</v>
      </c>
      <c r="L397" s="184" t="s">
        <v>20</v>
      </c>
    </row>
    <row r="398" spans="1:12" x14ac:dyDescent="0.35">
      <c r="A398" s="184">
        <v>743</v>
      </c>
      <c r="B398" s="184"/>
      <c r="C398" s="184"/>
      <c r="D398" s="203" t="s">
        <v>779</v>
      </c>
      <c r="E398" s="184"/>
      <c r="F398" s="203" t="s">
        <v>226</v>
      </c>
      <c r="G398" s="203" t="s">
        <v>665</v>
      </c>
      <c r="H398" s="184"/>
      <c r="I398" s="184"/>
      <c r="J398" s="184" t="s">
        <v>637</v>
      </c>
      <c r="K398" s="184" t="s">
        <v>888</v>
      </c>
      <c r="L398" s="184" t="s">
        <v>20</v>
      </c>
    </row>
    <row r="399" spans="1:12" x14ac:dyDescent="0.35">
      <c r="A399" s="184">
        <v>757</v>
      </c>
      <c r="B399" s="184"/>
      <c r="C399" s="184"/>
      <c r="D399" s="203" t="s">
        <v>810</v>
      </c>
      <c r="E399" s="184"/>
      <c r="F399" s="203" t="s">
        <v>232</v>
      </c>
      <c r="G399" s="203" t="s">
        <v>629</v>
      </c>
      <c r="H399" s="184"/>
      <c r="I399" s="184"/>
      <c r="J399" s="184" t="s">
        <v>636</v>
      </c>
      <c r="K399" s="184" t="s">
        <v>863</v>
      </c>
      <c r="L399" s="184" t="s">
        <v>20</v>
      </c>
    </row>
    <row r="400" spans="1:12" x14ac:dyDescent="0.35">
      <c r="A400" s="184">
        <v>756</v>
      </c>
      <c r="B400" s="184"/>
      <c r="C400" s="184"/>
      <c r="D400" s="203" t="s">
        <v>811</v>
      </c>
      <c r="E400" s="184"/>
      <c r="F400" s="203" t="s">
        <v>232</v>
      </c>
      <c r="G400" s="203" t="s">
        <v>629</v>
      </c>
      <c r="H400" s="184"/>
      <c r="I400" s="184"/>
      <c r="J400" s="184" t="s">
        <v>400</v>
      </c>
      <c r="K400" s="184" t="s">
        <v>863</v>
      </c>
      <c r="L400" s="184" t="s">
        <v>20</v>
      </c>
    </row>
    <row r="401" spans="1:12" x14ac:dyDescent="0.35">
      <c r="A401" s="184">
        <v>753</v>
      </c>
      <c r="B401" s="184"/>
      <c r="C401" s="184"/>
      <c r="D401" s="203" t="s">
        <v>812</v>
      </c>
      <c r="E401" s="184"/>
      <c r="F401" s="203" t="s">
        <v>232</v>
      </c>
      <c r="G401" s="203" t="s">
        <v>629</v>
      </c>
      <c r="H401" s="184"/>
      <c r="I401" s="184"/>
      <c r="J401" s="184" t="s">
        <v>636</v>
      </c>
      <c r="K401" s="184" t="s">
        <v>863</v>
      </c>
      <c r="L401" s="184" t="s">
        <v>20</v>
      </c>
    </row>
    <row r="402" spans="1:12" x14ac:dyDescent="0.35">
      <c r="A402" s="184">
        <v>754</v>
      </c>
      <c r="B402" s="184"/>
      <c r="C402" s="184"/>
      <c r="D402" s="203" t="s">
        <v>813</v>
      </c>
      <c r="E402" s="184"/>
      <c r="F402" s="203" t="s">
        <v>232</v>
      </c>
      <c r="G402" s="203" t="s">
        <v>629</v>
      </c>
      <c r="H402" s="184"/>
      <c r="I402" s="184"/>
      <c r="J402" s="184" t="s">
        <v>636</v>
      </c>
      <c r="K402" s="184" t="s">
        <v>863</v>
      </c>
      <c r="L402" s="184" t="s">
        <v>20</v>
      </c>
    </row>
    <row r="403" spans="1:12" x14ac:dyDescent="0.35">
      <c r="A403" s="184">
        <v>755</v>
      </c>
      <c r="B403" s="184"/>
      <c r="C403" s="184"/>
      <c r="D403" s="203" t="s">
        <v>711</v>
      </c>
      <c r="E403" s="184"/>
      <c r="F403" s="203" t="s">
        <v>232</v>
      </c>
      <c r="G403" s="203" t="s">
        <v>629</v>
      </c>
      <c r="H403" s="184"/>
      <c r="I403" s="184"/>
      <c r="J403" s="184" t="s">
        <v>400</v>
      </c>
      <c r="K403" s="184" t="s">
        <v>863</v>
      </c>
      <c r="L403" s="184" t="s">
        <v>20</v>
      </c>
    </row>
    <row r="404" spans="1:12" x14ac:dyDescent="0.35">
      <c r="A404" s="184">
        <v>731</v>
      </c>
      <c r="B404" s="184"/>
      <c r="C404" s="184"/>
      <c r="D404" s="203" t="s">
        <v>765</v>
      </c>
      <c r="E404" s="184"/>
      <c r="F404" s="203" t="s">
        <v>234</v>
      </c>
      <c r="G404" s="203" t="s">
        <v>682</v>
      </c>
      <c r="H404" s="184"/>
      <c r="I404" s="184"/>
      <c r="J404" s="184" t="s">
        <v>636</v>
      </c>
      <c r="K404" s="184" t="s">
        <v>235</v>
      </c>
      <c r="L404" s="184" t="s">
        <v>886</v>
      </c>
    </row>
    <row r="405" spans="1:12" x14ac:dyDescent="0.35">
      <c r="A405" s="184">
        <v>735</v>
      </c>
      <c r="B405" s="184"/>
      <c r="C405" s="184"/>
      <c r="D405" s="203" t="s">
        <v>766</v>
      </c>
      <c r="E405" s="184"/>
      <c r="F405" s="203" t="s">
        <v>234</v>
      </c>
      <c r="G405" s="203" t="s">
        <v>682</v>
      </c>
      <c r="H405" s="184"/>
      <c r="I405" s="184"/>
      <c r="J405" s="184" t="s">
        <v>636</v>
      </c>
      <c r="K405" s="184" t="s">
        <v>235</v>
      </c>
      <c r="L405" s="184" t="s">
        <v>886</v>
      </c>
    </row>
    <row r="406" spans="1:12" x14ac:dyDescent="0.35">
      <c r="A406" s="184">
        <v>733</v>
      </c>
      <c r="B406" s="184"/>
      <c r="C406" s="184"/>
      <c r="D406" s="203" t="s">
        <v>767</v>
      </c>
      <c r="E406" s="184"/>
      <c r="F406" s="203" t="s">
        <v>234</v>
      </c>
      <c r="G406" s="203" t="s">
        <v>682</v>
      </c>
      <c r="H406" s="184"/>
      <c r="I406" s="184"/>
      <c r="J406" s="184" t="s">
        <v>636</v>
      </c>
      <c r="K406" s="184" t="s">
        <v>235</v>
      </c>
      <c r="L406" s="184" t="s">
        <v>886</v>
      </c>
    </row>
    <row r="407" spans="1:12" x14ac:dyDescent="0.35">
      <c r="A407" s="184">
        <v>723</v>
      </c>
      <c r="B407" s="184"/>
      <c r="C407" s="184"/>
      <c r="D407" s="203" t="s">
        <v>768</v>
      </c>
      <c r="E407" s="184"/>
      <c r="F407" s="203" t="s">
        <v>234</v>
      </c>
      <c r="G407" s="203" t="s">
        <v>682</v>
      </c>
      <c r="H407" s="184"/>
      <c r="I407" s="184"/>
      <c r="J407" s="184" t="s">
        <v>636</v>
      </c>
      <c r="K407" s="184" t="s">
        <v>235</v>
      </c>
      <c r="L407" s="184" t="s">
        <v>886</v>
      </c>
    </row>
    <row r="408" spans="1:12" x14ac:dyDescent="0.35">
      <c r="A408" s="184">
        <v>725</v>
      </c>
      <c r="B408" s="184"/>
      <c r="C408" s="184"/>
      <c r="D408" s="203" t="s">
        <v>769</v>
      </c>
      <c r="E408" s="184"/>
      <c r="F408" s="203" t="s">
        <v>234</v>
      </c>
      <c r="G408" s="203" t="s">
        <v>682</v>
      </c>
      <c r="H408" s="184"/>
      <c r="I408" s="184"/>
      <c r="J408" s="184" t="s">
        <v>636</v>
      </c>
      <c r="K408" s="184" t="s">
        <v>235</v>
      </c>
      <c r="L408" s="184" t="s">
        <v>886</v>
      </c>
    </row>
    <row r="409" spans="1:12" x14ac:dyDescent="0.35">
      <c r="A409" s="184">
        <v>736</v>
      </c>
      <c r="B409" s="184"/>
      <c r="C409" s="184"/>
      <c r="D409" s="203" t="s">
        <v>763</v>
      </c>
      <c r="E409" s="184"/>
      <c r="F409" s="203" t="s">
        <v>234</v>
      </c>
      <c r="G409" s="203" t="s">
        <v>682</v>
      </c>
      <c r="H409" s="184"/>
      <c r="I409" s="184"/>
      <c r="J409" s="184" t="s">
        <v>636</v>
      </c>
      <c r="K409" s="184" t="s">
        <v>235</v>
      </c>
      <c r="L409" s="184" t="s">
        <v>886</v>
      </c>
    </row>
    <row r="410" spans="1:12" x14ac:dyDescent="0.35">
      <c r="A410" s="184">
        <v>728</v>
      </c>
      <c r="B410" s="184"/>
      <c r="C410" s="184"/>
      <c r="D410" s="203" t="s">
        <v>764</v>
      </c>
      <c r="E410" s="184"/>
      <c r="F410" s="203" t="s">
        <v>234</v>
      </c>
      <c r="G410" s="203" t="s">
        <v>682</v>
      </c>
      <c r="H410" s="184"/>
      <c r="I410" s="184"/>
      <c r="J410" s="184" t="s">
        <v>636</v>
      </c>
      <c r="K410" s="184" t="s">
        <v>235</v>
      </c>
      <c r="L410" s="184" t="s">
        <v>886</v>
      </c>
    </row>
    <row r="411" spans="1:12" x14ac:dyDescent="0.35">
      <c r="A411" s="184">
        <v>709</v>
      </c>
      <c r="B411" s="184"/>
      <c r="C411" s="184"/>
      <c r="D411" s="203" t="s">
        <v>814</v>
      </c>
      <c r="E411" s="184"/>
      <c r="F411" s="203" t="s">
        <v>266</v>
      </c>
      <c r="G411" s="203" t="s">
        <v>664</v>
      </c>
      <c r="H411" s="184"/>
      <c r="I411" s="184"/>
      <c r="J411" s="184" t="s">
        <v>636</v>
      </c>
      <c r="K411" s="184" t="s">
        <v>876</v>
      </c>
      <c r="L411" s="184" t="s">
        <v>20</v>
      </c>
    </row>
    <row r="412" spans="1:12" x14ac:dyDescent="0.35">
      <c r="A412" s="184">
        <v>769</v>
      </c>
      <c r="B412" s="184"/>
      <c r="C412" s="184"/>
      <c r="D412" s="203" t="s">
        <v>815</v>
      </c>
      <c r="E412" s="184"/>
      <c r="F412" s="203" t="s">
        <v>232</v>
      </c>
      <c r="G412" s="203" t="s">
        <v>629</v>
      </c>
      <c r="H412" s="184"/>
      <c r="I412" s="184"/>
      <c r="J412" s="184" t="s">
        <v>636</v>
      </c>
      <c r="K412" s="184" t="s">
        <v>863</v>
      </c>
      <c r="L412" s="184" t="s">
        <v>20</v>
      </c>
    </row>
    <row r="413" spans="1:12" x14ac:dyDescent="0.35">
      <c r="A413" s="184">
        <v>750</v>
      </c>
      <c r="B413" s="184"/>
      <c r="C413" s="184"/>
      <c r="D413" s="203" t="s">
        <v>816</v>
      </c>
      <c r="E413" s="184"/>
      <c r="F413" s="203" t="s">
        <v>225</v>
      </c>
      <c r="G413" s="203" t="s">
        <v>663</v>
      </c>
      <c r="H413" s="184"/>
      <c r="I413" s="184"/>
      <c r="J413" s="184" t="s">
        <v>636</v>
      </c>
      <c r="K413" s="184" t="s">
        <v>875</v>
      </c>
      <c r="L413" s="184" t="s">
        <v>20</v>
      </c>
    </row>
    <row r="414" spans="1:12" x14ac:dyDescent="0.35">
      <c r="A414" s="184">
        <v>718</v>
      </c>
      <c r="B414" s="184"/>
      <c r="C414" s="184"/>
      <c r="D414" s="203" t="s">
        <v>817</v>
      </c>
      <c r="E414" s="184"/>
      <c r="F414" s="203" t="s">
        <v>225</v>
      </c>
      <c r="G414" s="203" t="s">
        <v>663</v>
      </c>
      <c r="H414" s="184"/>
      <c r="I414" s="184"/>
      <c r="J414" s="184" t="s">
        <v>636</v>
      </c>
      <c r="K414" s="184" t="s">
        <v>875</v>
      </c>
      <c r="L414" s="184" t="s">
        <v>20</v>
      </c>
    </row>
    <row r="415" spans="1:12" x14ac:dyDescent="0.35">
      <c r="A415" s="184">
        <v>717</v>
      </c>
      <c r="B415" s="184"/>
      <c r="C415" s="184"/>
      <c r="D415" s="203" t="s">
        <v>818</v>
      </c>
      <c r="E415" s="184"/>
      <c r="F415" s="203" t="s">
        <v>225</v>
      </c>
      <c r="G415" s="203" t="s">
        <v>663</v>
      </c>
      <c r="H415" s="184"/>
      <c r="I415" s="184"/>
      <c r="J415" s="184" t="s">
        <v>636</v>
      </c>
      <c r="K415" s="184" t="s">
        <v>875</v>
      </c>
      <c r="L415" s="184" t="s">
        <v>20</v>
      </c>
    </row>
    <row r="416" spans="1:12" x14ac:dyDescent="0.35">
      <c r="A416" s="184">
        <v>790</v>
      </c>
      <c r="B416" s="184"/>
      <c r="C416" s="184"/>
      <c r="D416" s="203" t="s">
        <v>436</v>
      </c>
      <c r="E416" s="184"/>
      <c r="F416" s="203" t="s">
        <v>224</v>
      </c>
      <c r="G416" s="203" t="s">
        <v>224</v>
      </c>
      <c r="H416" s="184"/>
      <c r="I416" s="184"/>
      <c r="J416" s="184" t="s">
        <v>636</v>
      </c>
      <c r="K416" s="184" t="s">
        <v>224</v>
      </c>
      <c r="L416" s="184" t="s">
        <v>224</v>
      </c>
    </row>
    <row r="417" spans="1:12" x14ac:dyDescent="0.35">
      <c r="A417" s="184">
        <v>776</v>
      </c>
      <c r="B417" s="184"/>
      <c r="C417" s="184"/>
      <c r="D417" s="203" t="s">
        <v>437</v>
      </c>
      <c r="E417" s="184"/>
      <c r="F417" s="203" t="s">
        <v>271</v>
      </c>
      <c r="G417" s="203" t="s">
        <v>662</v>
      </c>
      <c r="H417" s="184"/>
      <c r="I417" s="184"/>
      <c r="J417" s="184" t="s">
        <v>636</v>
      </c>
      <c r="K417" s="184" t="s">
        <v>881</v>
      </c>
      <c r="L417" s="184" t="s">
        <v>882</v>
      </c>
    </row>
    <row r="418" spans="1:12" x14ac:dyDescent="0.35">
      <c r="A418" s="184">
        <v>871</v>
      </c>
      <c r="B418" s="184"/>
      <c r="C418" s="184"/>
      <c r="D418" s="203" t="s">
        <v>458</v>
      </c>
      <c r="E418" s="184"/>
      <c r="F418" s="203" t="s">
        <v>222</v>
      </c>
      <c r="G418" s="203" t="s">
        <v>679</v>
      </c>
      <c r="H418" s="184"/>
      <c r="I418" s="184"/>
      <c r="J418" s="184" t="s">
        <v>636</v>
      </c>
      <c r="K418" s="184" t="s">
        <v>877</v>
      </c>
      <c r="L418" s="184" t="s">
        <v>4</v>
      </c>
    </row>
    <row r="419" spans="1:12" x14ac:dyDescent="0.35">
      <c r="A419" s="184">
        <v>872</v>
      </c>
      <c r="B419" s="184"/>
      <c r="C419" s="184"/>
      <c r="D419" s="203" t="s">
        <v>459</v>
      </c>
      <c r="E419" s="184"/>
      <c r="F419" s="203" t="s">
        <v>222</v>
      </c>
      <c r="G419" s="203" t="s">
        <v>679</v>
      </c>
      <c r="H419" s="184"/>
      <c r="I419" s="184"/>
      <c r="J419" s="184" t="s">
        <v>636</v>
      </c>
      <c r="K419" s="184" t="s">
        <v>877</v>
      </c>
      <c r="L419" s="184" t="s">
        <v>4</v>
      </c>
    </row>
    <row r="420" spans="1:12" x14ac:dyDescent="0.35">
      <c r="A420" s="184">
        <v>873</v>
      </c>
      <c r="B420" s="184"/>
      <c r="C420" s="184"/>
      <c r="D420" s="203" t="s">
        <v>460</v>
      </c>
      <c r="E420" s="184"/>
      <c r="F420" s="203" t="s">
        <v>222</v>
      </c>
      <c r="G420" s="203" t="s">
        <v>679</v>
      </c>
      <c r="H420" s="184"/>
      <c r="I420" s="184"/>
      <c r="J420" s="184" t="s">
        <v>636</v>
      </c>
      <c r="K420" s="184" t="s">
        <v>877</v>
      </c>
      <c r="L420" s="184" t="s">
        <v>4</v>
      </c>
    </row>
    <row r="421" spans="1:12" x14ac:dyDescent="0.35">
      <c r="A421" s="184">
        <v>899</v>
      </c>
      <c r="B421" s="184"/>
      <c r="C421" s="184"/>
      <c r="D421" s="203" t="s">
        <v>461</v>
      </c>
      <c r="E421" s="184"/>
      <c r="F421" s="203" t="s">
        <v>222</v>
      </c>
      <c r="G421" s="203" t="s">
        <v>679</v>
      </c>
      <c r="H421" s="184"/>
      <c r="I421" s="184"/>
      <c r="J421" s="184" t="s">
        <v>636</v>
      </c>
      <c r="K421" s="184" t="s">
        <v>877</v>
      </c>
      <c r="L421" s="184" t="s">
        <v>4</v>
      </c>
    </row>
    <row r="422" spans="1:12" x14ac:dyDescent="0.35">
      <c r="A422" s="184">
        <v>900</v>
      </c>
      <c r="B422" s="184"/>
      <c r="C422" s="184"/>
      <c r="D422" s="203" t="s">
        <v>462</v>
      </c>
      <c r="E422" s="184"/>
      <c r="F422" s="203" t="s">
        <v>222</v>
      </c>
      <c r="G422" s="203" t="s">
        <v>679</v>
      </c>
      <c r="H422" s="184"/>
      <c r="I422" s="184"/>
      <c r="J422" s="184" t="s">
        <v>636</v>
      </c>
      <c r="K422" s="184" t="s">
        <v>877</v>
      </c>
      <c r="L422" s="184" t="s">
        <v>4</v>
      </c>
    </row>
    <row r="423" spans="1:12" x14ac:dyDescent="0.35">
      <c r="A423" s="184">
        <v>901</v>
      </c>
      <c r="B423" s="184"/>
      <c r="C423" s="184"/>
      <c r="D423" s="203" t="s">
        <v>463</v>
      </c>
      <c r="E423" s="184"/>
      <c r="F423" s="203" t="s">
        <v>222</v>
      </c>
      <c r="G423" s="203" t="s">
        <v>679</v>
      </c>
      <c r="H423" s="184"/>
      <c r="I423" s="184"/>
      <c r="J423" s="184" t="s">
        <v>636</v>
      </c>
      <c r="K423" s="184" t="s">
        <v>877</v>
      </c>
      <c r="L423" s="184" t="s">
        <v>4</v>
      </c>
    </row>
    <row r="424" spans="1:12" x14ac:dyDescent="0.35">
      <c r="A424" s="184">
        <v>874</v>
      </c>
      <c r="B424" s="184"/>
      <c r="C424" s="184"/>
      <c r="D424" s="203" t="s">
        <v>464</v>
      </c>
      <c r="E424" s="184"/>
      <c r="F424" s="203" t="s">
        <v>222</v>
      </c>
      <c r="G424" s="203" t="s">
        <v>679</v>
      </c>
      <c r="H424" s="184"/>
      <c r="I424" s="184"/>
      <c r="J424" s="184" t="s">
        <v>636</v>
      </c>
      <c r="K424" s="184" t="s">
        <v>877</v>
      </c>
      <c r="L424" s="184" t="s">
        <v>4</v>
      </c>
    </row>
    <row r="425" spans="1:12" x14ac:dyDescent="0.35">
      <c r="A425" s="184">
        <v>875</v>
      </c>
      <c r="B425" s="184"/>
      <c r="C425" s="184"/>
      <c r="D425" s="203" t="s">
        <v>465</v>
      </c>
      <c r="E425" s="184"/>
      <c r="F425" s="203" t="s">
        <v>222</v>
      </c>
      <c r="G425" s="203" t="s">
        <v>679</v>
      </c>
      <c r="H425" s="184"/>
      <c r="I425" s="184"/>
      <c r="J425" s="184" t="s">
        <v>636</v>
      </c>
      <c r="K425" s="184" t="s">
        <v>877</v>
      </c>
      <c r="L425" s="184" t="s">
        <v>4</v>
      </c>
    </row>
    <row r="426" spans="1:12" x14ac:dyDescent="0.35">
      <c r="A426" s="184">
        <v>876</v>
      </c>
      <c r="B426" s="184"/>
      <c r="C426" s="184"/>
      <c r="D426" s="203" t="s">
        <v>466</v>
      </c>
      <c r="E426" s="184"/>
      <c r="F426" s="203" t="s">
        <v>222</v>
      </c>
      <c r="G426" s="203" t="s">
        <v>679</v>
      </c>
      <c r="H426" s="184"/>
      <c r="I426" s="184"/>
      <c r="J426" s="184" t="s">
        <v>636</v>
      </c>
      <c r="K426" s="184" t="s">
        <v>877</v>
      </c>
      <c r="L426" s="184" t="s">
        <v>4</v>
      </c>
    </row>
    <row r="427" spans="1:12" x14ac:dyDescent="0.35">
      <c r="A427" s="184">
        <v>902</v>
      </c>
      <c r="B427" s="184"/>
      <c r="C427" s="184"/>
      <c r="D427" s="203" t="s">
        <v>467</v>
      </c>
      <c r="E427" s="184"/>
      <c r="F427" s="203" t="s">
        <v>222</v>
      </c>
      <c r="G427" s="203" t="s">
        <v>679</v>
      </c>
      <c r="H427" s="184"/>
      <c r="I427" s="184"/>
      <c r="J427" s="184" t="s">
        <v>636</v>
      </c>
      <c r="K427" s="184" t="s">
        <v>877</v>
      </c>
      <c r="L427" s="184" t="s">
        <v>4</v>
      </c>
    </row>
    <row r="428" spans="1:12" x14ac:dyDescent="0.35">
      <c r="A428" s="184">
        <v>903</v>
      </c>
      <c r="B428" s="184"/>
      <c r="C428" s="184"/>
      <c r="D428" s="203" t="s">
        <v>468</v>
      </c>
      <c r="E428" s="184"/>
      <c r="F428" s="203" t="s">
        <v>222</v>
      </c>
      <c r="G428" s="203" t="s">
        <v>679</v>
      </c>
      <c r="H428" s="184"/>
      <c r="I428" s="184"/>
      <c r="J428" s="184" t="s">
        <v>636</v>
      </c>
      <c r="K428" s="184" t="s">
        <v>877</v>
      </c>
      <c r="L428" s="184" t="s">
        <v>4</v>
      </c>
    </row>
    <row r="429" spans="1:12" x14ac:dyDescent="0.35">
      <c r="A429" s="184">
        <v>904</v>
      </c>
      <c r="B429" s="184"/>
      <c r="C429" s="184"/>
      <c r="D429" s="203" t="s">
        <v>469</v>
      </c>
      <c r="E429" s="184"/>
      <c r="F429" s="203" t="s">
        <v>222</v>
      </c>
      <c r="G429" s="203" t="s">
        <v>679</v>
      </c>
      <c r="H429" s="184"/>
      <c r="I429" s="184"/>
      <c r="J429" s="184" t="s">
        <v>636</v>
      </c>
      <c r="K429" s="184" t="s">
        <v>877</v>
      </c>
      <c r="L429" s="184" t="s">
        <v>4</v>
      </c>
    </row>
    <row r="430" spans="1:12" x14ac:dyDescent="0.35">
      <c r="A430" s="184">
        <v>865</v>
      </c>
      <c r="B430" s="184"/>
      <c r="C430" s="184"/>
      <c r="D430" s="203" t="s">
        <v>470</v>
      </c>
      <c r="E430" s="184"/>
      <c r="F430" s="203" t="s">
        <v>222</v>
      </c>
      <c r="G430" s="203" t="s">
        <v>679</v>
      </c>
      <c r="H430" s="184"/>
      <c r="I430" s="184"/>
      <c r="J430" s="184" t="s">
        <v>636</v>
      </c>
      <c r="K430" s="184" t="s">
        <v>877</v>
      </c>
      <c r="L430" s="184" t="s">
        <v>4</v>
      </c>
    </row>
    <row r="431" spans="1:12" x14ac:dyDescent="0.35">
      <c r="A431" s="184">
        <v>866</v>
      </c>
      <c r="B431" s="184"/>
      <c r="C431" s="184"/>
      <c r="D431" s="203" t="s">
        <v>471</v>
      </c>
      <c r="E431" s="184"/>
      <c r="F431" s="203" t="s">
        <v>222</v>
      </c>
      <c r="G431" s="203" t="s">
        <v>679</v>
      </c>
      <c r="H431" s="184"/>
      <c r="I431" s="184"/>
      <c r="J431" s="184" t="s">
        <v>636</v>
      </c>
      <c r="K431" s="184" t="s">
        <v>877</v>
      </c>
      <c r="L431" s="184" t="s">
        <v>4</v>
      </c>
    </row>
    <row r="432" spans="1:12" x14ac:dyDescent="0.35">
      <c r="A432" s="184">
        <v>867</v>
      </c>
      <c r="B432" s="184"/>
      <c r="C432" s="184"/>
      <c r="D432" s="203" t="s">
        <v>472</v>
      </c>
      <c r="E432" s="184"/>
      <c r="F432" s="203" t="s">
        <v>222</v>
      </c>
      <c r="G432" s="203" t="s">
        <v>679</v>
      </c>
      <c r="H432" s="184"/>
      <c r="I432" s="184"/>
      <c r="J432" s="184" t="s">
        <v>636</v>
      </c>
      <c r="K432" s="184" t="s">
        <v>877</v>
      </c>
      <c r="L432" s="184" t="s">
        <v>4</v>
      </c>
    </row>
    <row r="433" spans="1:12" x14ac:dyDescent="0.35">
      <c r="A433" s="184">
        <v>893</v>
      </c>
      <c r="B433" s="184"/>
      <c r="C433" s="184"/>
      <c r="D433" s="203" t="s">
        <v>473</v>
      </c>
      <c r="E433" s="184"/>
      <c r="F433" s="203" t="s">
        <v>222</v>
      </c>
      <c r="G433" s="203" t="s">
        <v>679</v>
      </c>
      <c r="H433" s="184"/>
      <c r="I433" s="184"/>
      <c r="J433" s="184" t="s">
        <v>636</v>
      </c>
      <c r="K433" s="184" t="s">
        <v>877</v>
      </c>
      <c r="L433" s="184" t="s">
        <v>4</v>
      </c>
    </row>
    <row r="434" spans="1:12" x14ac:dyDescent="0.35">
      <c r="A434" s="184">
        <v>894</v>
      </c>
      <c r="B434" s="184"/>
      <c r="C434" s="184"/>
      <c r="D434" s="203" t="s">
        <v>474</v>
      </c>
      <c r="E434" s="184"/>
      <c r="F434" s="203" t="s">
        <v>222</v>
      </c>
      <c r="G434" s="203" t="s">
        <v>679</v>
      </c>
      <c r="H434" s="184"/>
      <c r="I434" s="184"/>
      <c r="J434" s="184" t="s">
        <v>636</v>
      </c>
      <c r="K434" s="184" t="s">
        <v>877</v>
      </c>
      <c r="L434" s="184" t="s">
        <v>4</v>
      </c>
    </row>
    <row r="435" spans="1:12" x14ac:dyDescent="0.35">
      <c r="A435" s="184">
        <v>895</v>
      </c>
      <c r="B435" s="184"/>
      <c r="C435" s="184"/>
      <c r="D435" s="203" t="s">
        <v>475</v>
      </c>
      <c r="E435" s="184"/>
      <c r="F435" s="203" t="s">
        <v>222</v>
      </c>
      <c r="G435" s="203" t="s">
        <v>679</v>
      </c>
      <c r="H435" s="184"/>
      <c r="I435" s="184"/>
      <c r="J435" s="184" t="s">
        <v>636</v>
      </c>
      <c r="K435" s="184" t="s">
        <v>877</v>
      </c>
      <c r="L435" s="184" t="s">
        <v>4</v>
      </c>
    </row>
    <row r="436" spans="1:12" x14ac:dyDescent="0.35">
      <c r="A436" s="184">
        <v>868</v>
      </c>
      <c r="B436" s="184"/>
      <c r="C436" s="184"/>
      <c r="D436" s="203" t="s">
        <v>476</v>
      </c>
      <c r="E436" s="184"/>
      <c r="F436" s="203" t="s">
        <v>222</v>
      </c>
      <c r="G436" s="203" t="s">
        <v>679</v>
      </c>
      <c r="H436" s="184"/>
      <c r="I436" s="184"/>
      <c r="J436" s="184" t="s">
        <v>636</v>
      </c>
      <c r="K436" s="184" t="s">
        <v>877</v>
      </c>
      <c r="L436" s="184" t="s">
        <v>4</v>
      </c>
    </row>
    <row r="437" spans="1:12" x14ac:dyDescent="0.35">
      <c r="A437" s="184">
        <v>869</v>
      </c>
      <c r="B437" s="184"/>
      <c r="C437" s="184"/>
      <c r="D437" s="203" t="s">
        <v>477</v>
      </c>
      <c r="E437" s="184"/>
      <c r="F437" s="203" t="s">
        <v>222</v>
      </c>
      <c r="G437" s="203" t="s">
        <v>679</v>
      </c>
      <c r="H437" s="184"/>
      <c r="I437" s="184"/>
      <c r="J437" s="184" t="s">
        <v>636</v>
      </c>
      <c r="K437" s="184" t="s">
        <v>877</v>
      </c>
      <c r="L437" s="184" t="s">
        <v>4</v>
      </c>
    </row>
    <row r="438" spans="1:12" x14ac:dyDescent="0.35">
      <c r="A438" s="184">
        <v>870</v>
      </c>
      <c r="B438" s="184"/>
      <c r="C438" s="184"/>
      <c r="D438" s="203" t="s">
        <v>478</v>
      </c>
      <c r="E438" s="184"/>
      <c r="F438" s="203" t="s">
        <v>222</v>
      </c>
      <c r="G438" s="203" t="s">
        <v>679</v>
      </c>
      <c r="H438" s="184"/>
      <c r="I438" s="184"/>
      <c r="J438" s="184" t="s">
        <v>636</v>
      </c>
      <c r="K438" s="184" t="s">
        <v>877</v>
      </c>
      <c r="L438" s="184" t="s">
        <v>4</v>
      </c>
    </row>
    <row r="439" spans="1:12" x14ac:dyDescent="0.35">
      <c r="A439" s="184">
        <v>896</v>
      </c>
      <c r="B439" s="184"/>
      <c r="C439" s="184"/>
      <c r="D439" s="203" t="s">
        <v>479</v>
      </c>
      <c r="E439" s="184"/>
      <c r="F439" s="203" t="s">
        <v>222</v>
      </c>
      <c r="G439" s="203" t="s">
        <v>679</v>
      </c>
      <c r="H439" s="184"/>
      <c r="I439" s="184"/>
      <c r="J439" s="184" t="s">
        <v>636</v>
      </c>
      <c r="K439" s="184" t="s">
        <v>877</v>
      </c>
      <c r="L439" s="184" t="s">
        <v>4</v>
      </c>
    </row>
    <row r="440" spans="1:12" x14ac:dyDescent="0.35">
      <c r="A440" s="184">
        <v>897</v>
      </c>
      <c r="B440" s="184"/>
      <c r="C440" s="184"/>
      <c r="D440" s="203" t="s">
        <v>480</v>
      </c>
      <c r="E440" s="184"/>
      <c r="F440" s="203" t="s">
        <v>222</v>
      </c>
      <c r="G440" s="203" t="s">
        <v>679</v>
      </c>
      <c r="H440" s="184"/>
      <c r="I440" s="184"/>
      <c r="J440" s="184" t="s">
        <v>636</v>
      </c>
      <c r="K440" s="184" t="s">
        <v>877</v>
      </c>
      <c r="L440" s="184" t="s">
        <v>4</v>
      </c>
    </row>
    <row r="441" spans="1:12" x14ac:dyDescent="0.35">
      <c r="A441" s="184">
        <v>898</v>
      </c>
      <c r="B441" s="184"/>
      <c r="C441" s="184"/>
      <c r="D441" s="203" t="s">
        <v>481</v>
      </c>
      <c r="E441" s="184"/>
      <c r="F441" s="203" t="s">
        <v>222</v>
      </c>
      <c r="G441" s="203" t="s">
        <v>679</v>
      </c>
      <c r="H441" s="184"/>
      <c r="I441" s="184"/>
      <c r="J441" s="184" t="s">
        <v>636</v>
      </c>
      <c r="K441" s="184" t="s">
        <v>877</v>
      </c>
      <c r="L441" s="184" t="s">
        <v>4</v>
      </c>
    </row>
    <row r="442" spans="1:12" x14ac:dyDescent="0.35">
      <c r="A442" s="184">
        <v>383</v>
      </c>
      <c r="B442" s="184"/>
      <c r="C442" s="184"/>
      <c r="D442" s="203" t="s">
        <v>432</v>
      </c>
      <c r="E442" s="184"/>
      <c r="F442" s="203" t="s">
        <v>224</v>
      </c>
      <c r="G442" s="203" t="s">
        <v>224</v>
      </c>
      <c r="H442" s="184"/>
      <c r="I442" s="184"/>
      <c r="J442" s="184" t="s">
        <v>636</v>
      </c>
      <c r="K442" s="184" t="s">
        <v>224</v>
      </c>
      <c r="L442" s="184" t="s">
        <v>4</v>
      </c>
    </row>
    <row r="443" spans="1:12" x14ac:dyDescent="0.35">
      <c r="A443" s="184">
        <v>384</v>
      </c>
      <c r="B443" s="184"/>
      <c r="C443" s="184"/>
      <c r="D443" s="203" t="s">
        <v>433</v>
      </c>
      <c r="E443" s="184"/>
      <c r="F443" s="203" t="s">
        <v>224</v>
      </c>
      <c r="G443" s="203" t="s">
        <v>224</v>
      </c>
      <c r="H443" s="184"/>
      <c r="I443" s="184"/>
      <c r="J443" s="184" t="s">
        <v>636</v>
      </c>
      <c r="K443" s="184" t="s">
        <v>224</v>
      </c>
      <c r="L443" s="184" t="s">
        <v>4</v>
      </c>
    </row>
    <row r="444" spans="1:12" x14ac:dyDescent="0.35">
      <c r="A444" s="184">
        <v>385</v>
      </c>
      <c r="B444" s="184"/>
      <c r="C444" s="184"/>
      <c r="D444" s="203" t="s">
        <v>434</v>
      </c>
      <c r="E444" s="184"/>
      <c r="F444" s="203" t="s">
        <v>224</v>
      </c>
      <c r="G444" s="203" t="s">
        <v>224</v>
      </c>
      <c r="H444" s="184"/>
      <c r="I444" s="184"/>
      <c r="J444" s="184" t="s">
        <v>636</v>
      </c>
      <c r="K444" s="184" t="s">
        <v>224</v>
      </c>
      <c r="L444" s="184" t="s">
        <v>4</v>
      </c>
    </row>
    <row r="445" spans="1:12" x14ac:dyDescent="0.35">
      <c r="A445" s="184">
        <v>386</v>
      </c>
      <c r="B445" s="184"/>
      <c r="C445" s="184"/>
      <c r="D445" s="203" t="s">
        <v>435</v>
      </c>
      <c r="E445" s="184"/>
      <c r="F445" s="203" t="s">
        <v>224</v>
      </c>
      <c r="G445" s="203" t="s">
        <v>224</v>
      </c>
      <c r="H445" s="184"/>
      <c r="I445" s="184"/>
      <c r="J445" s="184" t="s">
        <v>636</v>
      </c>
      <c r="K445" s="184" t="s">
        <v>224</v>
      </c>
      <c r="L445" s="184" t="s">
        <v>4</v>
      </c>
    </row>
    <row r="446" spans="1:12" x14ac:dyDescent="0.35">
      <c r="A446" s="184">
        <v>9</v>
      </c>
      <c r="B446" s="184"/>
      <c r="C446" s="184"/>
      <c r="D446" s="203" t="s">
        <v>457</v>
      </c>
      <c r="E446" s="184"/>
      <c r="F446" s="203" t="s">
        <v>224</v>
      </c>
      <c r="G446" s="203" t="s">
        <v>224</v>
      </c>
      <c r="H446" s="184"/>
      <c r="I446" s="184"/>
      <c r="J446" s="184" t="s">
        <v>636</v>
      </c>
      <c r="K446" s="184" t="s">
        <v>224</v>
      </c>
      <c r="L446" s="184" t="s">
        <v>4</v>
      </c>
    </row>
    <row r="447" spans="1:12" x14ac:dyDescent="0.35">
      <c r="A447" s="184">
        <v>14</v>
      </c>
      <c r="B447" s="184"/>
      <c r="C447" s="184"/>
      <c r="D447" s="203" t="s">
        <v>207</v>
      </c>
      <c r="E447" s="184"/>
      <c r="F447" s="203" t="s">
        <v>224</v>
      </c>
      <c r="G447" s="203" t="s">
        <v>224</v>
      </c>
      <c r="H447" s="184"/>
      <c r="I447" s="184"/>
      <c r="J447" s="184" t="s">
        <v>636</v>
      </c>
      <c r="K447" s="184" t="s">
        <v>224</v>
      </c>
      <c r="L447" s="184" t="s">
        <v>224</v>
      </c>
    </row>
    <row r="448" spans="1:12" x14ac:dyDescent="0.35">
      <c r="A448" s="184">
        <v>15</v>
      </c>
      <c r="B448" s="184"/>
      <c r="C448" s="184"/>
      <c r="D448" s="203" t="s">
        <v>208</v>
      </c>
      <c r="E448" s="184"/>
      <c r="F448" s="203" t="s">
        <v>224</v>
      </c>
      <c r="G448" s="203" t="s">
        <v>224</v>
      </c>
      <c r="H448" s="184"/>
      <c r="I448" s="184"/>
      <c r="J448" s="184" t="s">
        <v>637</v>
      </c>
      <c r="K448" s="184" t="s">
        <v>224</v>
      </c>
      <c r="L448" s="184" t="s">
        <v>224</v>
      </c>
    </row>
    <row r="449" spans="1:12" x14ac:dyDescent="0.35">
      <c r="A449" s="184">
        <v>11</v>
      </c>
      <c r="B449" s="184"/>
      <c r="C449" s="184"/>
      <c r="D449" s="203" t="s">
        <v>414</v>
      </c>
      <c r="E449" s="184"/>
      <c r="F449" s="203" t="s">
        <v>224</v>
      </c>
      <c r="G449" s="203" t="s">
        <v>224</v>
      </c>
      <c r="H449" s="184"/>
      <c r="I449" s="184"/>
      <c r="J449" s="184" t="s">
        <v>224</v>
      </c>
      <c r="K449" s="184" t="s">
        <v>224</v>
      </c>
      <c r="L449" s="184" t="s">
        <v>224</v>
      </c>
    </row>
    <row r="450" spans="1:12" x14ac:dyDescent="0.35">
      <c r="A450" s="184">
        <v>12</v>
      </c>
      <c r="B450" s="184"/>
      <c r="C450" s="184"/>
      <c r="D450" s="203" t="s">
        <v>415</v>
      </c>
      <c r="E450" s="184"/>
      <c r="F450" s="203" t="s">
        <v>224</v>
      </c>
      <c r="G450" s="203" t="s">
        <v>224</v>
      </c>
      <c r="H450" s="184"/>
      <c r="I450" s="184"/>
      <c r="J450" s="184" t="s">
        <v>224</v>
      </c>
      <c r="K450" s="184" t="s">
        <v>224</v>
      </c>
      <c r="L450" s="184" t="s">
        <v>224</v>
      </c>
    </row>
    <row r="451" spans="1:12" x14ac:dyDescent="0.35">
      <c r="A451" s="184">
        <v>13</v>
      </c>
      <c r="B451" s="184"/>
      <c r="C451" s="184"/>
      <c r="D451" s="203" t="s">
        <v>416</v>
      </c>
      <c r="E451" s="184"/>
      <c r="F451" s="203" t="s">
        <v>224</v>
      </c>
      <c r="G451" s="203" t="s">
        <v>224</v>
      </c>
      <c r="H451" s="184"/>
      <c r="I451" s="184"/>
      <c r="J451" s="184" t="s">
        <v>224</v>
      </c>
      <c r="K451" s="184" t="s">
        <v>224</v>
      </c>
      <c r="L451" s="184" t="s">
        <v>224</v>
      </c>
    </row>
    <row r="452" spans="1:12" x14ac:dyDescent="0.35">
      <c r="A452" s="184">
        <v>10</v>
      </c>
      <c r="B452" s="184"/>
      <c r="C452" s="184"/>
      <c r="D452" s="203" t="s">
        <v>445</v>
      </c>
      <c r="E452" s="184"/>
      <c r="F452" s="203" t="s">
        <v>224</v>
      </c>
      <c r="G452" s="203" t="s">
        <v>224</v>
      </c>
      <c r="H452" s="184"/>
      <c r="I452" s="184"/>
      <c r="J452" s="184" t="s">
        <v>224</v>
      </c>
      <c r="K452" s="184" t="s">
        <v>224</v>
      </c>
      <c r="L452" s="184" t="s">
        <v>224</v>
      </c>
    </row>
    <row r="453" spans="1:12" x14ac:dyDescent="0.35">
      <c r="A453" s="184">
        <v>16</v>
      </c>
      <c r="B453" s="184"/>
      <c r="C453" s="184"/>
      <c r="D453" s="203" t="s">
        <v>447</v>
      </c>
      <c r="E453" s="184"/>
      <c r="F453" s="203" t="s">
        <v>224</v>
      </c>
      <c r="G453" s="203" t="s">
        <v>224</v>
      </c>
      <c r="H453" s="184"/>
      <c r="I453" s="184"/>
      <c r="J453" s="184" t="s">
        <v>224</v>
      </c>
      <c r="K453" s="184" t="s">
        <v>224</v>
      </c>
      <c r="L453" s="184" t="s">
        <v>224</v>
      </c>
    </row>
    <row r="454" spans="1:12" x14ac:dyDescent="0.35">
      <c r="A454" s="184">
        <v>17</v>
      </c>
      <c r="B454" s="184"/>
      <c r="C454" s="184"/>
      <c r="D454" s="203" t="s">
        <v>448</v>
      </c>
      <c r="E454" s="184"/>
      <c r="F454" s="203" t="s">
        <v>224</v>
      </c>
      <c r="G454" s="203" t="s">
        <v>224</v>
      </c>
      <c r="H454" s="184"/>
      <c r="I454" s="184"/>
      <c r="J454" s="184" t="s">
        <v>224</v>
      </c>
      <c r="K454" s="184" t="s">
        <v>224</v>
      </c>
      <c r="L454" s="184" t="s">
        <v>224</v>
      </c>
    </row>
    <row r="455" spans="1:12" x14ac:dyDescent="0.35">
      <c r="A455" s="184">
        <v>18</v>
      </c>
      <c r="B455" s="184"/>
      <c r="C455" s="184"/>
      <c r="D455" s="203" t="s">
        <v>449</v>
      </c>
      <c r="E455" s="184"/>
      <c r="F455" s="203" t="s">
        <v>224</v>
      </c>
      <c r="G455" s="203" t="s">
        <v>224</v>
      </c>
      <c r="H455" s="184"/>
      <c r="I455" s="184"/>
      <c r="J455" s="184" t="s">
        <v>224</v>
      </c>
      <c r="K455" s="184" t="s">
        <v>224</v>
      </c>
      <c r="L455" s="184" t="s">
        <v>224</v>
      </c>
    </row>
    <row r="456" spans="1:12" x14ac:dyDescent="0.35">
      <c r="A456" s="184">
        <v>19</v>
      </c>
      <c r="B456" s="184"/>
      <c r="C456" s="184"/>
      <c r="D456" s="203" t="s">
        <v>450</v>
      </c>
      <c r="E456" s="184"/>
      <c r="F456" s="203" t="s">
        <v>224</v>
      </c>
      <c r="G456" s="203" t="s">
        <v>224</v>
      </c>
      <c r="H456" s="184"/>
      <c r="I456" s="184"/>
      <c r="J456" s="184" t="s">
        <v>224</v>
      </c>
      <c r="K456" s="184" t="s">
        <v>224</v>
      </c>
      <c r="L456" s="184" t="s">
        <v>224</v>
      </c>
    </row>
    <row r="457" spans="1:12" x14ac:dyDescent="0.35">
      <c r="A457" s="184">
        <v>24</v>
      </c>
      <c r="B457" s="184"/>
      <c r="C457" s="184"/>
      <c r="D457" s="203" t="s">
        <v>209</v>
      </c>
      <c r="E457" s="184" t="s">
        <v>224</v>
      </c>
      <c r="F457" s="203" t="s">
        <v>224</v>
      </c>
      <c r="G457" s="203" t="s">
        <v>224</v>
      </c>
      <c r="H457" s="184" t="s">
        <v>224</v>
      </c>
      <c r="I457" s="184" t="s">
        <v>224</v>
      </c>
      <c r="J457" s="184" t="s">
        <v>224</v>
      </c>
      <c r="K457" s="184" t="s">
        <v>224</v>
      </c>
      <c r="L457" s="184" t="s">
        <v>224</v>
      </c>
    </row>
    <row r="458" spans="1:12" x14ac:dyDescent="0.35">
      <c r="A458" s="184">
        <v>25</v>
      </c>
      <c r="B458" s="184"/>
      <c r="C458" s="184"/>
      <c r="D458" s="203" t="s">
        <v>210</v>
      </c>
      <c r="E458" s="184" t="s">
        <v>224</v>
      </c>
      <c r="F458" s="203" t="s">
        <v>224</v>
      </c>
      <c r="G458" s="203" t="s">
        <v>224</v>
      </c>
      <c r="H458" s="184" t="s">
        <v>224</v>
      </c>
      <c r="I458" s="184" t="s">
        <v>224</v>
      </c>
      <c r="J458" s="184" t="s">
        <v>224</v>
      </c>
      <c r="K458" s="184" t="s">
        <v>224</v>
      </c>
      <c r="L458" s="184" t="s">
        <v>224</v>
      </c>
    </row>
    <row r="459" spans="1:12" x14ac:dyDescent="0.35">
      <c r="A459" s="184">
        <v>21</v>
      </c>
      <c r="B459" s="184"/>
      <c r="C459" s="184"/>
      <c r="D459" s="203" t="s">
        <v>417</v>
      </c>
      <c r="E459" s="184" t="s">
        <v>224</v>
      </c>
      <c r="F459" s="203" t="s">
        <v>224</v>
      </c>
      <c r="G459" s="203" t="s">
        <v>224</v>
      </c>
      <c r="H459" s="184" t="s">
        <v>224</v>
      </c>
      <c r="I459" s="184" t="s">
        <v>224</v>
      </c>
      <c r="J459" s="184" t="s">
        <v>224</v>
      </c>
      <c r="K459" s="184" t="s">
        <v>224</v>
      </c>
      <c r="L459" s="184" t="s">
        <v>224</v>
      </c>
    </row>
    <row r="460" spans="1:12" x14ac:dyDescent="0.35">
      <c r="A460" s="184">
        <v>22</v>
      </c>
      <c r="B460" s="184"/>
      <c r="C460" s="184"/>
      <c r="D460" s="203" t="s">
        <v>418</v>
      </c>
      <c r="E460" s="184" t="s">
        <v>224</v>
      </c>
      <c r="F460" s="203" t="s">
        <v>224</v>
      </c>
      <c r="G460" s="203" t="s">
        <v>224</v>
      </c>
      <c r="H460" s="184" t="s">
        <v>224</v>
      </c>
      <c r="I460" s="184" t="s">
        <v>224</v>
      </c>
      <c r="J460" s="184" t="s">
        <v>224</v>
      </c>
      <c r="K460" s="184" t="s">
        <v>224</v>
      </c>
      <c r="L460" s="184" t="s">
        <v>224</v>
      </c>
    </row>
    <row r="461" spans="1:12" x14ac:dyDescent="0.35">
      <c r="A461" s="184">
        <v>23</v>
      </c>
      <c r="B461" s="184"/>
      <c r="C461" s="184"/>
      <c r="D461" s="203" t="s">
        <v>419</v>
      </c>
      <c r="E461" s="184" t="s">
        <v>224</v>
      </c>
      <c r="F461" s="203" t="s">
        <v>224</v>
      </c>
      <c r="G461" s="203" t="s">
        <v>224</v>
      </c>
      <c r="H461" s="184" t="s">
        <v>224</v>
      </c>
      <c r="I461" s="184" t="s">
        <v>224</v>
      </c>
      <c r="J461" s="184" t="s">
        <v>224</v>
      </c>
      <c r="K461" s="184" t="s">
        <v>224</v>
      </c>
      <c r="L461" s="184" t="s">
        <v>224</v>
      </c>
    </row>
    <row r="462" spans="1:12" x14ac:dyDescent="0.35">
      <c r="A462" s="184">
        <v>20</v>
      </c>
      <c r="B462" s="184"/>
      <c r="C462" s="184"/>
      <c r="D462" s="203" t="s">
        <v>451</v>
      </c>
      <c r="E462" s="184" t="s">
        <v>224</v>
      </c>
      <c r="F462" s="203" t="s">
        <v>224</v>
      </c>
      <c r="G462" s="203" t="s">
        <v>224</v>
      </c>
      <c r="H462" s="184" t="s">
        <v>224</v>
      </c>
      <c r="I462" s="184" t="s">
        <v>224</v>
      </c>
      <c r="J462" s="184" t="s">
        <v>224</v>
      </c>
      <c r="K462" s="184" t="s">
        <v>224</v>
      </c>
      <c r="L462" s="184" t="s">
        <v>224</v>
      </c>
    </row>
    <row r="463" spans="1:12" x14ac:dyDescent="0.35">
      <c r="A463" s="184">
        <v>26</v>
      </c>
      <c r="B463" s="184"/>
      <c r="C463" s="184"/>
      <c r="D463" s="203" t="s">
        <v>453</v>
      </c>
      <c r="E463" s="184" t="s">
        <v>224</v>
      </c>
      <c r="F463" s="203" t="s">
        <v>224</v>
      </c>
      <c r="G463" s="203" t="s">
        <v>224</v>
      </c>
      <c r="H463" s="184" t="s">
        <v>224</v>
      </c>
      <c r="I463" s="184" t="s">
        <v>224</v>
      </c>
      <c r="J463" s="184" t="s">
        <v>224</v>
      </c>
      <c r="K463" s="184" t="s">
        <v>224</v>
      </c>
      <c r="L463" s="184" t="s">
        <v>224</v>
      </c>
    </row>
    <row r="464" spans="1:12" x14ac:dyDescent="0.35">
      <c r="A464" s="184">
        <v>27</v>
      </c>
      <c r="B464" s="184"/>
      <c r="C464" s="184"/>
      <c r="D464" s="203" t="s">
        <v>454</v>
      </c>
      <c r="E464" s="184" t="s">
        <v>224</v>
      </c>
      <c r="F464" s="203" t="s">
        <v>224</v>
      </c>
      <c r="G464" s="203" t="s">
        <v>224</v>
      </c>
      <c r="H464" s="184" t="s">
        <v>224</v>
      </c>
      <c r="I464" s="184" t="s">
        <v>224</v>
      </c>
      <c r="J464" s="184" t="s">
        <v>224</v>
      </c>
      <c r="K464" s="184" t="s">
        <v>224</v>
      </c>
      <c r="L464" s="184" t="s">
        <v>224</v>
      </c>
    </row>
    <row r="465" spans="1:12" x14ac:dyDescent="0.35">
      <c r="A465" s="184">
        <v>28</v>
      </c>
      <c r="B465" s="184"/>
      <c r="C465" s="184"/>
      <c r="D465" s="203" t="s">
        <v>455</v>
      </c>
      <c r="E465" s="184" t="s">
        <v>224</v>
      </c>
      <c r="F465" s="203" t="s">
        <v>224</v>
      </c>
      <c r="G465" s="203" t="s">
        <v>224</v>
      </c>
      <c r="H465" s="184" t="s">
        <v>224</v>
      </c>
      <c r="I465" s="184" t="s">
        <v>224</v>
      </c>
      <c r="J465" s="184" t="s">
        <v>224</v>
      </c>
      <c r="K465" s="184" t="s">
        <v>224</v>
      </c>
      <c r="L465" s="184" t="s">
        <v>224</v>
      </c>
    </row>
    <row r="466" spans="1:12" x14ac:dyDescent="0.35">
      <c r="A466" s="184">
        <v>29</v>
      </c>
      <c r="B466" s="184"/>
      <c r="C466" s="184"/>
      <c r="D466" s="203" t="s">
        <v>456</v>
      </c>
      <c r="E466" s="184" t="s">
        <v>224</v>
      </c>
      <c r="F466" s="203" t="s">
        <v>224</v>
      </c>
      <c r="G466" s="203" t="s">
        <v>224</v>
      </c>
      <c r="H466" s="184" t="s">
        <v>224</v>
      </c>
      <c r="I466" s="184" t="s">
        <v>224</v>
      </c>
      <c r="J466" s="184" t="s">
        <v>224</v>
      </c>
      <c r="K466" s="184" t="s">
        <v>224</v>
      </c>
      <c r="L466" s="184" t="s">
        <v>224</v>
      </c>
    </row>
    <row r="467" spans="1:12" x14ac:dyDescent="0.35">
      <c r="A467" s="184">
        <v>116</v>
      </c>
      <c r="B467" s="184"/>
      <c r="C467" s="184"/>
      <c r="D467" s="203" t="s">
        <v>62</v>
      </c>
      <c r="E467" s="184"/>
      <c r="F467" s="203" t="s">
        <v>906</v>
      </c>
      <c r="G467" s="203" t="s">
        <v>907</v>
      </c>
      <c r="H467" s="184"/>
      <c r="I467" s="184"/>
      <c r="J467" s="184" t="s">
        <v>636</v>
      </c>
      <c r="K467" s="184" t="s">
        <v>908</v>
      </c>
      <c r="L467" s="184" t="s">
        <v>4</v>
      </c>
    </row>
    <row r="468" spans="1:12" x14ac:dyDescent="0.35">
      <c r="A468" s="184">
        <v>435</v>
      </c>
      <c r="B468" s="184"/>
      <c r="C468" s="184"/>
      <c r="D468" s="203" t="s">
        <v>62</v>
      </c>
      <c r="E468" s="184"/>
      <c r="F468" s="203" t="s">
        <v>906</v>
      </c>
      <c r="G468" s="203" t="s">
        <v>907</v>
      </c>
      <c r="H468" s="184"/>
      <c r="I468" s="184"/>
      <c r="J468" s="184" t="s">
        <v>636</v>
      </c>
      <c r="K468" s="184" t="s">
        <v>908</v>
      </c>
      <c r="L468" s="184" t="s">
        <v>4</v>
      </c>
    </row>
    <row r="469" spans="1:12" x14ac:dyDescent="0.35">
      <c r="A469" s="184">
        <v>248</v>
      </c>
      <c r="B469" s="184"/>
      <c r="C469" s="184"/>
      <c r="D469" s="203" t="s">
        <v>62</v>
      </c>
      <c r="E469" s="184"/>
      <c r="F469" s="203" t="s">
        <v>906</v>
      </c>
      <c r="G469" s="203" t="s">
        <v>907</v>
      </c>
      <c r="H469" s="184"/>
      <c r="I469" s="184"/>
      <c r="J469" s="184" t="s">
        <v>636</v>
      </c>
      <c r="K469" s="184" t="s">
        <v>908</v>
      </c>
      <c r="L469" s="184" t="s">
        <v>4</v>
      </c>
    </row>
    <row r="470" spans="1:12" x14ac:dyDescent="0.35">
      <c r="A470" s="184">
        <v>117</v>
      </c>
      <c r="B470" s="184"/>
      <c r="C470" s="184"/>
      <c r="D470" s="203" t="s">
        <v>129</v>
      </c>
      <c r="E470" s="184"/>
      <c r="F470" s="203" t="s">
        <v>906</v>
      </c>
      <c r="G470" s="203" t="s">
        <v>907</v>
      </c>
      <c r="H470" s="184"/>
      <c r="I470" s="184"/>
      <c r="J470" s="184" t="s">
        <v>636</v>
      </c>
      <c r="K470" s="184" t="s">
        <v>908</v>
      </c>
      <c r="L470" s="184" t="s">
        <v>4</v>
      </c>
    </row>
    <row r="471" spans="1:12" x14ac:dyDescent="0.35">
      <c r="A471" s="184">
        <v>47</v>
      </c>
      <c r="B471" s="184"/>
      <c r="C471" s="184"/>
      <c r="D471" s="203" t="s">
        <v>409</v>
      </c>
      <c r="E471" s="184"/>
      <c r="F471" s="203" t="s">
        <v>224</v>
      </c>
      <c r="G471" s="203" t="s">
        <v>224</v>
      </c>
      <c r="H471" s="184"/>
      <c r="I471" s="184"/>
      <c r="J471" s="184" t="s">
        <v>400</v>
      </c>
      <c r="K471" s="184" t="s">
        <v>224</v>
      </c>
      <c r="L471" s="184" t="s">
        <v>20</v>
      </c>
    </row>
    <row r="472" spans="1:12" x14ac:dyDescent="0.35">
      <c r="A472" s="184">
        <v>433</v>
      </c>
      <c r="B472" s="184"/>
      <c r="C472" s="184"/>
      <c r="D472" s="203" t="s">
        <v>409</v>
      </c>
      <c r="E472" s="184"/>
      <c r="F472" s="203" t="s">
        <v>224</v>
      </c>
      <c r="G472" s="203" t="s">
        <v>224</v>
      </c>
      <c r="H472" s="184"/>
      <c r="I472" s="184"/>
      <c r="J472" s="184" t="s">
        <v>400</v>
      </c>
      <c r="K472" s="184" t="s">
        <v>224</v>
      </c>
      <c r="L472" s="184" t="s">
        <v>20</v>
      </c>
    </row>
    <row r="473" spans="1:12" x14ac:dyDescent="0.35">
      <c r="A473" s="184">
        <v>264</v>
      </c>
      <c r="B473" s="184"/>
      <c r="C473" s="184"/>
      <c r="D473" s="203" t="s">
        <v>409</v>
      </c>
      <c r="E473" s="184"/>
      <c r="F473" s="203" t="s">
        <v>224</v>
      </c>
      <c r="G473" s="203" t="s">
        <v>224</v>
      </c>
      <c r="H473" s="184"/>
      <c r="I473" s="184"/>
      <c r="J473" s="184" t="s">
        <v>400</v>
      </c>
      <c r="K473" s="184" t="s">
        <v>224</v>
      </c>
      <c r="L473" s="184" t="s">
        <v>20</v>
      </c>
    </row>
    <row r="474" spans="1:12" x14ac:dyDescent="0.35">
      <c r="A474" s="184">
        <v>48</v>
      </c>
      <c r="B474" s="184"/>
      <c r="C474" s="184"/>
      <c r="D474" s="203" t="s">
        <v>485</v>
      </c>
      <c r="E474" s="184"/>
      <c r="F474" s="203" t="s">
        <v>224</v>
      </c>
      <c r="G474" s="203" t="s">
        <v>224</v>
      </c>
      <c r="H474" s="184"/>
      <c r="I474" s="184"/>
      <c r="J474" s="184" t="s">
        <v>400</v>
      </c>
      <c r="K474" s="184" t="s">
        <v>224</v>
      </c>
      <c r="L474" s="184" t="s">
        <v>20</v>
      </c>
    </row>
    <row r="475" spans="1:12" x14ac:dyDescent="0.35">
      <c r="A475" s="184">
        <v>432</v>
      </c>
      <c r="B475" s="184"/>
      <c r="C475" s="184"/>
      <c r="D475" s="203" t="s">
        <v>485</v>
      </c>
      <c r="E475" s="184"/>
      <c r="F475" s="203" t="s">
        <v>224</v>
      </c>
      <c r="G475" s="203" t="s">
        <v>224</v>
      </c>
      <c r="H475" s="184"/>
      <c r="I475" s="184"/>
      <c r="J475" s="184" t="s">
        <v>400</v>
      </c>
      <c r="K475" s="184" t="s">
        <v>224</v>
      </c>
      <c r="L475" s="184" t="s">
        <v>20</v>
      </c>
    </row>
    <row r="476" spans="1:12" x14ac:dyDescent="0.35">
      <c r="A476" s="184">
        <v>366</v>
      </c>
      <c r="B476" s="184"/>
      <c r="C476" s="184"/>
      <c r="D476" s="203" t="s">
        <v>485</v>
      </c>
      <c r="E476" s="184"/>
      <c r="F476" s="203" t="s">
        <v>224</v>
      </c>
      <c r="G476" s="203" t="s">
        <v>224</v>
      </c>
      <c r="H476" s="184"/>
      <c r="I476" s="184"/>
      <c r="J476" s="184" t="s">
        <v>400</v>
      </c>
      <c r="K476" s="184" t="s">
        <v>224</v>
      </c>
      <c r="L476" s="184" t="s">
        <v>20</v>
      </c>
    </row>
    <row r="477" spans="1:12" x14ac:dyDescent="0.35">
      <c r="A477" s="184">
        <v>49</v>
      </c>
      <c r="B477" s="184"/>
      <c r="C477" s="184"/>
      <c r="D477" s="203" t="s">
        <v>75</v>
      </c>
      <c r="E477" s="184"/>
      <c r="F477" s="203" t="s">
        <v>909</v>
      </c>
      <c r="G477" s="203" t="s">
        <v>910</v>
      </c>
      <c r="H477" s="184"/>
      <c r="I477" s="184"/>
      <c r="J477" s="184" t="s">
        <v>636</v>
      </c>
      <c r="K477" s="184" t="s">
        <v>911</v>
      </c>
      <c r="L477" s="184" t="s">
        <v>20</v>
      </c>
    </row>
    <row r="478" spans="1:12" x14ac:dyDescent="0.35">
      <c r="A478" s="184">
        <v>265</v>
      </c>
      <c r="B478" s="184"/>
      <c r="C478" s="184"/>
      <c r="D478" s="203" t="s">
        <v>75</v>
      </c>
      <c r="E478" s="184"/>
      <c r="F478" s="203" t="s">
        <v>909</v>
      </c>
      <c r="G478" s="203" t="s">
        <v>910</v>
      </c>
      <c r="H478" s="184"/>
      <c r="I478" s="184"/>
      <c r="J478" s="184" t="s">
        <v>636</v>
      </c>
      <c r="K478" s="184" t="s">
        <v>911</v>
      </c>
      <c r="L478" s="184" t="s">
        <v>20</v>
      </c>
    </row>
    <row r="479" spans="1:12" x14ac:dyDescent="0.35">
      <c r="A479" s="184">
        <v>50</v>
      </c>
      <c r="B479" s="184"/>
      <c r="C479" s="184"/>
      <c r="D479" s="203" t="s">
        <v>188</v>
      </c>
      <c r="E479" s="184"/>
      <c r="F479" s="203" t="s">
        <v>912</v>
      </c>
      <c r="G479" s="203" t="s">
        <v>913</v>
      </c>
      <c r="H479" s="184"/>
      <c r="I479" s="184"/>
      <c r="J479" s="184" t="s">
        <v>636</v>
      </c>
      <c r="K479" s="184" t="s">
        <v>914</v>
      </c>
      <c r="L479" s="184" t="s">
        <v>20</v>
      </c>
    </row>
    <row r="480" spans="1:12" x14ac:dyDescent="0.35">
      <c r="A480" s="184">
        <v>266</v>
      </c>
      <c r="B480" s="184"/>
      <c r="C480" s="184"/>
      <c r="D480" s="203" t="s">
        <v>188</v>
      </c>
      <c r="E480" s="184"/>
      <c r="F480" s="203" t="s">
        <v>912</v>
      </c>
      <c r="G480" s="203" t="s">
        <v>913</v>
      </c>
      <c r="H480" s="184"/>
      <c r="I480" s="184"/>
      <c r="J480" s="184" t="s">
        <v>636</v>
      </c>
      <c r="K480" s="184" t="s">
        <v>914</v>
      </c>
      <c r="L480" s="184" t="s">
        <v>20</v>
      </c>
    </row>
    <row r="481" spans="1:12" x14ac:dyDescent="0.35">
      <c r="A481" s="184">
        <v>51</v>
      </c>
      <c r="B481" s="184"/>
      <c r="C481" s="184"/>
      <c r="D481" s="203" t="s">
        <v>186</v>
      </c>
      <c r="E481" s="184"/>
      <c r="F481" s="203" t="s">
        <v>912</v>
      </c>
      <c r="G481" s="203" t="s">
        <v>913</v>
      </c>
      <c r="H481" s="184"/>
      <c r="I481" s="184"/>
      <c r="J481" s="184" t="s">
        <v>636</v>
      </c>
      <c r="K481" s="184" t="s">
        <v>914</v>
      </c>
      <c r="L481" s="184" t="s">
        <v>20</v>
      </c>
    </row>
    <row r="482" spans="1:12" x14ac:dyDescent="0.35">
      <c r="A482" s="184">
        <v>267</v>
      </c>
      <c r="B482" s="184"/>
      <c r="C482" s="184"/>
      <c r="D482" s="203" t="s">
        <v>186</v>
      </c>
      <c r="E482" s="184"/>
      <c r="F482" s="203" t="s">
        <v>912</v>
      </c>
      <c r="G482" s="203" t="s">
        <v>913</v>
      </c>
      <c r="H482" s="184"/>
      <c r="I482" s="184"/>
      <c r="J482" s="184" t="s">
        <v>636</v>
      </c>
      <c r="K482" s="184" t="s">
        <v>914</v>
      </c>
      <c r="L482" s="184" t="s">
        <v>20</v>
      </c>
    </row>
    <row r="483" spans="1:12" x14ac:dyDescent="0.35">
      <c r="A483" s="184">
        <v>206</v>
      </c>
      <c r="B483" s="184"/>
      <c r="C483" s="184"/>
      <c r="D483" s="203" t="s">
        <v>86</v>
      </c>
      <c r="E483" s="184"/>
      <c r="F483" s="203" t="s">
        <v>915</v>
      </c>
      <c r="G483" s="203" t="s">
        <v>916</v>
      </c>
      <c r="H483" s="184"/>
      <c r="I483" s="184"/>
      <c r="J483" s="184" t="s">
        <v>636</v>
      </c>
      <c r="K483" s="184" t="s">
        <v>917</v>
      </c>
      <c r="L483" s="184" t="s">
        <v>79</v>
      </c>
    </row>
    <row r="484" spans="1:12" x14ac:dyDescent="0.35">
      <c r="A484" s="184">
        <v>207</v>
      </c>
      <c r="B484" s="184"/>
      <c r="C484" s="184"/>
      <c r="D484" s="203" t="s">
        <v>85</v>
      </c>
      <c r="E484" s="184"/>
      <c r="F484" s="203" t="s">
        <v>915</v>
      </c>
      <c r="G484" s="203" t="s">
        <v>916</v>
      </c>
      <c r="H484" s="184"/>
      <c r="I484" s="184"/>
      <c r="J484" s="184" t="s">
        <v>636</v>
      </c>
      <c r="K484" s="184" t="s">
        <v>917</v>
      </c>
      <c r="L484" s="184" t="s">
        <v>79</v>
      </c>
    </row>
    <row r="485" spans="1:12" x14ac:dyDescent="0.35">
      <c r="A485" s="184">
        <v>208</v>
      </c>
      <c r="B485" s="184"/>
      <c r="C485" s="184"/>
      <c r="D485" s="203" t="s">
        <v>81</v>
      </c>
      <c r="E485" s="184"/>
      <c r="F485" s="203" t="s">
        <v>918</v>
      </c>
      <c r="G485" s="203" t="s">
        <v>919</v>
      </c>
      <c r="H485" s="184"/>
      <c r="I485" s="184"/>
      <c r="J485" s="184" t="s">
        <v>636</v>
      </c>
      <c r="K485" s="184" t="s">
        <v>920</v>
      </c>
      <c r="L485" s="184" t="s">
        <v>79</v>
      </c>
    </row>
    <row r="486" spans="1:12" x14ac:dyDescent="0.35">
      <c r="A486" s="184">
        <v>209</v>
      </c>
      <c r="B486" s="184"/>
      <c r="C486" s="184"/>
      <c r="D486" s="203" t="s">
        <v>80</v>
      </c>
      <c r="E486" s="184"/>
      <c r="F486" s="203" t="s">
        <v>918</v>
      </c>
      <c r="G486" s="203" t="s">
        <v>919</v>
      </c>
      <c r="H486" s="184"/>
      <c r="I486" s="184"/>
      <c r="J486" s="184" t="s">
        <v>636</v>
      </c>
      <c r="K486" s="184" t="s">
        <v>920</v>
      </c>
      <c r="L486" s="184" t="s">
        <v>79</v>
      </c>
    </row>
    <row r="487" spans="1:12" x14ac:dyDescent="0.35">
      <c r="A487" s="184">
        <v>175</v>
      </c>
      <c r="B487" s="184"/>
      <c r="C487" s="184"/>
      <c r="D487" s="203" t="s">
        <v>153</v>
      </c>
      <c r="E487" s="184"/>
      <c r="F487" s="203" t="s">
        <v>921</v>
      </c>
      <c r="G487" s="203" t="s">
        <v>922</v>
      </c>
      <c r="H487" s="184"/>
      <c r="I487" s="184"/>
      <c r="J487" s="184" t="s">
        <v>636</v>
      </c>
      <c r="K487" s="184" t="s">
        <v>923</v>
      </c>
      <c r="L487" s="184" t="s">
        <v>899</v>
      </c>
    </row>
    <row r="488" spans="1:12" x14ac:dyDescent="0.35">
      <c r="A488" s="184">
        <v>402</v>
      </c>
      <c r="B488" s="184"/>
      <c r="C488" s="184"/>
      <c r="D488" s="203" t="s">
        <v>153</v>
      </c>
      <c r="E488" s="184"/>
      <c r="F488" s="203" t="s">
        <v>921</v>
      </c>
      <c r="G488" s="203" t="s">
        <v>922</v>
      </c>
      <c r="H488" s="184"/>
      <c r="I488" s="184"/>
      <c r="J488" s="184" t="s">
        <v>636</v>
      </c>
      <c r="K488" s="184" t="s">
        <v>923</v>
      </c>
      <c r="L488" s="184" t="s">
        <v>899</v>
      </c>
    </row>
    <row r="489" spans="1:12" x14ac:dyDescent="0.35">
      <c r="A489" s="184">
        <v>176</v>
      </c>
      <c r="B489" s="184"/>
      <c r="C489" s="184"/>
      <c r="D489" s="203" t="s">
        <v>191</v>
      </c>
      <c r="E489" s="184"/>
      <c r="F489" s="203" t="s">
        <v>924</v>
      </c>
      <c r="G489" s="203" t="s">
        <v>925</v>
      </c>
      <c r="H489" s="184"/>
      <c r="I489" s="184"/>
      <c r="J489" s="184" t="s">
        <v>636</v>
      </c>
      <c r="K489" s="184" t="s">
        <v>926</v>
      </c>
      <c r="L489" s="184" t="s">
        <v>79</v>
      </c>
    </row>
    <row r="490" spans="1:12" x14ac:dyDescent="0.35">
      <c r="A490" s="184">
        <v>403</v>
      </c>
      <c r="B490" s="184"/>
      <c r="C490" s="184"/>
      <c r="D490" s="203" t="s">
        <v>191</v>
      </c>
      <c r="E490" s="184"/>
      <c r="F490" s="203" t="s">
        <v>924</v>
      </c>
      <c r="G490" s="203" t="s">
        <v>925</v>
      </c>
      <c r="H490" s="184"/>
      <c r="I490" s="184"/>
      <c r="J490" s="184" t="s">
        <v>636</v>
      </c>
      <c r="K490" s="184" t="s">
        <v>926</v>
      </c>
      <c r="L490" s="184" t="s">
        <v>79</v>
      </c>
    </row>
    <row r="491" spans="1:12" x14ac:dyDescent="0.35">
      <c r="A491" s="184">
        <v>268</v>
      </c>
      <c r="B491" s="184"/>
      <c r="C491" s="184"/>
      <c r="D491" s="203" t="s">
        <v>191</v>
      </c>
      <c r="E491" s="184"/>
      <c r="F491" s="203" t="s">
        <v>924</v>
      </c>
      <c r="G491" s="203" t="s">
        <v>925</v>
      </c>
      <c r="H491" s="184"/>
      <c r="I491" s="184"/>
      <c r="J491" s="184"/>
      <c r="K491" s="184" t="s">
        <v>926</v>
      </c>
      <c r="L491" s="184" t="s">
        <v>79</v>
      </c>
    </row>
    <row r="492" spans="1:12" x14ac:dyDescent="0.35">
      <c r="A492" s="184">
        <v>52</v>
      </c>
      <c r="B492" s="184"/>
      <c r="C492" s="184"/>
      <c r="D492" s="203" t="s">
        <v>113</v>
      </c>
      <c r="E492" s="184"/>
      <c r="F492" s="203" t="s">
        <v>927</v>
      </c>
      <c r="G492" s="203" t="s">
        <v>928</v>
      </c>
      <c r="H492" s="184"/>
      <c r="I492" s="184"/>
      <c r="J492" s="184" t="s">
        <v>637</v>
      </c>
      <c r="K492" s="184" t="s">
        <v>113</v>
      </c>
      <c r="L492" s="184" t="s">
        <v>20</v>
      </c>
    </row>
    <row r="493" spans="1:12" x14ac:dyDescent="0.35">
      <c r="A493" s="184">
        <v>404</v>
      </c>
      <c r="B493" s="184"/>
      <c r="C493" s="184"/>
      <c r="D493" s="203" t="s">
        <v>113</v>
      </c>
      <c r="E493" s="184"/>
      <c r="F493" s="203" t="s">
        <v>927</v>
      </c>
      <c r="G493" s="203" t="s">
        <v>928</v>
      </c>
      <c r="H493" s="184"/>
      <c r="I493" s="184"/>
      <c r="J493" s="184" t="s">
        <v>637</v>
      </c>
      <c r="K493" s="184" t="s">
        <v>113</v>
      </c>
      <c r="L493" s="184" t="s">
        <v>20</v>
      </c>
    </row>
    <row r="494" spans="1:12" x14ac:dyDescent="0.35">
      <c r="A494" s="184">
        <v>269</v>
      </c>
      <c r="B494" s="184"/>
      <c r="C494" s="184"/>
      <c r="D494" s="203" t="s">
        <v>113</v>
      </c>
      <c r="E494" s="184"/>
      <c r="F494" s="203" t="s">
        <v>927</v>
      </c>
      <c r="G494" s="203" t="s">
        <v>928</v>
      </c>
      <c r="H494" s="184"/>
      <c r="I494" s="184"/>
      <c r="J494" s="184" t="s">
        <v>637</v>
      </c>
      <c r="K494" s="184" t="s">
        <v>113</v>
      </c>
      <c r="L494" s="184" t="s">
        <v>20</v>
      </c>
    </row>
    <row r="495" spans="1:12" x14ac:dyDescent="0.35">
      <c r="A495" s="184">
        <v>102</v>
      </c>
      <c r="B495" s="184"/>
      <c r="C495" s="184"/>
      <c r="D495" s="203" t="s">
        <v>149</v>
      </c>
      <c r="E495" s="184"/>
      <c r="F495" s="203" t="s">
        <v>929</v>
      </c>
      <c r="G495" s="203" t="s">
        <v>930</v>
      </c>
      <c r="H495" s="184"/>
      <c r="I495" s="184"/>
      <c r="J495" s="184"/>
      <c r="K495" s="184" t="s">
        <v>931</v>
      </c>
      <c r="L495" s="184" t="s">
        <v>932</v>
      </c>
    </row>
    <row r="496" spans="1:12" x14ac:dyDescent="0.35">
      <c r="A496" s="184">
        <v>270</v>
      </c>
      <c r="B496" s="184"/>
      <c r="C496" s="184"/>
      <c r="D496" s="203" t="s">
        <v>149</v>
      </c>
      <c r="E496" s="184"/>
      <c r="F496" s="203" t="s">
        <v>929</v>
      </c>
      <c r="G496" s="203" t="s">
        <v>930</v>
      </c>
      <c r="H496" s="184"/>
      <c r="I496" s="184"/>
      <c r="J496" s="184"/>
      <c r="K496" s="184" t="s">
        <v>931</v>
      </c>
      <c r="L496" s="184" t="s">
        <v>932</v>
      </c>
    </row>
    <row r="497" spans="1:12" x14ac:dyDescent="0.35">
      <c r="A497" s="184">
        <v>103</v>
      </c>
      <c r="B497" s="184"/>
      <c r="C497" s="184"/>
      <c r="D497" s="203" t="s">
        <v>179</v>
      </c>
      <c r="E497" s="184"/>
      <c r="F497" s="203" t="s">
        <v>929</v>
      </c>
      <c r="G497" s="203" t="s">
        <v>930</v>
      </c>
      <c r="H497" s="184"/>
      <c r="I497" s="184"/>
      <c r="J497" s="184"/>
      <c r="K497" s="184" t="s">
        <v>931</v>
      </c>
      <c r="L497" s="184" t="s">
        <v>932</v>
      </c>
    </row>
    <row r="498" spans="1:12" x14ac:dyDescent="0.35">
      <c r="A498" s="184">
        <v>271</v>
      </c>
      <c r="B498" s="184"/>
      <c r="C498" s="184"/>
      <c r="D498" s="203" t="s">
        <v>179</v>
      </c>
      <c r="E498" s="184"/>
      <c r="F498" s="203" t="s">
        <v>929</v>
      </c>
      <c r="G498" s="203" t="s">
        <v>930</v>
      </c>
      <c r="H498" s="184"/>
      <c r="I498" s="184"/>
      <c r="J498" s="184"/>
      <c r="K498" s="184" t="s">
        <v>931</v>
      </c>
      <c r="L498" s="184" t="s">
        <v>932</v>
      </c>
    </row>
    <row r="499" spans="1:12" x14ac:dyDescent="0.35">
      <c r="A499" s="184">
        <v>177</v>
      </c>
      <c r="B499" s="184"/>
      <c r="C499" s="184"/>
      <c r="D499" s="203" t="s">
        <v>116</v>
      </c>
      <c r="E499" s="184"/>
      <c r="F499" s="203" t="s">
        <v>933</v>
      </c>
      <c r="G499" s="203" t="s">
        <v>934</v>
      </c>
      <c r="H499" s="184"/>
      <c r="I499" s="184"/>
      <c r="J499" s="184"/>
      <c r="K499" s="184" t="s">
        <v>935</v>
      </c>
      <c r="L499" s="184" t="s">
        <v>861</v>
      </c>
    </row>
    <row r="500" spans="1:12" x14ac:dyDescent="0.35">
      <c r="A500" s="184">
        <v>272</v>
      </c>
      <c r="B500" s="184"/>
      <c r="C500" s="184"/>
      <c r="D500" s="203" t="s">
        <v>116</v>
      </c>
      <c r="E500" s="184"/>
      <c r="F500" s="203" t="s">
        <v>933</v>
      </c>
      <c r="G500" s="203" t="s">
        <v>934</v>
      </c>
      <c r="H500" s="184"/>
      <c r="I500" s="184"/>
      <c r="J500" s="184"/>
      <c r="K500" s="184" t="s">
        <v>935</v>
      </c>
      <c r="L500" s="184" t="s">
        <v>861</v>
      </c>
    </row>
    <row r="501" spans="1:12" x14ac:dyDescent="0.35">
      <c r="A501" s="184">
        <v>44</v>
      </c>
      <c r="B501" s="184"/>
      <c r="C501" s="184"/>
      <c r="D501" s="203" t="s">
        <v>118</v>
      </c>
      <c r="E501" s="184"/>
      <c r="F501" s="203" t="s">
        <v>224</v>
      </c>
      <c r="G501" s="203" t="s">
        <v>224</v>
      </c>
      <c r="H501" s="184"/>
      <c r="I501" s="184"/>
      <c r="J501" s="184" t="s">
        <v>637</v>
      </c>
      <c r="K501" s="184" t="s">
        <v>224</v>
      </c>
      <c r="L501" s="184" t="s">
        <v>936</v>
      </c>
    </row>
    <row r="502" spans="1:12" x14ac:dyDescent="0.35">
      <c r="A502" s="184">
        <v>178</v>
      </c>
      <c r="B502" s="184"/>
      <c r="C502" s="184"/>
      <c r="D502" s="203" t="s">
        <v>140</v>
      </c>
      <c r="E502" s="184"/>
      <c r="F502" s="203" t="s">
        <v>937</v>
      </c>
      <c r="G502" s="203" t="s">
        <v>938</v>
      </c>
      <c r="H502" s="184"/>
      <c r="I502" s="184"/>
      <c r="J502" s="184"/>
      <c r="K502" s="184" t="s">
        <v>140</v>
      </c>
      <c r="L502" s="184" t="s">
        <v>899</v>
      </c>
    </row>
    <row r="503" spans="1:12" x14ac:dyDescent="0.35">
      <c r="A503" s="184">
        <v>230</v>
      </c>
      <c r="B503" s="184"/>
      <c r="C503" s="184"/>
      <c r="D503" s="203" t="s">
        <v>115</v>
      </c>
      <c r="E503" s="184"/>
      <c r="F503" s="203" t="s">
        <v>939</v>
      </c>
      <c r="G503" s="203" t="s">
        <v>940</v>
      </c>
      <c r="H503" s="184"/>
      <c r="I503" s="184"/>
      <c r="J503" s="184"/>
      <c r="K503" s="184" t="s">
        <v>941</v>
      </c>
      <c r="L503" s="184" t="s">
        <v>20</v>
      </c>
    </row>
    <row r="504" spans="1:12" x14ac:dyDescent="0.35">
      <c r="A504" s="184">
        <v>231</v>
      </c>
      <c r="B504" s="184"/>
      <c r="C504" s="184"/>
      <c r="D504" s="203" t="s">
        <v>202</v>
      </c>
      <c r="E504" s="184"/>
      <c r="F504" s="203" t="s">
        <v>942</v>
      </c>
      <c r="G504" s="203" t="s">
        <v>943</v>
      </c>
      <c r="H504" s="184"/>
      <c r="I504" s="184"/>
      <c r="J504" s="184"/>
      <c r="K504" s="184" t="s">
        <v>201</v>
      </c>
      <c r="L504" s="184" t="s">
        <v>861</v>
      </c>
    </row>
    <row r="505" spans="1:12" x14ac:dyDescent="0.35">
      <c r="A505" s="184">
        <v>179</v>
      </c>
      <c r="B505" s="184"/>
      <c r="C505" s="184"/>
      <c r="D505" s="203" t="s">
        <v>148</v>
      </c>
      <c r="E505" s="184"/>
      <c r="F505" s="203" t="s">
        <v>944</v>
      </c>
      <c r="G505" s="203" t="s">
        <v>945</v>
      </c>
      <c r="H505" s="184"/>
      <c r="I505" s="184"/>
      <c r="J505" s="184"/>
      <c r="K505" s="184" t="s">
        <v>946</v>
      </c>
      <c r="L505" s="184" t="s">
        <v>936</v>
      </c>
    </row>
    <row r="506" spans="1:12" x14ac:dyDescent="0.35">
      <c r="A506" s="184">
        <v>53</v>
      </c>
      <c r="B506" s="184"/>
      <c r="C506" s="184"/>
      <c r="D506" s="203" t="s">
        <v>138</v>
      </c>
      <c r="E506" s="184"/>
      <c r="F506" s="203" t="s">
        <v>947</v>
      </c>
      <c r="G506" s="203" t="s">
        <v>948</v>
      </c>
      <c r="H506" s="184"/>
      <c r="I506" s="184"/>
      <c r="J506" s="184"/>
      <c r="K506" s="184" t="s">
        <v>949</v>
      </c>
      <c r="L506" s="184" t="s">
        <v>20</v>
      </c>
    </row>
    <row r="507" spans="1:12" x14ac:dyDescent="0.35">
      <c r="A507" s="184">
        <v>406</v>
      </c>
      <c r="B507" s="184"/>
      <c r="C507" s="184"/>
      <c r="D507" s="203" t="s">
        <v>138</v>
      </c>
      <c r="E507" s="184"/>
      <c r="F507" s="203" t="s">
        <v>947</v>
      </c>
      <c r="G507" s="203" t="s">
        <v>948</v>
      </c>
      <c r="H507" s="184"/>
      <c r="I507" s="184"/>
      <c r="J507" s="184"/>
      <c r="K507" s="184" t="s">
        <v>949</v>
      </c>
      <c r="L507" s="184" t="s">
        <v>20</v>
      </c>
    </row>
    <row r="508" spans="1:12" x14ac:dyDescent="0.35">
      <c r="A508" s="184">
        <v>273</v>
      </c>
      <c r="B508" s="184"/>
      <c r="C508" s="184"/>
      <c r="D508" s="203" t="s">
        <v>138</v>
      </c>
      <c r="E508" s="184"/>
      <c r="F508" s="203" t="s">
        <v>947</v>
      </c>
      <c r="G508" s="203" t="s">
        <v>948</v>
      </c>
      <c r="H508" s="184"/>
      <c r="I508" s="184"/>
      <c r="J508" s="184"/>
      <c r="K508" s="184" t="s">
        <v>949</v>
      </c>
      <c r="L508" s="184" t="s">
        <v>20</v>
      </c>
    </row>
    <row r="509" spans="1:12" x14ac:dyDescent="0.35">
      <c r="A509" s="184">
        <v>181</v>
      </c>
      <c r="B509" s="184"/>
      <c r="C509" s="184"/>
      <c r="D509" s="203" t="s">
        <v>132</v>
      </c>
      <c r="E509" s="184"/>
      <c r="F509" s="203" t="s">
        <v>224</v>
      </c>
      <c r="G509" s="203" t="s">
        <v>224</v>
      </c>
      <c r="H509" s="184"/>
      <c r="I509" s="184"/>
      <c r="J509" s="184" t="s">
        <v>636</v>
      </c>
      <c r="K509" s="184" t="s">
        <v>224</v>
      </c>
      <c r="L509" s="184" t="s">
        <v>899</v>
      </c>
    </row>
    <row r="510" spans="1:12" x14ac:dyDescent="0.35">
      <c r="A510" s="184">
        <v>57</v>
      </c>
      <c r="B510" s="184"/>
      <c r="C510" s="184"/>
      <c r="D510" s="203" t="s">
        <v>203</v>
      </c>
      <c r="E510" s="184"/>
      <c r="F510" s="203" t="s">
        <v>950</v>
      </c>
      <c r="G510" s="203" t="s">
        <v>951</v>
      </c>
      <c r="H510" s="184"/>
      <c r="I510" s="184"/>
      <c r="J510" s="184"/>
      <c r="K510" s="184" t="s">
        <v>952</v>
      </c>
      <c r="L510" s="184" t="s">
        <v>20</v>
      </c>
    </row>
    <row r="511" spans="1:12" x14ac:dyDescent="0.35">
      <c r="A511" s="184">
        <v>58</v>
      </c>
      <c r="B511" s="184"/>
      <c r="C511" s="184"/>
      <c r="D511" s="203" t="s">
        <v>204</v>
      </c>
      <c r="E511" s="184"/>
      <c r="F511" s="203" t="s">
        <v>950</v>
      </c>
      <c r="G511" s="203" t="s">
        <v>951</v>
      </c>
      <c r="H511" s="184"/>
      <c r="I511" s="184"/>
      <c r="J511" s="184"/>
      <c r="K511" s="184" t="s">
        <v>952</v>
      </c>
      <c r="L511" s="184" t="s">
        <v>20</v>
      </c>
    </row>
    <row r="512" spans="1:12" x14ac:dyDescent="0.35">
      <c r="A512" s="184">
        <v>59</v>
      </c>
      <c r="B512" s="184"/>
      <c r="C512" s="184"/>
      <c r="D512" s="203" t="s">
        <v>205</v>
      </c>
      <c r="E512" s="184"/>
      <c r="F512" s="203" t="s">
        <v>950</v>
      </c>
      <c r="G512" s="203" t="s">
        <v>951</v>
      </c>
      <c r="H512" s="184"/>
      <c r="I512" s="184"/>
      <c r="J512" s="184"/>
      <c r="K512" s="184" t="s">
        <v>952</v>
      </c>
      <c r="L512" s="184" t="s">
        <v>20</v>
      </c>
    </row>
    <row r="513" spans="1:12" x14ac:dyDescent="0.35">
      <c r="A513" s="184">
        <v>35</v>
      </c>
      <c r="B513" s="184"/>
      <c r="C513" s="184"/>
      <c r="D513" s="203" t="s">
        <v>108</v>
      </c>
      <c r="E513" s="184"/>
      <c r="F513" s="203" t="s">
        <v>953</v>
      </c>
      <c r="G513" s="203" t="s">
        <v>954</v>
      </c>
      <c r="H513" s="184"/>
      <c r="I513" s="184"/>
      <c r="J513" s="184"/>
      <c r="K513" s="184" t="s">
        <v>371</v>
      </c>
      <c r="L513" s="184" t="s">
        <v>932</v>
      </c>
    </row>
    <row r="514" spans="1:12" x14ac:dyDescent="0.35">
      <c r="A514" s="184">
        <v>274</v>
      </c>
      <c r="B514" s="184"/>
      <c r="C514" s="184"/>
      <c r="D514" s="203" t="s">
        <v>108</v>
      </c>
      <c r="E514" s="184"/>
      <c r="F514" s="203" t="s">
        <v>953</v>
      </c>
      <c r="G514" s="203" t="s">
        <v>954</v>
      </c>
      <c r="H514" s="184"/>
      <c r="I514" s="184"/>
      <c r="J514" s="184"/>
      <c r="K514" s="184" t="s">
        <v>371</v>
      </c>
      <c r="L514" s="184" t="s">
        <v>932</v>
      </c>
    </row>
    <row r="515" spans="1:12" x14ac:dyDescent="0.35">
      <c r="A515" s="184">
        <v>60</v>
      </c>
      <c r="B515" s="184"/>
      <c r="C515" s="184"/>
      <c r="D515" s="203" t="s">
        <v>178</v>
      </c>
      <c r="E515" s="184"/>
      <c r="F515" s="203" t="s">
        <v>955</v>
      </c>
      <c r="G515" s="203" t="s">
        <v>956</v>
      </c>
      <c r="H515" s="184"/>
      <c r="I515" s="184"/>
      <c r="J515" s="184"/>
      <c r="K515" s="184" t="s">
        <v>957</v>
      </c>
      <c r="L515" s="184" t="s">
        <v>20</v>
      </c>
    </row>
    <row r="516" spans="1:12" x14ac:dyDescent="0.35">
      <c r="A516" s="184">
        <v>275</v>
      </c>
      <c r="B516" s="184"/>
      <c r="C516" s="184"/>
      <c r="D516" s="203" t="s">
        <v>178</v>
      </c>
      <c r="E516" s="184"/>
      <c r="F516" s="203" t="s">
        <v>955</v>
      </c>
      <c r="G516" s="203" t="s">
        <v>956</v>
      </c>
      <c r="H516" s="184"/>
      <c r="I516" s="184"/>
      <c r="J516" s="184"/>
      <c r="K516" s="184" t="s">
        <v>957</v>
      </c>
      <c r="L516" s="184" t="s">
        <v>20</v>
      </c>
    </row>
    <row r="517" spans="1:12" x14ac:dyDescent="0.35">
      <c r="A517" s="184">
        <v>61</v>
      </c>
      <c r="B517" s="184"/>
      <c r="C517" s="184"/>
      <c r="D517" s="203" t="s">
        <v>112</v>
      </c>
      <c r="E517" s="184"/>
      <c r="F517" s="203" t="s">
        <v>958</v>
      </c>
      <c r="G517" s="203" t="s">
        <v>959</v>
      </c>
      <c r="H517" s="184"/>
      <c r="I517" s="184"/>
      <c r="J517" s="184"/>
      <c r="K517" s="184" t="s">
        <v>960</v>
      </c>
      <c r="L517" s="184" t="s">
        <v>20</v>
      </c>
    </row>
    <row r="518" spans="1:12" x14ac:dyDescent="0.35">
      <c r="A518" s="184">
        <v>276</v>
      </c>
      <c r="B518" s="184"/>
      <c r="C518" s="184"/>
      <c r="D518" s="203" t="s">
        <v>112</v>
      </c>
      <c r="E518" s="184"/>
      <c r="F518" s="203" t="s">
        <v>958</v>
      </c>
      <c r="G518" s="203" t="s">
        <v>959</v>
      </c>
      <c r="H518" s="184"/>
      <c r="I518" s="184"/>
      <c r="J518" s="184"/>
      <c r="K518" s="184" t="s">
        <v>960</v>
      </c>
      <c r="L518" s="184" t="s">
        <v>20</v>
      </c>
    </row>
    <row r="519" spans="1:12" x14ac:dyDescent="0.35">
      <c r="A519" s="184">
        <v>210</v>
      </c>
      <c r="B519" s="184"/>
      <c r="C519" s="184"/>
      <c r="D519" s="203" t="s">
        <v>94</v>
      </c>
      <c r="E519" s="184"/>
      <c r="F519" s="203" t="s">
        <v>961</v>
      </c>
      <c r="G519" s="203" t="s">
        <v>962</v>
      </c>
      <c r="H519" s="184"/>
      <c r="I519" s="184"/>
      <c r="J519" s="184"/>
      <c r="K519" s="184" t="s">
        <v>963</v>
      </c>
      <c r="L519" s="184" t="s">
        <v>79</v>
      </c>
    </row>
    <row r="520" spans="1:12" x14ac:dyDescent="0.35">
      <c r="A520" s="184">
        <v>211</v>
      </c>
      <c r="B520" s="184"/>
      <c r="C520" s="184"/>
      <c r="D520" s="203" t="s">
        <v>95</v>
      </c>
      <c r="E520" s="184"/>
      <c r="F520" s="203" t="s">
        <v>961</v>
      </c>
      <c r="G520" s="203" t="s">
        <v>962</v>
      </c>
      <c r="H520" s="184"/>
      <c r="I520" s="184"/>
      <c r="J520" s="184"/>
      <c r="K520" s="184" t="s">
        <v>963</v>
      </c>
      <c r="L520" s="184" t="s">
        <v>79</v>
      </c>
    </row>
    <row r="521" spans="1:12" x14ac:dyDescent="0.35">
      <c r="A521" s="184">
        <v>212</v>
      </c>
      <c r="B521" s="184"/>
      <c r="C521" s="184"/>
      <c r="D521" s="203" t="s">
        <v>92</v>
      </c>
      <c r="E521" s="184"/>
      <c r="F521" s="203" t="s">
        <v>961</v>
      </c>
      <c r="G521" s="203" t="s">
        <v>962</v>
      </c>
      <c r="H521" s="184"/>
      <c r="I521" s="184"/>
      <c r="J521" s="184"/>
      <c r="K521" s="184" t="s">
        <v>963</v>
      </c>
      <c r="L521" s="184" t="s">
        <v>79</v>
      </c>
    </row>
    <row r="522" spans="1:12" x14ac:dyDescent="0.35">
      <c r="A522" s="184">
        <v>213</v>
      </c>
      <c r="B522" s="184"/>
      <c r="C522" s="184"/>
      <c r="D522" s="203" t="s">
        <v>93</v>
      </c>
      <c r="E522" s="184"/>
      <c r="F522" s="203" t="s">
        <v>961</v>
      </c>
      <c r="G522" s="203" t="s">
        <v>962</v>
      </c>
      <c r="H522" s="184"/>
      <c r="I522" s="184"/>
      <c r="J522" s="184"/>
      <c r="K522" s="184" t="s">
        <v>963</v>
      </c>
      <c r="L522" s="184" t="s">
        <v>79</v>
      </c>
    </row>
    <row r="523" spans="1:12" x14ac:dyDescent="0.35">
      <c r="A523" s="184">
        <v>232</v>
      </c>
      <c r="B523" s="184"/>
      <c r="C523" s="184"/>
      <c r="D523" s="203" t="s">
        <v>134</v>
      </c>
      <c r="E523" s="184"/>
      <c r="F523" s="203" t="s">
        <v>964</v>
      </c>
      <c r="G523" s="203" t="s">
        <v>965</v>
      </c>
      <c r="H523" s="184"/>
      <c r="I523" s="184"/>
      <c r="J523" s="184"/>
      <c r="K523" s="184" t="s">
        <v>966</v>
      </c>
      <c r="L523" s="184" t="s">
        <v>936</v>
      </c>
    </row>
    <row r="524" spans="1:12" x14ac:dyDescent="0.35">
      <c r="A524" s="184">
        <v>104</v>
      </c>
      <c r="B524" s="184"/>
      <c r="C524" s="184"/>
      <c r="D524" s="203" t="s">
        <v>135</v>
      </c>
      <c r="E524" s="184"/>
      <c r="F524" s="203" t="s">
        <v>967</v>
      </c>
      <c r="G524" s="203" t="s">
        <v>968</v>
      </c>
      <c r="H524" s="184"/>
      <c r="I524" s="184"/>
      <c r="J524" s="184"/>
      <c r="K524" s="184" t="s">
        <v>969</v>
      </c>
      <c r="L524" s="184" t="s">
        <v>932</v>
      </c>
    </row>
    <row r="525" spans="1:12" x14ac:dyDescent="0.35">
      <c r="A525" s="184">
        <v>277</v>
      </c>
      <c r="B525" s="184"/>
      <c r="C525" s="184"/>
      <c r="D525" s="203" t="s">
        <v>135</v>
      </c>
      <c r="E525" s="184"/>
      <c r="F525" s="203" t="s">
        <v>967</v>
      </c>
      <c r="G525" s="203" t="s">
        <v>968</v>
      </c>
      <c r="H525" s="184"/>
      <c r="I525" s="184"/>
      <c r="J525" s="184"/>
      <c r="K525" s="184" t="s">
        <v>969</v>
      </c>
      <c r="L525" s="184" t="s">
        <v>932</v>
      </c>
    </row>
    <row r="526" spans="1:12" x14ac:dyDescent="0.35">
      <c r="A526" s="184">
        <v>36</v>
      </c>
      <c r="B526" s="184"/>
      <c r="C526" s="184"/>
      <c r="D526" s="203" t="s">
        <v>107</v>
      </c>
      <c r="E526" s="184"/>
      <c r="F526" s="203" t="s">
        <v>970</v>
      </c>
      <c r="G526" s="203" t="s">
        <v>971</v>
      </c>
      <c r="H526" s="184"/>
      <c r="I526" s="184"/>
      <c r="J526" s="184"/>
      <c r="K526" s="184" t="s">
        <v>972</v>
      </c>
      <c r="L526" s="184" t="s">
        <v>932</v>
      </c>
    </row>
    <row r="527" spans="1:12" x14ac:dyDescent="0.35">
      <c r="A527" s="184">
        <v>278</v>
      </c>
      <c r="B527" s="184"/>
      <c r="C527" s="184"/>
      <c r="D527" s="203" t="s">
        <v>107</v>
      </c>
      <c r="E527" s="184"/>
      <c r="F527" s="203" t="s">
        <v>970</v>
      </c>
      <c r="G527" s="203" t="s">
        <v>971</v>
      </c>
      <c r="H527" s="184"/>
      <c r="I527" s="184"/>
      <c r="J527" s="184"/>
      <c r="K527" s="184" t="s">
        <v>972</v>
      </c>
      <c r="L527" s="184" t="s">
        <v>932</v>
      </c>
    </row>
    <row r="528" spans="1:12" x14ac:dyDescent="0.35">
      <c r="A528" s="184">
        <v>37</v>
      </c>
      <c r="B528" s="184"/>
      <c r="C528" s="184"/>
      <c r="D528" s="203" t="s">
        <v>197</v>
      </c>
      <c r="E528" s="184"/>
      <c r="F528" s="203" t="s">
        <v>973</v>
      </c>
      <c r="G528" s="203" t="s">
        <v>974</v>
      </c>
      <c r="H528" s="184"/>
      <c r="I528" s="184"/>
      <c r="J528" s="184"/>
      <c r="K528" s="184" t="s">
        <v>975</v>
      </c>
      <c r="L528" s="184" t="s">
        <v>932</v>
      </c>
    </row>
    <row r="529" spans="1:12" x14ac:dyDescent="0.35">
      <c r="A529" s="184">
        <v>279</v>
      </c>
      <c r="B529" s="184"/>
      <c r="C529" s="184"/>
      <c r="D529" s="203" t="s">
        <v>197</v>
      </c>
      <c r="E529" s="184"/>
      <c r="F529" s="203" t="s">
        <v>973</v>
      </c>
      <c r="G529" s="203" t="s">
        <v>974</v>
      </c>
      <c r="H529" s="184"/>
      <c r="I529" s="184"/>
      <c r="J529" s="184"/>
      <c r="K529" s="184" t="s">
        <v>975</v>
      </c>
      <c r="L529" s="184" t="s">
        <v>932</v>
      </c>
    </row>
    <row r="530" spans="1:12" x14ac:dyDescent="0.35">
      <c r="A530" s="184">
        <v>38</v>
      </c>
      <c r="B530" s="184"/>
      <c r="C530" s="184"/>
      <c r="D530" s="203" t="s">
        <v>103</v>
      </c>
      <c r="E530" s="184"/>
      <c r="F530" s="203" t="s">
        <v>973</v>
      </c>
      <c r="G530" s="203" t="s">
        <v>974</v>
      </c>
      <c r="H530" s="184"/>
      <c r="I530" s="184"/>
      <c r="J530" s="184"/>
      <c r="K530" s="184" t="s">
        <v>975</v>
      </c>
      <c r="L530" s="184" t="s">
        <v>932</v>
      </c>
    </row>
    <row r="531" spans="1:12" x14ac:dyDescent="0.35">
      <c r="A531" s="184">
        <v>280</v>
      </c>
      <c r="B531" s="184"/>
      <c r="C531" s="184"/>
      <c r="D531" s="203" t="s">
        <v>103</v>
      </c>
      <c r="E531" s="184"/>
      <c r="F531" s="203" t="s">
        <v>973</v>
      </c>
      <c r="G531" s="203" t="s">
        <v>974</v>
      </c>
      <c r="H531" s="184"/>
      <c r="I531" s="184"/>
      <c r="J531" s="184"/>
      <c r="K531" s="184" t="s">
        <v>975</v>
      </c>
      <c r="L531" s="184" t="s">
        <v>932</v>
      </c>
    </row>
    <row r="532" spans="1:12" x14ac:dyDescent="0.35">
      <c r="A532" s="184">
        <v>39</v>
      </c>
      <c r="B532" s="184"/>
      <c r="C532" s="184"/>
      <c r="D532" s="203" t="s">
        <v>198</v>
      </c>
      <c r="E532" s="184"/>
      <c r="F532" s="203" t="s">
        <v>973</v>
      </c>
      <c r="G532" s="203" t="s">
        <v>974</v>
      </c>
      <c r="H532" s="184"/>
      <c r="I532" s="184"/>
      <c r="J532" s="184"/>
      <c r="K532" s="184" t="s">
        <v>975</v>
      </c>
      <c r="L532" s="184" t="s">
        <v>932</v>
      </c>
    </row>
    <row r="533" spans="1:12" x14ac:dyDescent="0.35">
      <c r="A533" s="184">
        <v>281</v>
      </c>
      <c r="B533" s="184"/>
      <c r="C533" s="184"/>
      <c r="D533" s="203" t="s">
        <v>198</v>
      </c>
      <c r="E533" s="184"/>
      <c r="F533" s="203" t="s">
        <v>973</v>
      </c>
      <c r="G533" s="203" t="s">
        <v>974</v>
      </c>
      <c r="H533" s="184"/>
      <c r="I533" s="184"/>
      <c r="J533" s="184"/>
      <c r="K533" s="184" t="s">
        <v>975</v>
      </c>
      <c r="L533" s="184" t="s">
        <v>932</v>
      </c>
    </row>
    <row r="534" spans="1:12" x14ac:dyDescent="0.35">
      <c r="A534" s="184">
        <v>40</v>
      </c>
      <c r="B534" s="184"/>
      <c r="C534" s="184"/>
      <c r="D534" s="203" t="s">
        <v>199</v>
      </c>
      <c r="E534" s="184"/>
      <c r="F534" s="203" t="s">
        <v>973</v>
      </c>
      <c r="G534" s="203" t="s">
        <v>974</v>
      </c>
      <c r="H534" s="184"/>
      <c r="I534" s="184"/>
      <c r="J534" s="184"/>
      <c r="K534" s="184" t="s">
        <v>975</v>
      </c>
      <c r="L534" s="184" t="s">
        <v>932</v>
      </c>
    </row>
    <row r="535" spans="1:12" x14ac:dyDescent="0.35">
      <c r="A535" s="184">
        <v>282</v>
      </c>
      <c r="B535" s="184"/>
      <c r="C535" s="184"/>
      <c r="D535" s="203" t="s">
        <v>199</v>
      </c>
      <c r="E535" s="184"/>
      <c r="F535" s="203" t="s">
        <v>973</v>
      </c>
      <c r="G535" s="203" t="s">
        <v>974</v>
      </c>
      <c r="H535" s="184"/>
      <c r="I535" s="184"/>
      <c r="J535" s="184"/>
      <c r="K535" s="184" t="s">
        <v>975</v>
      </c>
      <c r="L535" s="184" t="s">
        <v>932</v>
      </c>
    </row>
    <row r="536" spans="1:12" x14ac:dyDescent="0.35">
      <c r="A536" s="184">
        <v>183</v>
      </c>
      <c r="B536" s="184"/>
      <c r="C536" s="184"/>
      <c r="D536" s="203" t="s">
        <v>131</v>
      </c>
      <c r="E536" s="184"/>
      <c r="F536" s="203" t="s">
        <v>976</v>
      </c>
      <c r="G536" s="203" t="s">
        <v>977</v>
      </c>
      <c r="H536" s="184"/>
      <c r="I536" s="184"/>
      <c r="J536" s="184"/>
      <c r="K536" s="184" t="s">
        <v>978</v>
      </c>
      <c r="L536" s="184" t="s">
        <v>79</v>
      </c>
    </row>
    <row r="537" spans="1:12" x14ac:dyDescent="0.35">
      <c r="A537" s="184">
        <v>283</v>
      </c>
      <c r="B537" s="184"/>
      <c r="C537" s="184"/>
      <c r="D537" s="203" t="s">
        <v>131</v>
      </c>
      <c r="E537" s="184"/>
      <c r="F537" s="203" t="s">
        <v>976</v>
      </c>
      <c r="G537" s="203" t="s">
        <v>977</v>
      </c>
      <c r="H537" s="184"/>
      <c r="I537" s="184"/>
      <c r="J537" s="184"/>
      <c r="K537" s="184" t="s">
        <v>978</v>
      </c>
      <c r="L537" s="184" t="s">
        <v>79</v>
      </c>
    </row>
    <row r="538" spans="1:12" x14ac:dyDescent="0.35">
      <c r="A538" s="184">
        <v>184</v>
      </c>
      <c r="B538" s="184"/>
      <c r="C538" s="184"/>
      <c r="D538" s="203" t="s">
        <v>139</v>
      </c>
      <c r="E538" s="184"/>
      <c r="F538" s="203" t="s">
        <v>979</v>
      </c>
      <c r="G538" s="203" t="s">
        <v>980</v>
      </c>
      <c r="H538" s="184"/>
      <c r="I538" s="184"/>
      <c r="J538" s="184"/>
      <c r="K538" s="184" t="s">
        <v>981</v>
      </c>
      <c r="L538" s="184" t="s">
        <v>899</v>
      </c>
    </row>
    <row r="539" spans="1:12" x14ac:dyDescent="0.35">
      <c r="A539" s="184">
        <v>284</v>
      </c>
      <c r="B539" s="184"/>
      <c r="C539" s="184"/>
      <c r="D539" s="203" t="s">
        <v>139</v>
      </c>
      <c r="E539" s="184"/>
      <c r="F539" s="203" t="s">
        <v>979</v>
      </c>
      <c r="G539" s="203" t="s">
        <v>980</v>
      </c>
      <c r="H539" s="184"/>
      <c r="I539" s="184"/>
      <c r="J539" s="184"/>
      <c r="K539" s="184" t="s">
        <v>981</v>
      </c>
      <c r="L539" s="184" t="s">
        <v>899</v>
      </c>
    </row>
    <row r="540" spans="1:12" x14ac:dyDescent="0.35">
      <c r="A540" s="184">
        <v>185</v>
      </c>
      <c r="B540" s="184"/>
      <c r="C540" s="184"/>
      <c r="D540" s="203" t="s">
        <v>194</v>
      </c>
      <c r="E540" s="184"/>
      <c r="F540" s="203" t="s">
        <v>982</v>
      </c>
      <c r="G540" s="203" t="s">
        <v>983</v>
      </c>
      <c r="H540" s="184"/>
      <c r="I540" s="184"/>
      <c r="J540" s="184"/>
      <c r="K540" s="184" t="s">
        <v>984</v>
      </c>
      <c r="L540" s="184" t="s">
        <v>985</v>
      </c>
    </row>
    <row r="541" spans="1:12" x14ac:dyDescent="0.35">
      <c r="A541" s="184">
        <v>186</v>
      </c>
      <c r="B541" s="184"/>
      <c r="C541" s="184"/>
      <c r="D541" s="203" t="s">
        <v>200</v>
      </c>
      <c r="E541" s="184"/>
      <c r="F541" s="203" t="s">
        <v>986</v>
      </c>
      <c r="G541" s="203" t="s">
        <v>987</v>
      </c>
      <c r="H541" s="184"/>
      <c r="I541" s="184"/>
      <c r="J541" s="184"/>
      <c r="K541" s="184" t="s">
        <v>988</v>
      </c>
      <c r="L541" s="184" t="s">
        <v>20</v>
      </c>
    </row>
    <row r="542" spans="1:12" x14ac:dyDescent="0.35">
      <c r="A542" s="184">
        <v>285</v>
      </c>
      <c r="B542" s="184"/>
      <c r="C542" s="184"/>
      <c r="D542" s="203" t="s">
        <v>200</v>
      </c>
      <c r="E542" s="184"/>
      <c r="F542" s="203" t="s">
        <v>986</v>
      </c>
      <c r="G542" s="203" t="s">
        <v>987</v>
      </c>
      <c r="H542" s="184"/>
      <c r="I542" s="184"/>
      <c r="J542" s="184"/>
      <c r="K542" s="184" t="s">
        <v>988</v>
      </c>
      <c r="L542" s="184" t="s">
        <v>20</v>
      </c>
    </row>
    <row r="543" spans="1:12" x14ac:dyDescent="0.35">
      <c r="A543" s="184">
        <v>214</v>
      </c>
      <c r="B543" s="184"/>
      <c r="C543" s="184"/>
      <c r="D543" s="203" t="s">
        <v>87</v>
      </c>
      <c r="E543" s="184"/>
      <c r="F543" s="203" t="s">
        <v>989</v>
      </c>
      <c r="G543" s="203" t="s">
        <v>990</v>
      </c>
      <c r="H543" s="184"/>
      <c r="I543" s="184"/>
      <c r="J543" s="184"/>
      <c r="K543" s="184" t="s">
        <v>991</v>
      </c>
      <c r="L543" s="184" t="s">
        <v>79</v>
      </c>
    </row>
    <row r="544" spans="1:12" x14ac:dyDescent="0.35">
      <c r="A544" s="184">
        <v>286</v>
      </c>
      <c r="B544" s="184"/>
      <c r="C544" s="184"/>
      <c r="D544" s="203" t="s">
        <v>87</v>
      </c>
      <c r="E544" s="184"/>
      <c r="F544" s="203" t="s">
        <v>989</v>
      </c>
      <c r="G544" s="203" t="s">
        <v>990</v>
      </c>
      <c r="H544" s="184"/>
      <c r="I544" s="184"/>
      <c r="J544" s="184"/>
      <c r="K544" s="184" t="s">
        <v>991</v>
      </c>
      <c r="L544" s="184" t="s">
        <v>79</v>
      </c>
    </row>
    <row r="545" spans="1:12" x14ac:dyDescent="0.35">
      <c r="A545" s="184">
        <v>118</v>
      </c>
      <c r="B545" s="184"/>
      <c r="C545" s="184"/>
      <c r="D545" s="203" t="s">
        <v>216</v>
      </c>
      <c r="E545" s="184"/>
      <c r="F545" s="203" t="s">
        <v>992</v>
      </c>
      <c r="G545" s="203" t="s">
        <v>993</v>
      </c>
      <c r="H545" s="184"/>
      <c r="I545" s="184"/>
      <c r="J545" s="184"/>
      <c r="K545" s="184" t="s">
        <v>994</v>
      </c>
      <c r="L545" s="184" t="s">
        <v>4</v>
      </c>
    </row>
    <row r="546" spans="1:12" x14ac:dyDescent="0.35">
      <c r="A546" s="184">
        <v>408</v>
      </c>
      <c r="B546" s="184"/>
      <c r="C546" s="184"/>
      <c r="D546" s="203" t="s">
        <v>216</v>
      </c>
      <c r="E546" s="184"/>
      <c r="F546" s="203" t="s">
        <v>992</v>
      </c>
      <c r="G546" s="203" t="s">
        <v>993</v>
      </c>
      <c r="H546" s="184"/>
      <c r="I546" s="184"/>
      <c r="J546" s="184"/>
      <c r="K546" s="184" t="s">
        <v>994</v>
      </c>
      <c r="L546" s="184" t="s">
        <v>4</v>
      </c>
    </row>
    <row r="547" spans="1:12" x14ac:dyDescent="0.35">
      <c r="A547" s="184">
        <v>119</v>
      </c>
      <c r="B547" s="184"/>
      <c r="C547" s="184"/>
      <c r="D547" s="203" t="s">
        <v>800</v>
      </c>
      <c r="E547" s="184"/>
      <c r="F547" s="203" t="s">
        <v>992</v>
      </c>
      <c r="G547" s="203" t="s">
        <v>993</v>
      </c>
      <c r="H547" s="184"/>
      <c r="I547" s="184"/>
      <c r="J547" s="184"/>
      <c r="K547" s="184" t="s">
        <v>994</v>
      </c>
      <c r="L547" s="184" t="s">
        <v>4</v>
      </c>
    </row>
    <row r="548" spans="1:12" x14ac:dyDescent="0.35">
      <c r="A548" s="184">
        <v>287</v>
      </c>
      <c r="B548" s="184"/>
      <c r="C548" s="184"/>
      <c r="D548" s="203" t="s">
        <v>800</v>
      </c>
      <c r="E548" s="184"/>
      <c r="F548" s="203" t="s">
        <v>992</v>
      </c>
      <c r="G548" s="203" t="s">
        <v>993</v>
      </c>
      <c r="H548" s="184"/>
      <c r="I548" s="184"/>
      <c r="J548" s="184"/>
      <c r="K548" s="184" t="s">
        <v>994</v>
      </c>
      <c r="L548" s="184" t="s">
        <v>4</v>
      </c>
    </row>
    <row r="549" spans="1:12" x14ac:dyDescent="0.35">
      <c r="A549" s="184">
        <v>436</v>
      </c>
      <c r="B549" s="184"/>
      <c r="C549" s="184"/>
      <c r="D549" s="203" t="s">
        <v>857</v>
      </c>
      <c r="E549" s="184"/>
      <c r="F549" s="203" t="s">
        <v>992</v>
      </c>
      <c r="G549" s="203" t="s">
        <v>993</v>
      </c>
      <c r="H549" s="184"/>
      <c r="I549" s="184"/>
      <c r="J549" s="184"/>
      <c r="K549" s="184" t="s">
        <v>994</v>
      </c>
      <c r="L549" s="184" t="s">
        <v>4</v>
      </c>
    </row>
    <row r="550" spans="1:12" x14ac:dyDescent="0.35">
      <c r="A550" s="184">
        <v>367</v>
      </c>
      <c r="B550" s="184"/>
      <c r="C550" s="184"/>
      <c r="D550" s="203" t="s">
        <v>428</v>
      </c>
      <c r="E550" s="184"/>
      <c r="F550" s="203" t="s">
        <v>992</v>
      </c>
      <c r="G550" s="203" t="s">
        <v>993</v>
      </c>
      <c r="H550" s="184"/>
      <c r="I550" s="184"/>
      <c r="J550" s="184"/>
      <c r="K550" s="184" t="s">
        <v>994</v>
      </c>
      <c r="L550" s="184" t="s">
        <v>4</v>
      </c>
    </row>
    <row r="551" spans="1:12" x14ac:dyDescent="0.35">
      <c r="A551" s="184">
        <v>120</v>
      </c>
      <c r="B551" s="184"/>
      <c r="C551" s="184"/>
      <c r="D551" s="203" t="s">
        <v>66</v>
      </c>
      <c r="E551" s="184"/>
      <c r="F551" s="203" t="s">
        <v>995</v>
      </c>
      <c r="G551" s="203" t="s">
        <v>996</v>
      </c>
      <c r="H551" s="184"/>
      <c r="I551" s="184"/>
      <c r="J551" s="184"/>
      <c r="K551" s="184" t="s">
        <v>997</v>
      </c>
      <c r="L551" s="184" t="s">
        <v>4</v>
      </c>
    </row>
    <row r="552" spans="1:12" x14ac:dyDescent="0.35">
      <c r="A552" s="184">
        <v>437</v>
      </c>
      <c r="B552" s="184"/>
      <c r="C552" s="184"/>
      <c r="D552" s="203" t="s">
        <v>66</v>
      </c>
      <c r="E552" s="184"/>
      <c r="F552" s="203" t="s">
        <v>995</v>
      </c>
      <c r="G552" s="203" t="s">
        <v>996</v>
      </c>
      <c r="H552" s="184"/>
      <c r="I552" s="184"/>
      <c r="J552" s="184"/>
      <c r="K552" s="184" t="s">
        <v>997</v>
      </c>
      <c r="L552" s="184" t="s">
        <v>4</v>
      </c>
    </row>
    <row r="553" spans="1:12" x14ac:dyDescent="0.35">
      <c r="A553" s="184">
        <v>288</v>
      </c>
      <c r="B553" s="184"/>
      <c r="C553" s="184"/>
      <c r="D553" s="203" t="s">
        <v>66</v>
      </c>
      <c r="E553" s="184"/>
      <c r="F553" s="203" t="s">
        <v>995</v>
      </c>
      <c r="G553" s="203" t="s">
        <v>996</v>
      </c>
      <c r="H553" s="184"/>
      <c r="I553" s="184"/>
      <c r="J553" s="184"/>
      <c r="K553" s="184" t="s">
        <v>997</v>
      </c>
      <c r="L553" s="184" t="s">
        <v>4</v>
      </c>
    </row>
    <row r="554" spans="1:12" x14ac:dyDescent="0.35">
      <c r="A554" s="184">
        <v>121</v>
      </c>
      <c r="B554" s="184"/>
      <c r="C554" s="184"/>
      <c r="D554" s="203" t="s">
        <v>70</v>
      </c>
      <c r="E554" s="184"/>
      <c r="F554" s="203" t="s">
        <v>995</v>
      </c>
      <c r="G554" s="203" t="s">
        <v>996</v>
      </c>
      <c r="H554" s="184"/>
      <c r="I554" s="184"/>
      <c r="J554" s="184"/>
      <c r="K554" s="184" t="s">
        <v>997</v>
      </c>
      <c r="L554" s="184" t="s">
        <v>4</v>
      </c>
    </row>
    <row r="555" spans="1:12" x14ac:dyDescent="0.35">
      <c r="A555" s="184">
        <v>438</v>
      </c>
      <c r="B555" s="184"/>
      <c r="C555" s="184"/>
      <c r="D555" s="203" t="s">
        <v>70</v>
      </c>
      <c r="E555" s="184"/>
      <c r="F555" s="203" t="s">
        <v>995</v>
      </c>
      <c r="G555" s="203" t="s">
        <v>996</v>
      </c>
      <c r="H555" s="184"/>
      <c r="I555" s="184"/>
      <c r="J555" s="184"/>
      <c r="K555" s="184" t="s">
        <v>997</v>
      </c>
      <c r="L555" s="184" t="s">
        <v>4</v>
      </c>
    </row>
    <row r="556" spans="1:12" x14ac:dyDescent="0.35">
      <c r="A556" s="184">
        <v>289</v>
      </c>
      <c r="B556" s="184"/>
      <c r="C556" s="184"/>
      <c r="D556" s="203" t="s">
        <v>70</v>
      </c>
      <c r="E556" s="184"/>
      <c r="F556" s="203" t="s">
        <v>995</v>
      </c>
      <c r="G556" s="203" t="s">
        <v>996</v>
      </c>
      <c r="H556" s="184"/>
      <c r="I556" s="184"/>
      <c r="J556" s="184"/>
      <c r="K556" s="184" t="s">
        <v>997</v>
      </c>
      <c r="L556" s="184" t="s">
        <v>4</v>
      </c>
    </row>
    <row r="557" spans="1:12" x14ac:dyDescent="0.35">
      <c r="A557" s="184">
        <v>65</v>
      </c>
      <c r="B557" s="184"/>
      <c r="C557" s="184"/>
      <c r="D557" s="203" t="s">
        <v>164</v>
      </c>
      <c r="E557" s="184"/>
      <c r="F557" s="203" t="s">
        <v>998</v>
      </c>
      <c r="G557" s="203" t="s">
        <v>999</v>
      </c>
      <c r="H557" s="184"/>
      <c r="I557" s="184"/>
      <c r="J557" s="184"/>
      <c r="K557" s="184" t="s">
        <v>1000</v>
      </c>
      <c r="L557" s="184" t="s">
        <v>20</v>
      </c>
    </row>
    <row r="558" spans="1:12" x14ac:dyDescent="0.35">
      <c r="A558" s="184">
        <v>290</v>
      </c>
      <c r="B558" s="184"/>
      <c r="C558" s="184"/>
      <c r="D558" s="203" t="s">
        <v>164</v>
      </c>
      <c r="E558" s="184"/>
      <c r="F558" s="203" t="s">
        <v>998</v>
      </c>
      <c r="G558" s="203" t="s">
        <v>999</v>
      </c>
      <c r="H558" s="184"/>
      <c r="I558" s="184"/>
      <c r="J558" s="184"/>
      <c r="K558" s="184" t="s">
        <v>1000</v>
      </c>
      <c r="L558" s="184" t="s">
        <v>20</v>
      </c>
    </row>
    <row r="559" spans="1:12" x14ac:dyDescent="0.35">
      <c r="A559" s="184">
        <v>66</v>
      </c>
      <c r="B559" s="184"/>
      <c r="C559" s="184"/>
      <c r="D559" s="203" t="s">
        <v>163</v>
      </c>
      <c r="E559" s="184"/>
      <c r="F559" s="203" t="s">
        <v>1001</v>
      </c>
      <c r="G559" s="203" t="s">
        <v>1002</v>
      </c>
      <c r="H559" s="184"/>
      <c r="I559" s="184"/>
      <c r="J559" s="184"/>
      <c r="K559" s="184" t="s">
        <v>1003</v>
      </c>
      <c r="L559" s="184" t="s">
        <v>20</v>
      </c>
    </row>
    <row r="560" spans="1:12" x14ac:dyDescent="0.35">
      <c r="A560" s="184">
        <v>291</v>
      </c>
      <c r="B560" s="184"/>
      <c r="C560" s="184"/>
      <c r="D560" s="203" t="s">
        <v>163</v>
      </c>
      <c r="E560" s="184"/>
      <c r="F560" s="203" t="s">
        <v>1001</v>
      </c>
      <c r="G560" s="203" t="s">
        <v>1002</v>
      </c>
      <c r="H560" s="184"/>
      <c r="I560" s="184"/>
      <c r="J560" s="184"/>
      <c r="K560" s="184" t="s">
        <v>1003</v>
      </c>
      <c r="L560" s="184" t="s">
        <v>20</v>
      </c>
    </row>
    <row r="561" spans="1:12" x14ac:dyDescent="0.35">
      <c r="A561" s="184">
        <v>105</v>
      </c>
      <c r="B561" s="184"/>
      <c r="C561" s="184"/>
      <c r="D561" s="203" t="s">
        <v>172</v>
      </c>
      <c r="E561" s="184"/>
      <c r="F561" s="203" t="s">
        <v>1004</v>
      </c>
      <c r="G561" s="203" t="s">
        <v>1005</v>
      </c>
      <c r="H561" s="184"/>
      <c r="I561" s="184"/>
      <c r="J561" s="184"/>
      <c r="K561" s="184" t="s">
        <v>1006</v>
      </c>
      <c r="L561" s="184" t="s">
        <v>932</v>
      </c>
    </row>
    <row r="562" spans="1:12" x14ac:dyDescent="0.35">
      <c r="A562" s="184">
        <v>292</v>
      </c>
      <c r="B562" s="184"/>
      <c r="C562" s="184"/>
      <c r="D562" s="203" t="s">
        <v>172</v>
      </c>
      <c r="E562" s="184"/>
      <c r="F562" s="203" t="s">
        <v>1004</v>
      </c>
      <c r="G562" s="203" t="s">
        <v>1005</v>
      </c>
      <c r="H562" s="184"/>
      <c r="I562" s="184"/>
      <c r="J562" s="184"/>
      <c r="K562" s="184" t="s">
        <v>1006</v>
      </c>
      <c r="L562" s="184" t="s">
        <v>932</v>
      </c>
    </row>
    <row r="563" spans="1:12" x14ac:dyDescent="0.35">
      <c r="A563" s="184">
        <v>68</v>
      </c>
      <c r="B563" s="184"/>
      <c r="C563" s="184"/>
      <c r="D563" s="203" t="s">
        <v>165</v>
      </c>
      <c r="E563" s="184"/>
      <c r="F563" s="203" t="s">
        <v>958</v>
      </c>
      <c r="G563" s="203" t="s">
        <v>959</v>
      </c>
      <c r="H563" s="184"/>
      <c r="I563" s="184"/>
      <c r="J563" s="184"/>
      <c r="K563" s="184" t="s">
        <v>960</v>
      </c>
      <c r="L563" s="184" t="s">
        <v>20</v>
      </c>
    </row>
    <row r="564" spans="1:12" x14ac:dyDescent="0.35">
      <c r="A564" s="184">
        <v>293</v>
      </c>
      <c r="B564" s="184"/>
      <c r="C564" s="184"/>
      <c r="D564" s="203" t="s">
        <v>165</v>
      </c>
      <c r="E564" s="184"/>
      <c r="F564" s="203" t="s">
        <v>958</v>
      </c>
      <c r="G564" s="203" t="s">
        <v>959</v>
      </c>
      <c r="H564" s="184"/>
      <c r="I564" s="184"/>
      <c r="J564" s="184"/>
      <c r="K564" s="184" t="s">
        <v>960</v>
      </c>
      <c r="L564" s="184" t="s">
        <v>20</v>
      </c>
    </row>
    <row r="565" spans="1:12" x14ac:dyDescent="0.35">
      <c r="A565" s="184">
        <v>106</v>
      </c>
      <c r="B565" s="184"/>
      <c r="C565" s="184"/>
      <c r="D565" s="203" t="s">
        <v>171</v>
      </c>
      <c r="E565" s="184"/>
      <c r="F565" s="203" t="s">
        <v>970</v>
      </c>
      <c r="G565" s="203" t="s">
        <v>971</v>
      </c>
      <c r="H565" s="184"/>
      <c r="I565" s="184"/>
      <c r="J565" s="184"/>
      <c r="K565" s="184" t="s">
        <v>972</v>
      </c>
      <c r="L565" s="184" t="s">
        <v>932</v>
      </c>
    </row>
    <row r="566" spans="1:12" x14ac:dyDescent="0.35">
      <c r="A566" s="184">
        <v>294</v>
      </c>
      <c r="B566" s="184"/>
      <c r="C566" s="184"/>
      <c r="D566" s="203" t="s">
        <v>171</v>
      </c>
      <c r="E566" s="184"/>
      <c r="F566" s="203" t="s">
        <v>970</v>
      </c>
      <c r="G566" s="203" t="s">
        <v>971</v>
      </c>
      <c r="H566" s="184"/>
      <c r="I566" s="184"/>
      <c r="J566" s="184"/>
      <c r="K566" s="184" t="s">
        <v>972</v>
      </c>
      <c r="L566" s="184" t="s">
        <v>932</v>
      </c>
    </row>
    <row r="567" spans="1:12" x14ac:dyDescent="0.35">
      <c r="A567" s="184">
        <v>107</v>
      </c>
      <c r="B567" s="184"/>
      <c r="C567" s="184"/>
      <c r="D567" s="203" t="s">
        <v>169</v>
      </c>
      <c r="E567" s="184"/>
      <c r="F567" s="203" t="s">
        <v>973</v>
      </c>
      <c r="G567" s="203" t="s">
        <v>974</v>
      </c>
      <c r="H567" s="184"/>
      <c r="I567" s="184"/>
      <c r="J567" s="184"/>
      <c r="K567" s="184" t="s">
        <v>975</v>
      </c>
      <c r="L567" s="184" t="s">
        <v>932</v>
      </c>
    </row>
    <row r="568" spans="1:12" x14ac:dyDescent="0.35">
      <c r="A568" s="184">
        <v>295</v>
      </c>
      <c r="B568" s="184"/>
      <c r="C568" s="184"/>
      <c r="D568" s="203" t="s">
        <v>169</v>
      </c>
      <c r="E568" s="184"/>
      <c r="F568" s="203" t="s">
        <v>973</v>
      </c>
      <c r="G568" s="203" t="s">
        <v>974</v>
      </c>
      <c r="H568" s="184"/>
      <c r="I568" s="184"/>
      <c r="J568" s="184"/>
      <c r="K568" s="184" t="s">
        <v>975</v>
      </c>
      <c r="L568" s="184" t="s">
        <v>932</v>
      </c>
    </row>
    <row r="569" spans="1:12" x14ac:dyDescent="0.35">
      <c r="A569" s="184">
        <v>108</v>
      </c>
      <c r="B569" s="184"/>
      <c r="C569" s="184"/>
      <c r="D569" s="203" t="s">
        <v>170</v>
      </c>
      <c r="E569" s="184"/>
      <c r="F569" s="203" t="s">
        <v>973</v>
      </c>
      <c r="G569" s="203" t="s">
        <v>974</v>
      </c>
      <c r="H569" s="184"/>
      <c r="I569" s="184"/>
      <c r="J569" s="184"/>
      <c r="K569" s="184" t="s">
        <v>975</v>
      </c>
      <c r="L569" s="184" t="s">
        <v>932</v>
      </c>
    </row>
    <row r="570" spans="1:12" x14ac:dyDescent="0.35">
      <c r="A570" s="184">
        <v>296</v>
      </c>
      <c r="B570" s="184"/>
      <c r="C570" s="184"/>
      <c r="D570" s="203" t="s">
        <v>170</v>
      </c>
      <c r="E570" s="184"/>
      <c r="F570" s="203" t="s">
        <v>973</v>
      </c>
      <c r="G570" s="203" t="s">
        <v>974</v>
      </c>
      <c r="H570" s="184"/>
      <c r="I570" s="184"/>
      <c r="J570" s="184"/>
      <c r="K570" s="184" t="s">
        <v>975</v>
      </c>
      <c r="L570" s="184" t="s">
        <v>932</v>
      </c>
    </row>
    <row r="571" spans="1:12" x14ac:dyDescent="0.35">
      <c r="A571" s="184">
        <v>215</v>
      </c>
      <c r="B571" s="184"/>
      <c r="C571" s="184"/>
      <c r="D571" s="203" t="s">
        <v>83</v>
      </c>
      <c r="E571" s="184"/>
      <c r="F571" s="203" t="s">
        <v>1007</v>
      </c>
      <c r="G571" s="203" t="s">
        <v>1008</v>
      </c>
      <c r="H571" s="184"/>
      <c r="I571" s="184"/>
      <c r="J571" s="184"/>
      <c r="K571" s="184" t="s">
        <v>1009</v>
      </c>
      <c r="L571" s="184" t="s">
        <v>932</v>
      </c>
    </row>
    <row r="572" spans="1:12" x14ac:dyDescent="0.35">
      <c r="A572" s="184">
        <v>216</v>
      </c>
      <c r="B572" s="184"/>
      <c r="C572" s="184"/>
      <c r="D572" s="203" t="s">
        <v>84</v>
      </c>
      <c r="E572" s="184"/>
      <c r="F572" s="203" t="s">
        <v>1007</v>
      </c>
      <c r="G572" s="203" t="s">
        <v>1008</v>
      </c>
      <c r="H572" s="184"/>
      <c r="I572" s="184"/>
      <c r="J572" s="184"/>
      <c r="K572" s="184" t="s">
        <v>1009</v>
      </c>
      <c r="L572" s="184" t="s">
        <v>932</v>
      </c>
    </row>
    <row r="573" spans="1:12" x14ac:dyDescent="0.35">
      <c r="A573" s="184">
        <v>122</v>
      </c>
      <c r="B573" s="184"/>
      <c r="C573" s="184"/>
      <c r="D573" s="203" t="s">
        <v>802</v>
      </c>
      <c r="E573" s="184"/>
      <c r="F573" s="203" t="s">
        <v>1010</v>
      </c>
      <c r="G573" s="203" t="s">
        <v>1011</v>
      </c>
      <c r="H573" s="184"/>
      <c r="I573" s="184"/>
      <c r="J573" s="184"/>
      <c r="K573" s="184" t="s">
        <v>1012</v>
      </c>
      <c r="L573" s="184" t="s">
        <v>4</v>
      </c>
    </row>
    <row r="574" spans="1:12" x14ac:dyDescent="0.35">
      <c r="A574" s="184">
        <v>409</v>
      </c>
      <c r="B574" s="184"/>
      <c r="C574" s="184"/>
      <c r="D574" s="203" t="s">
        <v>802</v>
      </c>
      <c r="E574" s="184"/>
      <c r="F574" s="203" t="s">
        <v>1010</v>
      </c>
      <c r="G574" s="203" t="s">
        <v>1011</v>
      </c>
      <c r="H574" s="184"/>
      <c r="I574" s="184"/>
      <c r="J574" s="184"/>
      <c r="K574" s="184" t="s">
        <v>1012</v>
      </c>
      <c r="L574" s="184" t="s">
        <v>4</v>
      </c>
    </row>
    <row r="575" spans="1:12" x14ac:dyDescent="0.35">
      <c r="A575" s="184">
        <v>123</v>
      </c>
      <c r="B575" s="184"/>
      <c r="C575" s="184"/>
      <c r="D575" s="203" t="s">
        <v>218</v>
      </c>
      <c r="E575" s="184"/>
      <c r="F575" s="203" t="s">
        <v>1010</v>
      </c>
      <c r="G575" s="203" t="s">
        <v>1011</v>
      </c>
      <c r="H575" s="184"/>
      <c r="I575" s="184"/>
      <c r="J575" s="184"/>
      <c r="K575" s="184" t="s">
        <v>1012</v>
      </c>
      <c r="L575" s="184" t="s">
        <v>4</v>
      </c>
    </row>
    <row r="576" spans="1:12" x14ac:dyDescent="0.35">
      <c r="A576" s="184">
        <v>410</v>
      </c>
      <c r="B576" s="184"/>
      <c r="C576" s="184"/>
      <c r="D576" s="203" t="s">
        <v>218</v>
      </c>
      <c r="E576" s="184"/>
      <c r="F576" s="203" t="s">
        <v>1010</v>
      </c>
      <c r="G576" s="203" t="s">
        <v>1011</v>
      </c>
      <c r="H576" s="184"/>
      <c r="I576" s="184"/>
      <c r="J576" s="184"/>
      <c r="K576" s="184" t="s">
        <v>1012</v>
      </c>
      <c r="L576" s="184" t="s">
        <v>4</v>
      </c>
    </row>
    <row r="577" spans="1:12" x14ac:dyDescent="0.35">
      <c r="A577" s="184">
        <v>124</v>
      </c>
      <c r="B577" s="184"/>
      <c r="C577" s="184"/>
      <c r="D577" s="203" t="s">
        <v>71</v>
      </c>
      <c r="E577" s="184"/>
      <c r="F577" s="203" t="s">
        <v>995</v>
      </c>
      <c r="G577" s="203" t="s">
        <v>996</v>
      </c>
      <c r="H577" s="184"/>
      <c r="I577" s="184"/>
      <c r="J577" s="184"/>
      <c r="K577" s="184" t="s">
        <v>997</v>
      </c>
      <c r="L577" s="184" t="s">
        <v>4</v>
      </c>
    </row>
    <row r="578" spans="1:12" x14ac:dyDescent="0.35">
      <c r="A578" s="184">
        <v>411</v>
      </c>
      <c r="B578" s="184"/>
      <c r="C578" s="184"/>
      <c r="D578" s="203" t="s">
        <v>71</v>
      </c>
      <c r="E578" s="184"/>
      <c r="F578" s="203" t="s">
        <v>995</v>
      </c>
      <c r="G578" s="203" t="s">
        <v>996</v>
      </c>
      <c r="H578" s="184"/>
      <c r="I578" s="184"/>
      <c r="J578" s="184"/>
      <c r="K578" s="184" t="s">
        <v>997</v>
      </c>
      <c r="L578" s="184" t="s">
        <v>4</v>
      </c>
    </row>
    <row r="579" spans="1:12" x14ac:dyDescent="0.35">
      <c r="A579" s="184">
        <v>71</v>
      </c>
      <c r="B579" s="184"/>
      <c r="C579" s="184"/>
      <c r="D579" s="203" t="s">
        <v>147</v>
      </c>
      <c r="E579" s="184"/>
      <c r="F579" s="203" t="s">
        <v>1013</v>
      </c>
      <c r="G579" s="203" t="s">
        <v>1014</v>
      </c>
      <c r="H579" s="184"/>
      <c r="I579" s="184"/>
      <c r="J579" s="184"/>
      <c r="K579" s="184" t="s">
        <v>147</v>
      </c>
      <c r="L579" s="184" t="s">
        <v>861</v>
      </c>
    </row>
    <row r="580" spans="1:12" x14ac:dyDescent="0.35">
      <c r="A580" s="184">
        <v>217</v>
      </c>
      <c r="B580" s="184"/>
      <c r="C580" s="184"/>
      <c r="D580" s="203" t="s">
        <v>99</v>
      </c>
      <c r="E580" s="184"/>
      <c r="F580" s="203" t="s">
        <v>1015</v>
      </c>
      <c r="G580" s="203" t="s">
        <v>1016</v>
      </c>
      <c r="H580" s="184"/>
      <c r="I580" s="184"/>
      <c r="J580" s="184"/>
      <c r="K580" s="184" t="s">
        <v>1017</v>
      </c>
      <c r="L580" s="184" t="s">
        <v>985</v>
      </c>
    </row>
    <row r="581" spans="1:12" x14ac:dyDescent="0.35">
      <c r="A581" s="184">
        <v>218</v>
      </c>
      <c r="B581" s="184"/>
      <c r="C581" s="184"/>
      <c r="D581" s="203" t="s">
        <v>100</v>
      </c>
      <c r="E581" s="184"/>
      <c r="F581" s="203" t="s">
        <v>1015</v>
      </c>
      <c r="G581" s="203" t="s">
        <v>1016</v>
      </c>
      <c r="H581" s="184"/>
      <c r="I581" s="184"/>
      <c r="J581" s="184"/>
      <c r="K581" s="184" t="s">
        <v>1017</v>
      </c>
      <c r="L581" s="184" t="s">
        <v>985</v>
      </c>
    </row>
    <row r="582" spans="1:12" x14ac:dyDescent="0.35">
      <c r="A582" s="184">
        <v>219</v>
      </c>
      <c r="B582" s="184"/>
      <c r="C582" s="184"/>
      <c r="D582" s="203" t="s">
        <v>101</v>
      </c>
      <c r="E582" s="184"/>
      <c r="F582" s="203" t="s">
        <v>1015</v>
      </c>
      <c r="G582" s="203" t="s">
        <v>1016</v>
      </c>
      <c r="H582" s="184"/>
      <c r="I582" s="184"/>
      <c r="J582" s="184"/>
      <c r="K582" s="184" t="s">
        <v>1017</v>
      </c>
      <c r="L582" s="184" t="s">
        <v>985</v>
      </c>
    </row>
    <row r="583" spans="1:12" x14ac:dyDescent="0.35">
      <c r="A583" s="184">
        <v>233</v>
      </c>
      <c r="B583" s="184"/>
      <c r="C583" s="184"/>
      <c r="D583" s="203" t="s">
        <v>167</v>
      </c>
      <c r="E583" s="184"/>
      <c r="F583" s="203" t="s">
        <v>1018</v>
      </c>
      <c r="G583" s="203" t="s">
        <v>1019</v>
      </c>
      <c r="H583" s="184"/>
      <c r="I583" s="184"/>
      <c r="J583" s="184"/>
      <c r="K583" s="184" t="s">
        <v>1020</v>
      </c>
      <c r="L583" s="184" t="s">
        <v>861</v>
      </c>
    </row>
    <row r="584" spans="1:12" x14ac:dyDescent="0.35">
      <c r="A584" s="184">
        <v>297</v>
      </c>
      <c r="B584" s="184"/>
      <c r="C584" s="184"/>
      <c r="D584" s="203" t="s">
        <v>167</v>
      </c>
      <c r="E584" s="184"/>
      <c r="F584" s="203" t="s">
        <v>1018</v>
      </c>
      <c r="G584" s="203" t="s">
        <v>1019</v>
      </c>
      <c r="H584" s="184"/>
      <c r="I584" s="184"/>
      <c r="J584" s="184"/>
      <c r="K584" s="184" t="s">
        <v>1020</v>
      </c>
      <c r="L584" s="184" t="s">
        <v>861</v>
      </c>
    </row>
    <row r="585" spans="1:12" x14ac:dyDescent="0.35">
      <c r="A585" s="184">
        <v>220</v>
      </c>
      <c r="B585" s="184"/>
      <c r="C585" s="184"/>
      <c r="D585" s="203" t="s">
        <v>96</v>
      </c>
      <c r="E585" s="184"/>
      <c r="F585" s="203" t="s">
        <v>1015</v>
      </c>
      <c r="G585" s="203" t="s">
        <v>1016</v>
      </c>
      <c r="H585" s="184"/>
      <c r="I585" s="184"/>
      <c r="J585" s="184"/>
      <c r="K585" s="184" t="s">
        <v>1017</v>
      </c>
      <c r="L585" s="184" t="s">
        <v>985</v>
      </c>
    </row>
    <row r="586" spans="1:12" x14ac:dyDescent="0.35">
      <c r="A586" s="184">
        <v>221</v>
      </c>
      <c r="B586" s="184"/>
      <c r="C586" s="184"/>
      <c r="D586" s="203" t="s">
        <v>97</v>
      </c>
      <c r="E586" s="184"/>
      <c r="F586" s="203" t="s">
        <v>1015</v>
      </c>
      <c r="G586" s="203" t="s">
        <v>1016</v>
      </c>
      <c r="H586" s="184"/>
      <c r="I586" s="184"/>
      <c r="J586" s="184"/>
      <c r="K586" s="184" t="s">
        <v>1017</v>
      </c>
      <c r="L586" s="184" t="s">
        <v>985</v>
      </c>
    </row>
    <row r="587" spans="1:12" x14ac:dyDescent="0.35">
      <c r="A587" s="184">
        <v>222</v>
      </c>
      <c r="B587" s="184"/>
      <c r="C587" s="184"/>
      <c r="D587" s="203" t="s">
        <v>98</v>
      </c>
      <c r="E587" s="184"/>
      <c r="F587" s="203" t="s">
        <v>1015</v>
      </c>
      <c r="G587" s="203" t="s">
        <v>1016</v>
      </c>
      <c r="H587" s="184"/>
      <c r="I587" s="184"/>
      <c r="J587" s="184"/>
      <c r="K587" s="184" t="s">
        <v>1017</v>
      </c>
      <c r="L587" s="184" t="s">
        <v>985</v>
      </c>
    </row>
    <row r="588" spans="1:12" x14ac:dyDescent="0.35">
      <c r="A588" s="184">
        <v>125</v>
      </c>
      <c r="B588" s="184"/>
      <c r="C588" s="184"/>
      <c r="D588" s="203" t="s">
        <v>65</v>
      </c>
      <c r="E588" s="184"/>
      <c r="F588" s="203" t="s">
        <v>1021</v>
      </c>
      <c r="G588" s="203" t="s">
        <v>1022</v>
      </c>
      <c r="H588" s="184"/>
      <c r="I588" s="184"/>
      <c r="J588" s="184"/>
      <c r="K588" s="184" t="s">
        <v>1023</v>
      </c>
      <c r="L588" s="184" t="s">
        <v>4</v>
      </c>
    </row>
    <row r="589" spans="1:12" x14ac:dyDescent="0.35">
      <c r="A589" s="184">
        <v>439</v>
      </c>
      <c r="B589" s="184"/>
      <c r="C589" s="184"/>
      <c r="D589" s="203" t="s">
        <v>65</v>
      </c>
      <c r="E589" s="184"/>
      <c r="F589" s="203" t="s">
        <v>1021</v>
      </c>
      <c r="G589" s="203" t="s">
        <v>1022</v>
      </c>
      <c r="H589" s="184"/>
      <c r="I589" s="184"/>
      <c r="J589" s="184"/>
      <c r="K589" s="184" t="s">
        <v>1023</v>
      </c>
      <c r="L589" s="184" t="s">
        <v>4</v>
      </c>
    </row>
    <row r="590" spans="1:12" x14ac:dyDescent="0.35">
      <c r="A590" s="184">
        <v>298</v>
      </c>
      <c r="B590" s="184"/>
      <c r="C590" s="184"/>
      <c r="D590" s="203" t="s">
        <v>65</v>
      </c>
      <c r="E590" s="184"/>
      <c r="F590" s="203" t="s">
        <v>1021</v>
      </c>
      <c r="G590" s="203" t="s">
        <v>1022</v>
      </c>
      <c r="H590" s="184"/>
      <c r="I590" s="184"/>
      <c r="J590" s="184"/>
      <c r="K590" s="184" t="s">
        <v>1023</v>
      </c>
      <c r="L590" s="184" t="s">
        <v>4</v>
      </c>
    </row>
    <row r="591" spans="1:12" x14ac:dyDescent="0.35">
      <c r="A591" s="184">
        <v>234</v>
      </c>
      <c r="B591" s="184"/>
      <c r="C591" s="184"/>
      <c r="D591" s="203" t="s">
        <v>77</v>
      </c>
      <c r="E591" s="184"/>
      <c r="F591" s="203" t="s">
        <v>1018</v>
      </c>
      <c r="G591" s="203" t="s">
        <v>1019</v>
      </c>
      <c r="H591" s="184"/>
      <c r="I591" s="184"/>
      <c r="J591" s="184"/>
      <c r="K591" s="184" t="s">
        <v>1020</v>
      </c>
      <c r="L591" s="184" t="s">
        <v>861</v>
      </c>
    </row>
    <row r="592" spans="1:12" x14ac:dyDescent="0.35">
      <c r="A592" s="184">
        <v>299</v>
      </c>
      <c r="B592" s="184"/>
      <c r="C592" s="184"/>
      <c r="D592" s="203" t="s">
        <v>77</v>
      </c>
      <c r="E592" s="184"/>
      <c r="F592" s="203" t="s">
        <v>1018</v>
      </c>
      <c r="G592" s="203" t="s">
        <v>1019</v>
      </c>
      <c r="H592" s="184"/>
      <c r="I592" s="184"/>
      <c r="J592" s="184"/>
      <c r="K592" s="184" t="s">
        <v>1020</v>
      </c>
      <c r="L592" s="184" t="s">
        <v>861</v>
      </c>
    </row>
    <row r="593" spans="1:12" x14ac:dyDescent="0.35">
      <c r="A593" s="184">
        <v>235</v>
      </c>
      <c r="B593" s="184"/>
      <c r="C593" s="184"/>
      <c r="D593" s="203" t="s">
        <v>168</v>
      </c>
      <c r="E593" s="184"/>
      <c r="F593" s="203" t="s">
        <v>1018</v>
      </c>
      <c r="G593" s="203" t="s">
        <v>1019</v>
      </c>
      <c r="H593" s="184"/>
      <c r="I593" s="184"/>
      <c r="J593" s="184"/>
      <c r="K593" s="184" t="s">
        <v>1020</v>
      </c>
      <c r="L593" s="184" t="s">
        <v>861</v>
      </c>
    </row>
    <row r="594" spans="1:12" x14ac:dyDescent="0.35">
      <c r="A594" s="184">
        <v>300</v>
      </c>
      <c r="B594" s="184"/>
      <c r="C594" s="184"/>
      <c r="D594" s="203" t="s">
        <v>168</v>
      </c>
      <c r="E594" s="184"/>
      <c r="F594" s="203" t="s">
        <v>1018</v>
      </c>
      <c r="G594" s="203" t="s">
        <v>1019</v>
      </c>
      <c r="H594" s="184"/>
      <c r="I594" s="184"/>
      <c r="J594" s="184"/>
      <c r="K594" s="184" t="s">
        <v>1020</v>
      </c>
      <c r="L594" s="184" t="s">
        <v>861</v>
      </c>
    </row>
    <row r="595" spans="1:12" x14ac:dyDescent="0.35">
      <c r="A595" s="184">
        <v>236</v>
      </c>
      <c r="B595" s="184"/>
      <c r="C595" s="184"/>
      <c r="D595" s="203" t="s">
        <v>166</v>
      </c>
      <c r="E595" s="184"/>
      <c r="F595" s="203" t="s">
        <v>1024</v>
      </c>
      <c r="G595" s="203" t="s">
        <v>1025</v>
      </c>
      <c r="H595" s="184"/>
      <c r="I595" s="184"/>
      <c r="J595" s="184"/>
      <c r="K595" s="184" t="s">
        <v>1026</v>
      </c>
      <c r="L595" s="184" t="s">
        <v>861</v>
      </c>
    </row>
    <row r="596" spans="1:12" x14ac:dyDescent="0.35">
      <c r="A596" s="184">
        <v>301</v>
      </c>
      <c r="B596" s="184"/>
      <c r="C596" s="184"/>
      <c r="D596" s="203" t="s">
        <v>166</v>
      </c>
      <c r="E596" s="184"/>
      <c r="F596" s="203" t="s">
        <v>1024</v>
      </c>
      <c r="G596" s="203" t="s">
        <v>1025</v>
      </c>
      <c r="H596" s="184"/>
      <c r="I596" s="184"/>
      <c r="J596" s="184"/>
      <c r="K596" s="184" t="s">
        <v>1026</v>
      </c>
      <c r="L596" s="184" t="s">
        <v>861</v>
      </c>
    </row>
    <row r="597" spans="1:12" x14ac:dyDescent="0.35">
      <c r="A597" s="184">
        <v>237</v>
      </c>
      <c r="B597" s="184"/>
      <c r="C597" s="184"/>
      <c r="D597" s="203" t="s">
        <v>78</v>
      </c>
      <c r="E597" s="184"/>
      <c r="F597" s="203" t="s">
        <v>1024</v>
      </c>
      <c r="G597" s="203" t="s">
        <v>1025</v>
      </c>
      <c r="H597" s="184"/>
      <c r="I597" s="184"/>
      <c r="J597" s="184"/>
      <c r="K597" s="184" t="s">
        <v>1026</v>
      </c>
      <c r="L597" s="184" t="s">
        <v>861</v>
      </c>
    </row>
    <row r="598" spans="1:12" x14ac:dyDescent="0.35">
      <c r="A598" s="184">
        <v>302</v>
      </c>
      <c r="B598" s="184"/>
      <c r="C598" s="184"/>
      <c r="D598" s="203" t="s">
        <v>78</v>
      </c>
      <c r="E598" s="184"/>
      <c r="F598" s="203" t="s">
        <v>1024</v>
      </c>
      <c r="G598" s="203" t="s">
        <v>1025</v>
      </c>
      <c r="H598" s="184"/>
      <c r="I598" s="184"/>
      <c r="J598" s="184"/>
      <c r="K598" s="184" t="s">
        <v>1026</v>
      </c>
      <c r="L598" s="184" t="s">
        <v>861</v>
      </c>
    </row>
    <row r="599" spans="1:12" x14ac:dyDescent="0.35">
      <c r="A599" s="184">
        <v>187</v>
      </c>
      <c r="B599" s="184"/>
      <c r="C599" s="184"/>
      <c r="D599" s="203" t="s">
        <v>193</v>
      </c>
      <c r="E599" s="184"/>
      <c r="F599" s="203" t="s">
        <v>1027</v>
      </c>
      <c r="G599" s="203" t="s">
        <v>1028</v>
      </c>
      <c r="H599" s="184"/>
      <c r="I599" s="184"/>
      <c r="J599" s="184"/>
      <c r="K599" s="184" t="s">
        <v>1029</v>
      </c>
      <c r="L599" s="184" t="s">
        <v>985</v>
      </c>
    </row>
    <row r="600" spans="1:12" x14ac:dyDescent="0.35">
      <c r="A600" s="184">
        <v>126</v>
      </c>
      <c r="B600" s="184"/>
      <c r="C600" s="184"/>
      <c r="D600" s="203" t="s">
        <v>56</v>
      </c>
      <c r="E600" s="184"/>
      <c r="F600" s="203" t="s">
        <v>906</v>
      </c>
      <c r="G600" s="203" t="s">
        <v>907</v>
      </c>
      <c r="H600" s="184"/>
      <c r="I600" s="184"/>
      <c r="J600" s="184"/>
      <c r="K600" s="184" t="s">
        <v>908</v>
      </c>
      <c r="L600" s="184" t="s">
        <v>4</v>
      </c>
    </row>
    <row r="601" spans="1:12" x14ac:dyDescent="0.35">
      <c r="A601" s="184">
        <v>440</v>
      </c>
      <c r="B601" s="184"/>
      <c r="C601" s="184"/>
      <c r="D601" s="203" t="s">
        <v>56</v>
      </c>
      <c r="E601" s="184"/>
      <c r="F601" s="203" t="s">
        <v>906</v>
      </c>
      <c r="G601" s="203" t="s">
        <v>907</v>
      </c>
      <c r="H601" s="184"/>
      <c r="I601" s="184"/>
      <c r="J601" s="184"/>
      <c r="K601" s="184" t="s">
        <v>908</v>
      </c>
      <c r="L601" s="184" t="s">
        <v>4</v>
      </c>
    </row>
    <row r="602" spans="1:12" x14ac:dyDescent="0.35">
      <c r="A602" s="184">
        <v>303</v>
      </c>
      <c r="B602" s="184"/>
      <c r="C602" s="184"/>
      <c r="D602" s="203" t="s">
        <v>56</v>
      </c>
      <c r="E602" s="184"/>
      <c r="F602" s="203" t="s">
        <v>906</v>
      </c>
      <c r="G602" s="203" t="s">
        <v>907</v>
      </c>
      <c r="H602" s="184"/>
      <c r="I602" s="184"/>
      <c r="J602" s="184"/>
      <c r="K602" s="184" t="s">
        <v>908</v>
      </c>
      <c r="L602" s="184" t="s">
        <v>4</v>
      </c>
    </row>
    <row r="603" spans="1:12" x14ac:dyDescent="0.35">
      <c r="A603" s="184">
        <v>41</v>
      </c>
      <c r="B603" s="184"/>
      <c r="C603" s="184"/>
      <c r="D603" s="203" t="s">
        <v>106</v>
      </c>
      <c r="E603" s="184"/>
      <c r="F603" s="203" t="s">
        <v>1030</v>
      </c>
      <c r="G603" s="203" t="s">
        <v>1031</v>
      </c>
      <c r="H603" s="184"/>
      <c r="I603" s="184"/>
      <c r="J603" s="184"/>
      <c r="K603" s="184" t="s">
        <v>1032</v>
      </c>
      <c r="L603" s="184" t="s">
        <v>932</v>
      </c>
    </row>
    <row r="604" spans="1:12" x14ac:dyDescent="0.35">
      <c r="A604" s="184">
        <v>304</v>
      </c>
      <c r="B604" s="184"/>
      <c r="C604" s="184"/>
      <c r="D604" s="203" t="s">
        <v>106</v>
      </c>
      <c r="E604" s="184"/>
      <c r="F604" s="203" t="s">
        <v>1030</v>
      </c>
      <c r="G604" s="203" t="s">
        <v>1031</v>
      </c>
      <c r="H604" s="184"/>
      <c r="I604" s="184"/>
      <c r="J604" s="184"/>
      <c r="K604" s="184" t="s">
        <v>1032</v>
      </c>
      <c r="L604" s="184" t="s">
        <v>932</v>
      </c>
    </row>
    <row r="605" spans="1:12" x14ac:dyDescent="0.35">
      <c r="A605" s="184">
        <v>42</v>
      </c>
      <c r="B605" s="184"/>
      <c r="C605" s="184"/>
      <c r="D605" s="203" t="s">
        <v>104</v>
      </c>
      <c r="E605" s="184"/>
      <c r="F605" s="203" t="s">
        <v>1030</v>
      </c>
      <c r="G605" s="203" t="s">
        <v>1031</v>
      </c>
      <c r="H605" s="184"/>
      <c r="I605" s="184"/>
      <c r="J605" s="184"/>
      <c r="K605" s="184" t="s">
        <v>1032</v>
      </c>
      <c r="L605" s="184" t="s">
        <v>932</v>
      </c>
    </row>
    <row r="606" spans="1:12" x14ac:dyDescent="0.35">
      <c r="A606" s="184">
        <v>305</v>
      </c>
      <c r="B606" s="184"/>
      <c r="C606" s="184"/>
      <c r="D606" s="203" t="s">
        <v>104</v>
      </c>
      <c r="E606" s="184"/>
      <c r="F606" s="203" t="s">
        <v>1030</v>
      </c>
      <c r="G606" s="203" t="s">
        <v>1031</v>
      </c>
      <c r="H606" s="184"/>
      <c r="I606" s="184"/>
      <c r="J606" s="184"/>
      <c r="K606" s="184" t="s">
        <v>1032</v>
      </c>
      <c r="L606" s="184" t="s">
        <v>932</v>
      </c>
    </row>
    <row r="607" spans="1:12" x14ac:dyDescent="0.35">
      <c r="A607" s="184">
        <v>43</v>
      </c>
      <c r="B607" s="184"/>
      <c r="C607" s="184"/>
      <c r="D607" s="203" t="s">
        <v>105</v>
      </c>
      <c r="E607" s="184"/>
      <c r="F607" s="203" t="s">
        <v>1030</v>
      </c>
      <c r="G607" s="203" t="s">
        <v>1031</v>
      </c>
      <c r="H607" s="184"/>
      <c r="I607" s="184"/>
      <c r="J607" s="184"/>
      <c r="K607" s="184" t="s">
        <v>1032</v>
      </c>
      <c r="L607" s="184" t="s">
        <v>932</v>
      </c>
    </row>
    <row r="608" spans="1:12" x14ac:dyDescent="0.35">
      <c r="A608" s="184">
        <v>306</v>
      </c>
      <c r="B608" s="184"/>
      <c r="C608" s="184"/>
      <c r="D608" s="203" t="s">
        <v>105</v>
      </c>
      <c r="E608" s="184"/>
      <c r="F608" s="203" t="s">
        <v>1030</v>
      </c>
      <c r="G608" s="203" t="s">
        <v>1031</v>
      </c>
      <c r="H608" s="184"/>
      <c r="I608" s="184"/>
      <c r="J608" s="184"/>
      <c r="K608" s="184" t="s">
        <v>1032</v>
      </c>
      <c r="L608" s="184" t="s">
        <v>932</v>
      </c>
    </row>
    <row r="609" spans="1:12" x14ac:dyDescent="0.35">
      <c r="A609" s="184">
        <v>223</v>
      </c>
      <c r="B609" s="184"/>
      <c r="C609" s="184"/>
      <c r="D609" s="203" t="s">
        <v>150</v>
      </c>
      <c r="E609" s="184"/>
      <c r="F609" s="203" t="s">
        <v>1033</v>
      </c>
      <c r="G609" s="203" t="s">
        <v>1034</v>
      </c>
      <c r="H609" s="184"/>
      <c r="I609" s="184"/>
      <c r="J609" s="184"/>
      <c r="K609" s="184" t="s">
        <v>1035</v>
      </c>
      <c r="L609" s="184" t="s">
        <v>20</v>
      </c>
    </row>
    <row r="610" spans="1:12" x14ac:dyDescent="0.35">
      <c r="A610" s="184">
        <v>109</v>
      </c>
      <c r="B610" s="184"/>
      <c r="C610" s="184"/>
      <c r="D610" s="203" t="s">
        <v>121</v>
      </c>
      <c r="E610" s="184"/>
      <c r="F610" s="203" t="s">
        <v>1036</v>
      </c>
      <c r="G610" s="203" t="s">
        <v>1037</v>
      </c>
      <c r="H610" s="184"/>
      <c r="I610" s="184"/>
      <c r="J610" s="184"/>
      <c r="K610" s="184" t="s">
        <v>1038</v>
      </c>
      <c r="L610" s="184" t="s">
        <v>932</v>
      </c>
    </row>
    <row r="611" spans="1:12" x14ac:dyDescent="0.35">
      <c r="A611" s="184">
        <v>307</v>
      </c>
      <c r="B611" s="184"/>
      <c r="C611" s="184"/>
      <c r="D611" s="203" t="s">
        <v>121</v>
      </c>
      <c r="E611" s="184"/>
      <c r="F611" s="203" t="s">
        <v>1036</v>
      </c>
      <c r="G611" s="203" t="s">
        <v>1037</v>
      </c>
      <c r="H611" s="184"/>
      <c r="I611" s="184"/>
      <c r="J611" s="184"/>
      <c r="K611" s="184" t="s">
        <v>1038</v>
      </c>
      <c r="L611" s="184" t="s">
        <v>932</v>
      </c>
    </row>
    <row r="612" spans="1:12" x14ac:dyDescent="0.35">
      <c r="A612" s="184">
        <v>74</v>
      </c>
      <c r="B612" s="184"/>
      <c r="C612" s="184"/>
      <c r="D612" s="203" t="s">
        <v>114</v>
      </c>
      <c r="E612" s="184"/>
      <c r="F612" s="203" t="s">
        <v>1039</v>
      </c>
      <c r="G612" s="203" t="s">
        <v>1040</v>
      </c>
      <c r="H612" s="184"/>
      <c r="I612" s="184"/>
      <c r="J612" s="184"/>
      <c r="K612" s="184" t="s">
        <v>1041</v>
      </c>
      <c r="L612" s="184" t="s">
        <v>20</v>
      </c>
    </row>
    <row r="613" spans="1:12" x14ac:dyDescent="0.35">
      <c r="A613" s="184">
        <v>110</v>
      </c>
      <c r="B613" s="184"/>
      <c r="C613" s="184"/>
      <c r="D613" s="203" t="s">
        <v>122</v>
      </c>
      <c r="E613" s="184"/>
      <c r="F613" s="203" t="s">
        <v>1042</v>
      </c>
      <c r="G613" s="203" t="s">
        <v>1043</v>
      </c>
      <c r="H613" s="184"/>
      <c r="I613" s="184"/>
      <c r="J613" s="184"/>
      <c r="K613" s="184" t="s">
        <v>122</v>
      </c>
      <c r="L613" s="184" t="s">
        <v>932</v>
      </c>
    </row>
    <row r="614" spans="1:12" x14ac:dyDescent="0.35">
      <c r="A614" s="184">
        <v>111</v>
      </c>
      <c r="B614" s="184"/>
      <c r="C614" s="184"/>
      <c r="D614" s="203" t="s">
        <v>120</v>
      </c>
      <c r="E614" s="184"/>
      <c r="F614" s="203" t="s">
        <v>1044</v>
      </c>
      <c r="G614" s="203" t="s">
        <v>1045</v>
      </c>
      <c r="H614" s="184"/>
      <c r="I614" s="184"/>
      <c r="J614" s="184"/>
      <c r="K614" s="184" t="s">
        <v>120</v>
      </c>
      <c r="L614" s="184" t="s">
        <v>932</v>
      </c>
    </row>
    <row r="615" spans="1:12" x14ac:dyDescent="0.35">
      <c r="A615" s="184">
        <v>112</v>
      </c>
      <c r="B615" s="184"/>
      <c r="C615" s="184"/>
      <c r="D615" s="203" t="s">
        <v>119</v>
      </c>
      <c r="E615" s="184"/>
      <c r="F615" s="203" t="s">
        <v>1046</v>
      </c>
      <c r="G615" s="203" t="s">
        <v>1047</v>
      </c>
      <c r="H615" s="184"/>
      <c r="I615" s="184"/>
      <c r="J615" s="184"/>
      <c r="K615" s="184" t="s">
        <v>119</v>
      </c>
      <c r="L615" s="184" t="s">
        <v>932</v>
      </c>
    </row>
    <row r="616" spans="1:12" x14ac:dyDescent="0.35">
      <c r="A616" s="184">
        <v>310</v>
      </c>
      <c r="B616" s="184"/>
      <c r="C616" s="184"/>
      <c r="D616" s="203" t="s">
        <v>119</v>
      </c>
      <c r="E616" s="184"/>
      <c r="F616" s="203" t="s">
        <v>1046</v>
      </c>
      <c r="G616" s="203" t="s">
        <v>1047</v>
      </c>
      <c r="H616" s="184"/>
      <c r="I616" s="184"/>
      <c r="J616" s="184"/>
      <c r="K616" s="184" t="s">
        <v>119</v>
      </c>
      <c r="L616" s="184" t="s">
        <v>932</v>
      </c>
    </row>
    <row r="617" spans="1:12" x14ac:dyDescent="0.35">
      <c r="A617" s="184">
        <v>127</v>
      </c>
      <c r="B617" s="184"/>
      <c r="C617" s="184"/>
      <c r="D617" s="203" t="s">
        <v>803</v>
      </c>
      <c r="E617" s="184"/>
      <c r="F617" s="203" t="s">
        <v>1010</v>
      </c>
      <c r="G617" s="203" t="s">
        <v>1011</v>
      </c>
      <c r="H617" s="184"/>
      <c r="I617" s="184"/>
      <c r="J617" s="184"/>
      <c r="K617" s="184" t="s">
        <v>1012</v>
      </c>
      <c r="L617" s="184" t="s">
        <v>4</v>
      </c>
    </row>
    <row r="618" spans="1:12" x14ac:dyDescent="0.35">
      <c r="A618" s="184">
        <v>441</v>
      </c>
      <c r="B618" s="184"/>
      <c r="C618" s="184"/>
      <c r="D618" s="203" t="s">
        <v>803</v>
      </c>
      <c r="E618" s="184"/>
      <c r="F618" s="203" t="s">
        <v>1010</v>
      </c>
      <c r="G618" s="203" t="s">
        <v>1011</v>
      </c>
      <c r="H618" s="184"/>
      <c r="I618" s="184"/>
      <c r="J618" s="184"/>
      <c r="K618" s="184" t="s">
        <v>1012</v>
      </c>
      <c r="L618" s="184" t="s">
        <v>4</v>
      </c>
    </row>
    <row r="619" spans="1:12" x14ac:dyDescent="0.35">
      <c r="A619" s="184">
        <v>311</v>
      </c>
      <c r="B619" s="184"/>
      <c r="C619" s="184"/>
      <c r="D619" s="203" t="s">
        <v>803</v>
      </c>
      <c r="E619" s="184"/>
      <c r="F619" s="203" t="s">
        <v>1010</v>
      </c>
      <c r="G619" s="203" t="s">
        <v>1011</v>
      </c>
      <c r="H619" s="184"/>
      <c r="I619" s="184"/>
      <c r="J619" s="184"/>
      <c r="K619" s="184" t="s">
        <v>1012</v>
      </c>
      <c r="L619" s="184" t="s">
        <v>4</v>
      </c>
    </row>
    <row r="620" spans="1:12" x14ac:dyDescent="0.35">
      <c r="A620" s="184">
        <v>128</v>
      </c>
      <c r="B620" s="184"/>
      <c r="C620" s="184"/>
      <c r="D620" s="203" t="s">
        <v>219</v>
      </c>
      <c r="E620" s="184"/>
      <c r="F620" s="203" t="s">
        <v>1010</v>
      </c>
      <c r="G620" s="203" t="s">
        <v>1011</v>
      </c>
      <c r="H620" s="184"/>
      <c r="I620" s="184"/>
      <c r="J620" s="184"/>
      <c r="K620" s="184" t="s">
        <v>1012</v>
      </c>
      <c r="L620" s="184" t="s">
        <v>4</v>
      </c>
    </row>
    <row r="621" spans="1:12" x14ac:dyDescent="0.35">
      <c r="A621" s="184">
        <v>413</v>
      </c>
      <c r="B621" s="184"/>
      <c r="C621" s="184"/>
      <c r="D621" s="203" t="s">
        <v>219</v>
      </c>
      <c r="E621" s="184"/>
      <c r="F621" s="203" t="s">
        <v>1010</v>
      </c>
      <c r="G621" s="203" t="s">
        <v>1011</v>
      </c>
      <c r="H621" s="184"/>
      <c r="I621" s="184"/>
      <c r="J621" s="184"/>
      <c r="K621" s="184" t="s">
        <v>1012</v>
      </c>
      <c r="L621" s="184" t="s">
        <v>4</v>
      </c>
    </row>
    <row r="622" spans="1:12" x14ac:dyDescent="0.35">
      <c r="A622" s="184">
        <v>368</v>
      </c>
      <c r="B622" s="184"/>
      <c r="C622" s="184"/>
      <c r="D622" s="203" t="s">
        <v>430</v>
      </c>
      <c r="E622" s="184"/>
      <c r="F622" s="203" t="s">
        <v>1010</v>
      </c>
      <c r="G622" s="203" t="s">
        <v>1011</v>
      </c>
      <c r="H622" s="184"/>
      <c r="I622" s="184"/>
      <c r="J622" s="184"/>
      <c r="K622" s="184" t="s">
        <v>1012</v>
      </c>
      <c r="L622" s="184" t="s">
        <v>4</v>
      </c>
    </row>
    <row r="623" spans="1:12" x14ac:dyDescent="0.35">
      <c r="A623" s="184">
        <v>75</v>
      </c>
      <c r="B623" s="184"/>
      <c r="C623" s="184"/>
      <c r="D623" s="203" t="s">
        <v>128</v>
      </c>
      <c r="E623" s="184"/>
      <c r="F623" s="203" t="s">
        <v>1048</v>
      </c>
      <c r="G623" s="203" t="s">
        <v>1049</v>
      </c>
      <c r="H623" s="184"/>
      <c r="I623" s="184"/>
      <c r="J623" s="184"/>
      <c r="K623" s="184" t="s">
        <v>1050</v>
      </c>
      <c r="L623" s="184" t="s">
        <v>932</v>
      </c>
    </row>
    <row r="624" spans="1:12" x14ac:dyDescent="0.35">
      <c r="A624" s="184">
        <v>414</v>
      </c>
      <c r="B624" s="184"/>
      <c r="C624" s="184"/>
      <c r="D624" s="203" t="s">
        <v>128</v>
      </c>
      <c r="E624" s="184"/>
      <c r="F624" s="203" t="s">
        <v>1048</v>
      </c>
      <c r="G624" s="203" t="s">
        <v>1049</v>
      </c>
      <c r="H624" s="184"/>
      <c r="I624" s="184"/>
      <c r="J624" s="184"/>
      <c r="K624" s="184" t="s">
        <v>1050</v>
      </c>
      <c r="L624" s="184" t="s">
        <v>932</v>
      </c>
    </row>
    <row r="625" spans="1:12" x14ac:dyDescent="0.35">
      <c r="A625" s="184">
        <v>312</v>
      </c>
      <c r="B625" s="184"/>
      <c r="C625" s="184"/>
      <c r="D625" s="203" t="s">
        <v>128</v>
      </c>
      <c r="E625" s="184"/>
      <c r="F625" s="203" t="s">
        <v>1048</v>
      </c>
      <c r="G625" s="203" t="s">
        <v>1049</v>
      </c>
      <c r="H625" s="184"/>
      <c r="I625" s="184"/>
      <c r="J625" s="184"/>
      <c r="K625" s="184" t="s">
        <v>1050</v>
      </c>
      <c r="L625" s="184" t="s">
        <v>932</v>
      </c>
    </row>
    <row r="626" spans="1:12" x14ac:dyDescent="0.35">
      <c r="A626" s="184">
        <v>238</v>
      </c>
      <c r="B626" s="184"/>
      <c r="C626" s="184"/>
      <c r="D626" s="203" t="s">
        <v>408</v>
      </c>
      <c r="E626" s="184"/>
      <c r="F626" s="203" t="s">
        <v>1051</v>
      </c>
      <c r="G626" s="203" t="s">
        <v>1052</v>
      </c>
      <c r="H626" s="184"/>
      <c r="I626" s="184"/>
      <c r="J626" s="184"/>
      <c r="K626" s="184" t="s">
        <v>880</v>
      </c>
      <c r="L626" s="184" t="s">
        <v>861</v>
      </c>
    </row>
    <row r="627" spans="1:12" x14ac:dyDescent="0.35">
      <c r="A627" s="184">
        <v>466</v>
      </c>
      <c r="B627" s="184"/>
      <c r="C627" s="184"/>
      <c r="D627" s="203" t="s">
        <v>408</v>
      </c>
      <c r="E627" s="184"/>
      <c r="F627" s="203" t="s">
        <v>1051</v>
      </c>
      <c r="G627" s="203" t="s">
        <v>1052</v>
      </c>
      <c r="H627" s="184"/>
      <c r="I627" s="184"/>
      <c r="J627" s="184"/>
      <c r="K627" s="184" t="s">
        <v>880</v>
      </c>
      <c r="L627" s="184" t="s">
        <v>861</v>
      </c>
    </row>
    <row r="628" spans="1:12" x14ac:dyDescent="0.35">
      <c r="A628" s="184">
        <v>313</v>
      </c>
      <c r="B628" s="184"/>
      <c r="C628" s="184"/>
      <c r="D628" s="203" t="s">
        <v>408</v>
      </c>
      <c r="E628" s="184"/>
      <c r="F628" s="203" t="s">
        <v>1051</v>
      </c>
      <c r="G628" s="203" t="s">
        <v>1052</v>
      </c>
      <c r="H628" s="184"/>
      <c r="I628" s="184"/>
      <c r="J628" s="184"/>
      <c r="K628" s="184" t="s">
        <v>880</v>
      </c>
      <c r="L628" s="184" t="s">
        <v>861</v>
      </c>
    </row>
    <row r="629" spans="1:12" x14ac:dyDescent="0.35">
      <c r="A629" s="184">
        <v>129</v>
      </c>
      <c r="B629" s="184"/>
      <c r="C629" s="184"/>
      <c r="D629" s="203" t="s">
        <v>73</v>
      </c>
      <c r="E629" s="184"/>
      <c r="F629" s="203" t="s">
        <v>995</v>
      </c>
      <c r="G629" s="203" t="s">
        <v>996</v>
      </c>
      <c r="H629" s="184"/>
      <c r="I629" s="184"/>
      <c r="J629" s="184"/>
      <c r="K629" s="184" t="s">
        <v>997</v>
      </c>
      <c r="L629" s="184" t="s">
        <v>4</v>
      </c>
    </row>
    <row r="630" spans="1:12" x14ac:dyDescent="0.35">
      <c r="A630" s="184">
        <v>442</v>
      </c>
      <c r="B630" s="184"/>
      <c r="C630" s="184"/>
      <c r="D630" s="203" t="s">
        <v>73</v>
      </c>
      <c r="E630" s="184"/>
      <c r="F630" s="203" t="s">
        <v>995</v>
      </c>
      <c r="G630" s="203" t="s">
        <v>996</v>
      </c>
      <c r="H630" s="184"/>
      <c r="I630" s="184"/>
      <c r="J630" s="184"/>
      <c r="K630" s="184" t="s">
        <v>997</v>
      </c>
      <c r="L630" s="184" t="s">
        <v>4</v>
      </c>
    </row>
    <row r="631" spans="1:12" x14ac:dyDescent="0.35">
      <c r="A631" s="184">
        <v>314</v>
      </c>
      <c r="B631" s="184"/>
      <c r="C631" s="184"/>
      <c r="D631" s="203" t="s">
        <v>73</v>
      </c>
      <c r="E631" s="184"/>
      <c r="F631" s="203" t="s">
        <v>995</v>
      </c>
      <c r="G631" s="203" t="s">
        <v>996</v>
      </c>
      <c r="H631" s="184"/>
      <c r="I631" s="184"/>
      <c r="J631" s="184"/>
      <c r="K631" s="184" t="s">
        <v>997</v>
      </c>
      <c r="L631" s="184" t="s">
        <v>4</v>
      </c>
    </row>
    <row r="632" spans="1:12" x14ac:dyDescent="0.35">
      <c r="A632" s="184">
        <v>138</v>
      </c>
      <c r="B632" s="184"/>
      <c r="C632" s="184"/>
      <c r="D632" s="203" t="s">
        <v>403</v>
      </c>
      <c r="E632" s="184"/>
      <c r="F632" s="203" t="s">
        <v>1010</v>
      </c>
      <c r="G632" s="203" t="s">
        <v>1011</v>
      </c>
      <c r="H632" s="184"/>
      <c r="I632" s="184"/>
      <c r="J632" s="184"/>
      <c r="K632" s="184" t="s">
        <v>1012</v>
      </c>
      <c r="L632" s="184" t="s">
        <v>4</v>
      </c>
    </row>
    <row r="633" spans="1:12" x14ac:dyDescent="0.35">
      <c r="A633" s="184">
        <v>443</v>
      </c>
      <c r="B633" s="184"/>
      <c r="C633" s="184"/>
      <c r="D633" s="203" t="s">
        <v>403</v>
      </c>
      <c r="E633" s="184"/>
      <c r="F633" s="203" t="s">
        <v>1010</v>
      </c>
      <c r="G633" s="203" t="s">
        <v>1011</v>
      </c>
      <c r="H633" s="184"/>
      <c r="I633" s="184"/>
      <c r="J633" s="184"/>
      <c r="K633" s="184" t="s">
        <v>1012</v>
      </c>
      <c r="L633" s="184" t="s">
        <v>4</v>
      </c>
    </row>
    <row r="634" spans="1:12" x14ac:dyDescent="0.35">
      <c r="A634" s="184">
        <v>315</v>
      </c>
      <c r="B634" s="184"/>
      <c r="C634" s="184"/>
      <c r="D634" s="203" t="s">
        <v>427</v>
      </c>
      <c r="E634" s="184"/>
      <c r="F634" s="203" t="s">
        <v>1010</v>
      </c>
      <c r="G634" s="203" t="s">
        <v>1011</v>
      </c>
      <c r="H634" s="184"/>
      <c r="I634" s="184"/>
      <c r="J634" s="184"/>
      <c r="K634" s="184" t="s">
        <v>1012</v>
      </c>
      <c r="L634" s="184" t="s">
        <v>4</v>
      </c>
    </row>
    <row r="635" spans="1:12" x14ac:dyDescent="0.35">
      <c r="A635" s="184">
        <v>139</v>
      </c>
      <c r="B635" s="184"/>
      <c r="C635" s="184"/>
      <c r="D635" s="203" t="s">
        <v>412</v>
      </c>
      <c r="E635" s="184"/>
      <c r="F635" s="203" t="s">
        <v>1010</v>
      </c>
      <c r="G635" s="203" t="s">
        <v>1011</v>
      </c>
      <c r="H635" s="184"/>
      <c r="I635" s="184"/>
      <c r="J635" s="184"/>
      <c r="K635" s="184" t="s">
        <v>1012</v>
      </c>
      <c r="L635" s="184" t="s">
        <v>4</v>
      </c>
    </row>
    <row r="636" spans="1:12" x14ac:dyDescent="0.35">
      <c r="A636" s="184">
        <v>415</v>
      </c>
      <c r="B636" s="184"/>
      <c r="C636" s="184"/>
      <c r="D636" s="203" t="s">
        <v>412</v>
      </c>
      <c r="E636" s="184"/>
      <c r="F636" s="203" t="s">
        <v>1010</v>
      </c>
      <c r="G636" s="203" t="s">
        <v>1011</v>
      </c>
      <c r="H636" s="184"/>
      <c r="I636" s="184"/>
      <c r="J636" s="184"/>
      <c r="K636" s="184" t="s">
        <v>1012</v>
      </c>
      <c r="L636" s="184" t="s">
        <v>4</v>
      </c>
    </row>
    <row r="637" spans="1:12" x14ac:dyDescent="0.35">
      <c r="A637" s="184">
        <v>369</v>
      </c>
      <c r="B637" s="184"/>
      <c r="C637" s="184"/>
      <c r="D637" s="203" t="s">
        <v>412</v>
      </c>
      <c r="E637" s="184"/>
      <c r="F637" s="203" t="s">
        <v>1010</v>
      </c>
      <c r="G637" s="203" t="s">
        <v>1011</v>
      </c>
      <c r="H637" s="184"/>
      <c r="I637" s="184"/>
      <c r="J637" s="184"/>
      <c r="K637" s="184" t="s">
        <v>1012</v>
      </c>
      <c r="L637" s="184" t="s">
        <v>4</v>
      </c>
    </row>
    <row r="638" spans="1:12" x14ac:dyDescent="0.35">
      <c r="A638" s="184">
        <v>140</v>
      </c>
      <c r="B638" s="184"/>
      <c r="C638" s="184"/>
      <c r="D638" s="203" t="s">
        <v>413</v>
      </c>
      <c r="E638" s="184"/>
      <c r="F638" s="203" t="s">
        <v>1010</v>
      </c>
      <c r="G638" s="203" t="s">
        <v>1011</v>
      </c>
      <c r="H638" s="184"/>
      <c r="I638" s="184"/>
      <c r="J638" s="184"/>
      <c r="K638" s="184" t="s">
        <v>1012</v>
      </c>
      <c r="L638" s="184" t="s">
        <v>4</v>
      </c>
    </row>
    <row r="639" spans="1:12" x14ac:dyDescent="0.35">
      <c r="A639" s="184">
        <v>416</v>
      </c>
      <c r="B639" s="184"/>
      <c r="C639" s="184"/>
      <c r="D639" s="203" t="s">
        <v>413</v>
      </c>
      <c r="E639" s="184"/>
      <c r="F639" s="203" t="s">
        <v>1010</v>
      </c>
      <c r="G639" s="203" t="s">
        <v>1011</v>
      </c>
      <c r="H639" s="184"/>
      <c r="I639" s="184"/>
      <c r="J639" s="184"/>
      <c r="K639" s="184" t="s">
        <v>1012</v>
      </c>
      <c r="L639" s="184" t="s">
        <v>4</v>
      </c>
    </row>
    <row r="640" spans="1:12" x14ac:dyDescent="0.35">
      <c r="A640" s="184">
        <v>370</v>
      </c>
      <c r="B640" s="184"/>
      <c r="C640" s="184"/>
      <c r="D640" s="203" t="s">
        <v>413</v>
      </c>
      <c r="E640" s="184"/>
      <c r="F640" s="203" t="s">
        <v>1010</v>
      </c>
      <c r="G640" s="203" t="s">
        <v>1011</v>
      </c>
      <c r="H640" s="184"/>
      <c r="I640" s="184"/>
      <c r="J640" s="184"/>
      <c r="K640" s="184" t="s">
        <v>1012</v>
      </c>
      <c r="L640" s="184" t="s">
        <v>4</v>
      </c>
    </row>
    <row r="641" spans="1:12" x14ac:dyDescent="0.35">
      <c r="A641" s="184">
        <v>417</v>
      </c>
      <c r="B641" s="184"/>
      <c r="C641" s="184"/>
      <c r="D641" s="203" t="s">
        <v>425</v>
      </c>
      <c r="E641" s="184"/>
      <c r="F641" s="203" t="s">
        <v>1010</v>
      </c>
      <c r="G641" s="203" t="s">
        <v>1011</v>
      </c>
      <c r="H641" s="184"/>
      <c r="I641" s="184"/>
      <c r="J641" s="184"/>
      <c r="K641" s="184" t="s">
        <v>1012</v>
      </c>
      <c r="L641" s="184" t="s">
        <v>4</v>
      </c>
    </row>
    <row r="642" spans="1:12" x14ac:dyDescent="0.35">
      <c r="A642" s="184">
        <v>371</v>
      </c>
      <c r="B642" s="184"/>
      <c r="C642" s="184"/>
      <c r="D642" s="203" t="s">
        <v>425</v>
      </c>
      <c r="E642" s="184"/>
      <c r="F642" s="203" t="s">
        <v>1010</v>
      </c>
      <c r="G642" s="203" t="s">
        <v>1011</v>
      </c>
      <c r="H642" s="184"/>
      <c r="I642" s="184"/>
      <c r="J642" s="184"/>
      <c r="K642" s="184" t="s">
        <v>1012</v>
      </c>
      <c r="L642" s="184" t="s">
        <v>4</v>
      </c>
    </row>
    <row r="643" spans="1:12" x14ac:dyDescent="0.35">
      <c r="A643" s="184">
        <v>141</v>
      </c>
      <c r="B643" s="184"/>
      <c r="C643" s="184"/>
      <c r="D643" s="203" t="s">
        <v>425</v>
      </c>
      <c r="E643" s="184"/>
      <c r="F643" s="203" t="s">
        <v>1010</v>
      </c>
      <c r="G643" s="203" t="s">
        <v>1011</v>
      </c>
      <c r="H643" s="184"/>
      <c r="I643" s="184"/>
      <c r="J643" s="184"/>
      <c r="K643" s="184" t="s">
        <v>1012</v>
      </c>
      <c r="L643" s="184" t="s">
        <v>4</v>
      </c>
    </row>
    <row r="644" spans="1:12" x14ac:dyDescent="0.35">
      <c r="A644" s="184">
        <v>142</v>
      </c>
      <c r="B644" s="184"/>
      <c r="C644" s="184"/>
      <c r="D644" s="203" t="s">
        <v>799</v>
      </c>
      <c r="E644" s="184"/>
      <c r="F644" s="203" t="s">
        <v>1010</v>
      </c>
      <c r="G644" s="203" t="s">
        <v>1011</v>
      </c>
      <c r="H644" s="184"/>
      <c r="I644" s="184"/>
      <c r="J644" s="184"/>
      <c r="K644" s="184" t="s">
        <v>1012</v>
      </c>
      <c r="L644" s="184" t="s">
        <v>4</v>
      </c>
    </row>
    <row r="645" spans="1:12" x14ac:dyDescent="0.35">
      <c r="A645" s="184">
        <v>444</v>
      </c>
      <c r="B645" s="184"/>
      <c r="C645" s="184"/>
      <c r="D645" s="203" t="s">
        <v>799</v>
      </c>
      <c r="E645" s="184"/>
      <c r="F645" s="203" t="s">
        <v>1010</v>
      </c>
      <c r="G645" s="203" t="s">
        <v>1011</v>
      </c>
      <c r="H645" s="184"/>
      <c r="I645" s="184"/>
      <c r="J645" s="184"/>
      <c r="K645" s="184" t="s">
        <v>1012</v>
      </c>
      <c r="L645" s="184" t="s">
        <v>4</v>
      </c>
    </row>
    <row r="646" spans="1:12" x14ac:dyDescent="0.35">
      <c r="A646" s="184">
        <v>316</v>
      </c>
      <c r="B646" s="184"/>
      <c r="C646" s="184"/>
      <c r="D646" s="203" t="s">
        <v>799</v>
      </c>
      <c r="E646" s="184"/>
      <c r="F646" s="203" t="s">
        <v>1010</v>
      </c>
      <c r="G646" s="203" t="s">
        <v>1011</v>
      </c>
      <c r="H646" s="184"/>
      <c r="I646" s="184"/>
      <c r="J646" s="184"/>
      <c r="K646" s="184" t="s">
        <v>1012</v>
      </c>
      <c r="L646" s="184" t="s">
        <v>4</v>
      </c>
    </row>
    <row r="647" spans="1:12" x14ac:dyDescent="0.35">
      <c r="A647" s="184">
        <v>143</v>
      </c>
      <c r="B647" s="184"/>
      <c r="C647" s="184"/>
      <c r="D647" s="203" t="s">
        <v>805</v>
      </c>
      <c r="E647" s="184"/>
      <c r="F647" s="203" t="s">
        <v>1010</v>
      </c>
      <c r="G647" s="203" t="s">
        <v>1011</v>
      </c>
      <c r="H647" s="184"/>
      <c r="I647" s="184"/>
      <c r="J647" s="184"/>
      <c r="K647" s="184" t="s">
        <v>1012</v>
      </c>
      <c r="L647" s="184" t="s">
        <v>4</v>
      </c>
    </row>
    <row r="648" spans="1:12" x14ac:dyDescent="0.35">
      <c r="A648" s="184">
        <v>372</v>
      </c>
      <c r="B648" s="184"/>
      <c r="C648" s="184"/>
      <c r="D648" s="203" t="s">
        <v>805</v>
      </c>
      <c r="E648" s="184"/>
      <c r="F648" s="203" t="s">
        <v>1010</v>
      </c>
      <c r="G648" s="203" t="s">
        <v>1011</v>
      </c>
      <c r="H648" s="184"/>
      <c r="I648" s="184"/>
      <c r="J648" s="184"/>
      <c r="K648" s="184" t="s">
        <v>1012</v>
      </c>
      <c r="L648" s="184" t="s">
        <v>4</v>
      </c>
    </row>
    <row r="649" spans="1:12" x14ac:dyDescent="0.35">
      <c r="A649" s="184">
        <v>445</v>
      </c>
      <c r="B649" s="184"/>
      <c r="C649" s="184"/>
      <c r="D649" s="203" t="s">
        <v>805</v>
      </c>
      <c r="E649" s="184"/>
      <c r="F649" s="203" t="s">
        <v>1010</v>
      </c>
      <c r="G649" s="203" t="s">
        <v>1011</v>
      </c>
      <c r="H649" s="184"/>
      <c r="I649" s="184"/>
      <c r="J649" s="184"/>
      <c r="K649" s="184" t="s">
        <v>1012</v>
      </c>
      <c r="L649" s="184" t="s">
        <v>4</v>
      </c>
    </row>
    <row r="650" spans="1:12" x14ac:dyDescent="0.35">
      <c r="A650" s="184">
        <v>144</v>
      </c>
      <c r="B650" s="184"/>
      <c r="C650" s="184"/>
      <c r="D650" s="203" t="s">
        <v>806</v>
      </c>
      <c r="E650" s="184"/>
      <c r="F650" s="203" t="s">
        <v>1010</v>
      </c>
      <c r="G650" s="203" t="s">
        <v>1011</v>
      </c>
      <c r="H650" s="184"/>
      <c r="I650" s="184"/>
      <c r="J650" s="184"/>
      <c r="K650" s="184" t="s">
        <v>1012</v>
      </c>
      <c r="L650" s="184" t="s">
        <v>4</v>
      </c>
    </row>
    <row r="651" spans="1:12" x14ac:dyDescent="0.35">
      <c r="A651" s="184">
        <v>373</v>
      </c>
      <c r="B651" s="184"/>
      <c r="C651" s="184"/>
      <c r="D651" s="203" t="s">
        <v>806</v>
      </c>
      <c r="E651" s="184"/>
      <c r="F651" s="203" t="s">
        <v>1010</v>
      </c>
      <c r="G651" s="203" t="s">
        <v>1011</v>
      </c>
      <c r="H651" s="184"/>
      <c r="I651" s="184"/>
      <c r="J651" s="184"/>
      <c r="K651" s="184" t="s">
        <v>1012</v>
      </c>
      <c r="L651" s="184" t="s">
        <v>4</v>
      </c>
    </row>
    <row r="652" spans="1:12" x14ac:dyDescent="0.35">
      <c r="A652" s="184">
        <v>446</v>
      </c>
      <c r="B652" s="184"/>
      <c r="C652" s="184"/>
      <c r="D652" s="203" t="s">
        <v>806</v>
      </c>
      <c r="E652" s="184"/>
      <c r="F652" s="203" t="s">
        <v>1010</v>
      </c>
      <c r="G652" s="203" t="s">
        <v>1011</v>
      </c>
      <c r="H652" s="184"/>
      <c r="I652" s="184"/>
      <c r="J652" s="184"/>
      <c r="K652" s="184" t="s">
        <v>1012</v>
      </c>
      <c r="L652" s="184" t="s">
        <v>4</v>
      </c>
    </row>
    <row r="653" spans="1:12" x14ac:dyDescent="0.35">
      <c r="A653" s="184">
        <v>145</v>
      </c>
      <c r="B653" s="184"/>
      <c r="C653" s="184"/>
      <c r="D653" s="203" t="s">
        <v>807</v>
      </c>
      <c r="E653" s="184"/>
      <c r="F653" s="203" t="s">
        <v>1010</v>
      </c>
      <c r="G653" s="203" t="s">
        <v>1011</v>
      </c>
      <c r="H653" s="184"/>
      <c r="I653" s="184"/>
      <c r="J653" s="184"/>
      <c r="K653" s="184" t="s">
        <v>1012</v>
      </c>
      <c r="L653" s="184" t="s">
        <v>4</v>
      </c>
    </row>
    <row r="654" spans="1:12" x14ac:dyDescent="0.35">
      <c r="A654" s="184">
        <v>374</v>
      </c>
      <c r="B654" s="184"/>
      <c r="C654" s="184"/>
      <c r="D654" s="203" t="s">
        <v>807</v>
      </c>
      <c r="E654" s="184"/>
      <c r="F654" s="203" t="s">
        <v>1010</v>
      </c>
      <c r="G654" s="203" t="s">
        <v>1011</v>
      </c>
      <c r="H654" s="184"/>
      <c r="I654" s="184"/>
      <c r="J654" s="184"/>
      <c r="K654" s="184" t="s">
        <v>1012</v>
      </c>
      <c r="L654" s="184" t="s">
        <v>4</v>
      </c>
    </row>
    <row r="655" spans="1:12" x14ac:dyDescent="0.35">
      <c r="A655" s="184">
        <v>447</v>
      </c>
      <c r="B655" s="184"/>
      <c r="C655" s="184"/>
      <c r="D655" s="203" t="s">
        <v>807</v>
      </c>
      <c r="E655" s="184"/>
      <c r="F655" s="203" t="s">
        <v>1010</v>
      </c>
      <c r="G655" s="203" t="s">
        <v>1011</v>
      </c>
      <c r="H655" s="184"/>
      <c r="I655" s="184"/>
      <c r="J655" s="184"/>
      <c r="K655" s="184" t="s">
        <v>1012</v>
      </c>
      <c r="L655" s="184" t="s">
        <v>4</v>
      </c>
    </row>
    <row r="656" spans="1:12" x14ac:dyDescent="0.35">
      <c r="A656" s="184">
        <v>147</v>
      </c>
      <c r="B656" s="184"/>
      <c r="C656" s="184"/>
      <c r="D656" s="203" t="s">
        <v>143</v>
      </c>
      <c r="E656" s="184"/>
      <c r="F656" s="203" t="s">
        <v>1010</v>
      </c>
      <c r="G656" s="203" t="s">
        <v>1011</v>
      </c>
      <c r="H656" s="184"/>
      <c r="I656" s="184"/>
      <c r="J656" s="184"/>
      <c r="K656" s="184" t="s">
        <v>1012</v>
      </c>
      <c r="L656" s="184" t="s">
        <v>4</v>
      </c>
    </row>
    <row r="657" spans="1:12" x14ac:dyDescent="0.35">
      <c r="A657" s="184">
        <v>317</v>
      </c>
      <c r="B657" s="184"/>
      <c r="C657" s="184"/>
      <c r="D657" s="203" t="s">
        <v>143</v>
      </c>
      <c r="E657" s="184"/>
      <c r="F657" s="203" t="s">
        <v>1010</v>
      </c>
      <c r="G657" s="203" t="s">
        <v>1011</v>
      </c>
      <c r="H657" s="184"/>
      <c r="I657" s="184"/>
      <c r="J657" s="184"/>
      <c r="K657" s="184" t="s">
        <v>1012</v>
      </c>
      <c r="L657" s="184" t="s">
        <v>4</v>
      </c>
    </row>
    <row r="658" spans="1:12" x14ac:dyDescent="0.35">
      <c r="A658" s="184">
        <v>148</v>
      </c>
      <c r="B658" s="184"/>
      <c r="C658" s="184"/>
      <c r="D658" s="203" t="s">
        <v>72</v>
      </c>
      <c r="E658" s="184"/>
      <c r="F658" s="203" t="s">
        <v>995</v>
      </c>
      <c r="G658" s="203" t="s">
        <v>996</v>
      </c>
      <c r="H658" s="184"/>
      <c r="I658" s="184"/>
      <c r="J658" s="184"/>
      <c r="K658" s="184" t="s">
        <v>997</v>
      </c>
      <c r="L658" s="184" t="s">
        <v>4</v>
      </c>
    </row>
    <row r="659" spans="1:12" x14ac:dyDescent="0.35">
      <c r="A659" s="184">
        <v>448</v>
      </c>
      <c r="B659" s="184"/>
      <c r="C659" s="184"/>
      <c r="D659" s="203" t="s">
        <v>72</v>
      </c>
      <c r="E659" s="184"/>
      <c r="F659" s="203" t="s">
        <v>995</v>
      </c>
      <c r="G659" s="203" t="s">
        <v>996</v>
      </c>
      <c r="H659" s="184"/>
      <c r="I659" s="184"/>
      <c r="J659" s="184"/>
      <c r="K659" s="184" t="s">
        <v>997</v>
      </c>
      <c r="L659" s="184" t="s">
        <v>4</v>
      </c>
    </row>
    <row r="660" spans="1:12" x14ac:dyDescent="0.35">
      <c r="A660" s="184">
        <v>318</v>
      </c>
      <c r="B660" s="184"/>
      <c r="C660" s="184"/>
      <c r="D660" s="203" t="s">
        <v>72</v>
      </c>
      <c r="E660" s="184"/>
      <c r="F660" s="203" t="s">
        <v>995</v>
      </c>
      <c r="G660" s="203" t="s">
        <v>996</v>
      </c>
      <c r="H660" s="184"/>
      <c r="I660" s="184"/>
      <c r="J660" s="184"/>
      <c r="K660" s="184" t="s">
        <v>997</v>
      </c>
      <c r="L660" s="184" t="s">
        <v>4</v>
      </c>
    </row>
    <row r="661" spans="1:12" x14ac:dyDescent="0.35">
      <c r="A661" s="184">
        <v>449</v>
      </c>
      <c r="B661" s="184"/>
      <c r="C661" s="184"/>
      <c r="D661" s="203" t="s">
        <v>423</v>
      </c>
      <c r="E661" s="184"/>
      <c r="F661" s="203" t="s">
        <v>1010</v>
      </c>
      <c r="G661" s="203" t="s">
        <v>1011</v>
      </c>
      <c r="H661" s="184"/>
      <c r="I661" s="184"/>
      <c r="J661" s="184"/>
      <c r="K661" s="184" t="s">
        <v>1012</v>
      </c>
      <c r="L661" s="184" t="s">
        <v>4</v>
      </c>
    </row>
    <row r="662" spans="1:12" x14ac:dyDescent="0.35">
      <c r="A662" s="184">
        <v>319</v>
      </c>
      <c r="B662" s="184"/>
      <c r="C662" s="184"/>
      <c r="D662" s="203" t="s">
        <v>423</v>
      </c>
      <c r="E662" s="184"/>
      <c r="F662" s="203" t="s">
        <v>1010</v>
      </c>
      <c r="G662" s="203" t="s">
        <v>1011</v>
      </c>
      <c r="H662" s="184"/>
      <c r="I662" s="184"/>
      <c r="J662" s="184"/>
      <c r="K662" s="184" t="s">
        <v>1012</v>
      </c>
      <c r="L662" s="184" t="s">
        <v>4</v>
      </c>
    </row>
    <row r="663" spans="1:12" x14ac:dyDescent="0.35">
      <c r="A663" s="184">
        <v>149</v>
      </c>
      <c r="B663" s="184"/>
      <c r="C663" s="184"/>
      <c r="D663" s="203" t="s">
        <v>423</v>
      </c>
      <c r="E663" s="184"/>
      <c r="F663" s="203" t="s">
        <v>1010</v>
      </c>
      <c r="G663" s="203" t="s">
        <v>1011</v>
      </c>
      <c r="H663" s="184"/>
      <c r="I663" s="184"/>
      <c r="J663" s="184"/>
      <c r="K663" s="184" t="s">
        <v>1012</v>
      </c>
      <c r="L663" s="184" t="s">
        <v>4</v>
      </c>
    </row>
    <row r="664" spans="1:12" x14ac:dyDescent="0.35">
      <c r="A664" s="184">
        <v>450</v>
      </c>
      <c r="B664" s="184"/>
      <c r="C664" s="184"/>
      <c r="D664" s="203" t="s">
        <v>495</v>
      </c>
      <c r="E664" s="184"/>
      <c r="F664" s="203" t="s">
        <v>1010</v>
      </c>
      <c r="G664" s="203" t="s">
        <v>1011</v>
      </c>
      <c r="H664" s="184"/>
      <c r="I664" s="184"/>
      <c r="J664" s="184"/>
      <c r="K664" s="184" t="s">
        <v>1012</v>
      </c>
      <c r="L664" s="184" t="s">
        <v>4</v>
      </c>
    </row>
    <row r="665" spans="1:12" x14ac:dyDescent="0.35">
      <c r="A665" s="184">
        <v>375</v>
      </c>
      <c r="B665" s="184"/>
      <c r="C665" s="184"/>
      <c r="D665" s="203" t="s">
        <v>495</v>
      </c>
      <c r="E665" s="184"/>
      <c r="F665" s="203" t="s">
        <v>1010</v>
      </c>
      <c r="G665" s="203" t="s">
        <v>1011</v>
      </c>
      <c r="H665" s="184"/>
      <c r="I665" s="184"/>
      <c r="J665" s="184"/>
      <c r="K665" s="184" t="s">
        <v>1012</v>
      </c>
      <c r="L665" s="184" t="s">
        <v>4</v>
      </c>
    </row>
    <row r="666" spans="1:12" x14ac:dyDescent="0.35">
      <c r="A666" s="184">
        <v>150</v>
      </c>
      <c r="B666" s="184"/>
      <c r="C666" s="184"/>
      <c r="D666" s="203" t="s">
        <v>494</v>
      </c>
      <c r="E666" s="184"/>
      <c r="F666" s="203" t="s">
        <v>1010</v>
      </c>
      <c r="G666" s="203" t="s">
        <v>1011</v>
      </c>
      <c r="H666" s="184"/>
      <c r="I666" s="184"/>
      <c r="J666" s="184"/>
      <c r="K666" s="184" t="s">
        <v>1012</v>
      </c>
      <c r="L666" s="184" t="s">
        <v>4</v>
      </c>
    </row>
    <row r="667" spans="1:12" x14ac:dyDescent="0.35">
      <c r="A667" s="184">
        <v>451</v>
      </c>
      <c r="B667" s="184"/>
      <c r="C667" s="184"/>
      <c r="D667" s="203" t="s">
        <v>496</v>
      </c>
      <c r="E667" s="184"/>
      <c r="F667" s="203" t="s">
        <v>1010</v>
      </c>
      <c r="G667" s="203" t="s">
        <v>1011</v>
      </c>
      <c r="H667" s="184"/>
      <c r="I667" s="184"/>
      <c r="J667" s="184"/>
      <c r="K667" s="184" t="s">
        <v>1012</v>
      </c>
      <c r="L667" s="184" t="s">
        <v>4</v>
      </c>
    </row>
    <row r="668" spans="1:12" x14ac:dyDescent="0.35">
      <c r="A668" s="184">
        <v>376</v>
      </c>
      <c r="B668" s="184"/>
      <c r="C668" s="184"/>
      <c r="D668" s="203" t="s">
        <v>496</v>
      </c>
      <c r="E668" s="184"/>
      <c r="F668" s="203" t="s">
        <v>1010</v>
      </c>
      <c r="G668" s="203" t="s">
        <v>1011</v>
      </c>
      <c r="H668" s="184"/>
      <c r="I668" s="184"/>
      <c r="J668" s="184"/>
      <c r="K668" s="184" t="s">
        <v>1012</v>
      </c>
      <c r="L668" s="184" t="s">
        <v>4</v>
      </c>
    </row>
    <row r="669" spans="1:12" x14ac:dyDescent="0.35">
      <c r="A669" s="184">
        <v>377</v>
      </c>
      <c r="B669" s="184"/>
      <c r="C669" s="184"/>
      <c r="D669" s="203" t="s">
        <v>858</v>
      </c>
      <c r="E669" s="184"/>
      <c r="F669" s="203" t="s">
        <v>1010</v>
      </c>
      <c r="G669" s="203" t="s">
        <v>1011</v>
      </c>
      <c r="H669" s="184"/>
      <c r="I669" s="184"/>
      <c r="J669" s="184"/>
      <c r="K669" s="184" t="s">
        <v>1012</v>
      </c>
      <c r="L669" s="184" t="s">
        <v>4</v>
      </c>
    </row>
    <row r="670" spans="1:12" x14ac:dyDescent="0.35">
      <c r="A670" s="184">
        <v>151</v>
      </c>
      <c r="B670" s="184"/>
      <c r="C670" s="184"/>
      <c r="D670" s="203" t="s">
        <v>405</v>
      </c>
      <c r="E670" s="184"/>
      <c r="F670" s="203" t="s">
        <v>1010</v>
      </c>
      <c r="G670" s="203" t="s">
        <v>1011</v>
      </c>
      <c r="H670" s="184"/>
      <c r="I670" s="184"/>
      <c r="J670" s="184"/>
      <c r="K670" s="184" t="s">
        <v>1012</v>
      </c>
      <c r="L670" s="184" t="s">
        <v>4</v>
      </c>
    </row>
    <row r="671" spans="1:12" x14ac:dyDescent="0.35">
      <c r="A671" s="184">
        <v>320</v>
      </c>
      <c r="B671" s="184"/>
      <c r="C671" s="184"/>
      <c r="D671" s="203" t="s">
        <v>405</v>
      </c>
      <c r="E671" s="184"/>
      <c r="F671" s="203" t="s">
        <v>1010</v>
      </c>
      <c r="G671" s="203" t="s">
        <v>1011</v>
      </c>
      <c r="H671" s="184"/>
      <c r="I671" s="184"/>
      <c r="J671" s="184"/>
      <c r="K671" s="184" t="s">
        <v>1012</v>
      </c>
      <c r="L671" s="184" t="s">
        <v>4</v>
      </c>
    </row>
    <row r="672" spans="1:12" x14ac:dyDescent="0.35">
      <c r="A672" s="184">
        <v>152</v>
      </c>
      <c r="B672" s="184"/>
      <c r="C672" s="184"/>
      <c r="D672" s="203" t="s">
        <v>482</v>
      </c>
      <c r="E672" s="184"/>
      <c r="F672" s="203" t="s">
        <v>1010</v>
      </c>
      <c r="G672" s="203" t="s">
        <v>1011</v>
      </c>
      <c r="H672" s="184"/>
      <c r="I672" s="184"/>
      <c r="J672" s="184"/>
      <c r="K672" s="184" t="s">
        <v>1012</v>
      </c>
      <c r="L672" s="184" t="s">
        <v>4</v>
      </c>
    </row>
    <row r="673" spans="1:12" x14ac:dyDescent="0.35">
      <c r="A673" s="184">
        <v>378</v>
      </c>
      <c r="B673" s="184"/>
      <c r="C673" s="184"/>
      <c r="D673" s="203" t="s">
        <v>482</v>
      </c>
      <c r="E673" s="184"/>
      <c r="F673" s="203" t="s">
        <v>1010</v>
      </c>
      <c r="G673" s="203" t="s">
        <v>1011</v>
      </c>
      <c r="H673" s="184"/>
      <c r="I673" s="184"/>
      <c r="J673" s="184"/>
      <c r="K673" s="184" t="s">
        <v>1012</v>
      </c>
      <c r="L673" s="184" t="s">
        <v>4</v>
      </c>
    </row>
    <row r="674" spans="1:12" x14ac:dyDescent="0.35">
      <c r="A674" s="184">
        <v>153</v>
      </c>
      <c r="B674" s="184"/>
      <c r="C674" s="184"/>
      <c r="D674" s="203" t="s">
        <v>483</v>
      </c>
      <c r="E674" s="184"/>
      <c r="F674" s="203" t="s">
        <v>1010</v>
      </c>
      <c r="G674" s="203" t="s">
        <v>1011</v>
      </c>
      <c r="H674" s="184"/>
      <c r="I674" s="184"/>
      <c r="J674" s="184"/>
      <c r="K674" s="184" t="s">
        <v>1012</v>
      </c>
      <c r="L674" s="184" t="s">
        <v>4</v>
      </c>
    </row>
    <row r="675" spans="1:12" x14ac:dyDescent="0.35">
      <c r="A675" s="184">
        <v>154</v>
      </c>
      <c r="B675" s="184"/>
      <c r="C675" s="184"/>
      <c r="D675" s="203" t="s">
        <v>484</v>
      </c>
      <c r="E675" s="184"/>
      <c r="F675" s="203" t="s">
        <v>1010</v>
      </c>
      <c r="G675" s="203" t="s">
        <v>1011</v>
      </c>
      <c r="H675" s="184"/>
      <c r="I675" s="184"/>
      <c r="J675" s="184"/>
      <c r="K675" s="184" t="s">
        <v>1012</v>
      </c>
      <c r="L675" s="184" t="s">
        <v>4</v>
      </c>
    </row>
    <row r="676" spans="1:12" x14ac:dyDescent="0.35">
      <c r="A676" s="184">
        <v>452</v>
      </c>
      <c r="B676" s="184"/>
      <c r="C676" s="184"/>
      <c r="D676" s="203" t="s">
        <v>421</v>
      </c>
      <c r="E676" s="184"/>
      <c r="F676" s="203" t="s">
        <v>1010</v>
      </c>
      <c r="G676" s="203" t="s">
        <v>1011</v>
      </c>
      <c r="H676" s="184"/>
      <c r="I676" s="184"/>
      <c r="J676" s="184"/>
      <c r="K676" s="184" t="s">
        <v>1012</v>
      </c>
      <c r="L676" s="184" t="s">
        <v>4</v>
      </c>
    </row>
    <row r="677" spans="1:12" x14ac:dyDescent="0.35">
      <c r="A677" s="184">
        <v>453</v>
      </c>
      <c r="B677" s="184"/>
      <c r="C677" s="184"/>
      <c r="D677" s="203" t="s">
        <v>490</v>
      </c>
      <c r="E677" s="184"/>
      <c r="F677" s="203" t="s">
        <v>1010</v>
      </c>
      <c r="G677" s="203" t="s">
        <v>1011</v>
      </c>
      <c r="H677" s="184"/>
      <c r="I677" s="184"/>
      <c r="J677" s="184"/>
      <c r="K677" s="184" t="s">
        <v>1012</v>
      </c>
      <c r="L677" s="184" t="s">
        <v>4</v>
      </c>
    </row>
    <row r="678" spans="1:12" x14ac:dyDescent="0.35">
      <c r="A678" s="184">
        <v>454</v>
      </c>
      <c r="B678" s="184"/>
      <c r="C678" s="184"/>
      <c r="D678" s="203" t="s">
        <v>491</v>
      </c>
      <c r="E678" s="184"/>
      <c r="F678" s="203" t="s">
        <v>1010</v>
      </c>
      <c r="G678" s="203" t="s">
        <v>1011</v>
      </c>
      <c r="H678" s="184"/>
      <c r="I678" s="184"/>
      <c r="J678" s="184"/>
      <c r="K678" s="184" t="s">
        <v>1012</v>
      </c>
      <c r="L678" s="184" t="s">
        <v>4</v>
      </c>
    </row>
    <row r="679" spans="1:12" x14ac:dyDescent="0.35">
      <c r="A679" s="184">
        <v>188</v>
      </c>
      <c r="B679" s="184"/>
      <c r="C679" s="184"/>
      <c r="D679" s="203" t="s">
        <v>195</v>
      </c>
      <c r="E679" s="184"/>
      <c r="F679" s="203" t="s">
        <v>1053</v>
      </c>
      <c r="G679" s="203" t="s">
        <v>1054</v>
      </c>
      <c r="H679" s="184"/>
      <c r="I679" s="184"/>
      <c r="J679" s="184"/>
      <c r="K679" s="184" t="s">
        <v>1055</v>
      </c>
      <c r="L679" s="184" t="s">
        <v>985</v>
      </c>
    </row>
    <row r="680" spans="1:12" x14ac:dyDescent="0.35">
      <c r="A680" s="184">
        <v>189</v>
      </c>
      <c r="B680" s="184"/>
      <c r="C680" s="184"/>
      <c r="D680" s="203" t="s">
        <v>196</v>
      </c>
      <c r="E680" s="184"/>
      <c r="F680" s="203" t="s">
        <v>1053</v>
      </c>
      <c r="G680" s="203" t="s">
        <v>1054</v>
      </c>
      <c r="H680" s="184"/>
      <c r="I680" s="184"/>
      <c r="J680" s="184"/>
      <c r="K680" s="184" t="s">
        <v>1055</v>
      </c>
      <c r="L680" s="184" t="s">
        <v>985</v>
      </c>
    </row>
    <row r="681" spans="1:12" x14ac:dyDescent="0.35">
      <c r="A681" s="184">
        <v>155</v>
      </c>
      <c r="B681" s="184"/>
      <c r="C681" s="184"/>
      <c r="D681" s="203" t="s">
        <v>69</v>
      </c>
      <c r="E681" s="184"/>
      <c r="F681" s="203" t="s">
        <v>995</v>
      </c>
      <c r="G681" s="203" t="s">
        <v>996</v>
      </c>
      <c r="H681" s="184"/>
      <c r="I681" s="184"/>
      <c r="J681" s="184"/>
      <c r="K681" s="184" t="s">
        <v>997</v>
      </c>
      <c r="L681" s="184" t="s">
        <v>4</v>
      </c>
    </row>
    <row r="682" spans="1:12" x14ac:dyDescent="0.35">
      <c r="A682" s="184">
        <v>418</v>
      </c>
      <c r="B682" s="184"/>
      <c r="C682" s="184"/>
      <c r="D682" s="203" t="s">
        <v>69</v>
      </c>
      <c r="E682" s="184"/>
      <c r="F682" s="203" t="s">
        <v>995</v>
      </c>
      <c r="G682" s="203" t="s">
        <v>996</v>
      </c>
      <c r="H682" s="184"/>
      <c r="I682" s="184"/>
      <c r="J682" s="184"/>
      <c r="K682" s="184" t="s">
        <v>997</v>
      </c>
      <c r="L682" s="184" t="s">
        <v>4</v>
      </c>
    </row>
    <row r="683" spans="1:12" x14ac:dyDescent="0.35">
      <c r="A683" s="184">
        <v>321</v>
      </c>
      <c r="B683" s="184"/>
      <c r="C683" s="184"/>
      <c r="D683" s="203" t="s">
        <v>69</v>
      </c>
      <c r="E683" s="184"/>
      <c r="F683" s="203" t="s">
        <v>995</v>
      </c>
      <c r="G683" s="203" t="s">
        <v>996</v>
      </c>
      <c r="H683" s="184"/>
      <c r="I683" s="184"/>
      <c r="J683" s="184"/>
      <c r="K683" s="184" t="s">
        <v>997</v>
      </c>
      <c r="L683" s="184" t="s">
        <v>4</v>
      </c>
    </row>
    <row r="684" spans="1:12" x14ac:dyDescent="0.35">
      <c r="A684" s="184">
        <v>239</v>
      </c>
      <c r="B684" s="184"/>
      <c r="C684" s="184"/>
      <c r="D684" s="203" t="s">
        <v>407</v>
      </c>
      <c r="E684" s="184"/>
      <c r="F684" s="203" t="s">
        <v>1051</v>
      </c>
      <c r="G684" s="203" t="s">
        <v>1052</v>
      </c>
      <c r="H684" s="184"/>
      <c r="I684" s="184"/>
      <c r="J684" s="184"/>
      <c r="K684" s="184" t="s">
        <v>880</v>
      </c>
      <c r="L684" s="184" t="s">
        <v>861</v>
      </c>
    </row>
    <row r="685" spans="1:12" x14ac:dyDescent="0.35">
      <c r="A685" s="184">
        <v>467</v>
      </c>
      <c r="B685" s="184"/>
      <c r="C685" s="184"/>
      <c r="D685" s="203" t="s">
        <v>407</v>
      </c>
      <c r="E685" s="184"/>
      <c r="F685" s="203" t="s">
        <v>1051</v>
      </c>
      <c r="G685" s="203" t="s">
        <v>1052</v>
      </c>
      <c r="H685" s="184"/>
      <c r="I685" s="184"/>
      <c r="J685" s="184"/>
      <c r="K685" s="184" t="s">
        <v>880</v>
      </c>
      <c r="L685" s="184" t="s">
        <v>861</v>
      </c>
    </row>
    <row r="686" spans="1:12" x14ac:dyDescent="0.35">
      <c r="A686" s="184">
        <v>322</v>
      </c>
      <c r="B686" s="184"/>
      <c r="C686" s="184"/>
      <c r="D686" s="203" t="s">
        <v>407</v>
      </c>
      <c r="E686" s="184"/>
      <c r="F686" s="203" t="s">
        <v>1051</v>
      </c>
      <c r="G686" s="203" t="s">
        <v>1052</v>
      </c>
      <c r="H686" s="184"/>
      <c r="I686" s="184"/>
      <c r="J686" s="184"/>
      <c r="K686" s="184" t="s">
        <v>880</v>
      </c>
      <c r="L686" s="184" t="s">
        <v>861</v>
      </c>
    </row>
    <row r="687" spans="1:12" x14ac:dyDescent="0.35">
      <c r="A687" s="184">
        <v>240</v>
      </c>
      <c r="B687" s="184"/>
      <c r="C687" s="184"/>
      <c r="D687" s="203" t="s">
        <v>404</v>
      </c>
      <c r="E687" s="184"/>
      <c r="F687" s="203" t="s">
        <v>1056</v>
      </c>
      <c r="G687" s="203" t="s">
        <v>1057</v>
      </c>
      <c r="H687" s="184"/>
      <c r="I687" s="184"/>
      <c r="J687" s="184"/>
      <c r="K687" s="184" t="s">
        <v>879</v>
      </c>
      <c r="L687" s="184" t="s">
        <v>861</v>
      </c>
    </row>
    <row r="688" spans="1:12" x14ac:dyDescent="0.35">
      <c r="A688" s="184">
        <v>419</v>
      </c>
      <c r="B688" s="184"/>
      <c r="C688" s="184"/>
      <c r="D688" s="203" t="s">
        <v>404</v>
      </c>
      <c r="E688" s="184"/>
      <c r="F688" s="203" t="s">
        <v>1056</v>
      </c>
      <c r="G688" s="203" t="s">
        <v>1057</v>
      </c>
      <c r="H688" s="184"/>
      <c r="I688" s="184"/>
      <c r="J688" s="184"/>
      <c r="K688" s="184" t="s">
        <v>879</v>
      </c>
      <c r="L688" s="184" t="s">
        <v>861</v>
      </c>
    </row>
    <row r="689" spans="1:12" x14ac:dyDescent="0.35">
      <c r="A689" s="184">
        <v>323</v>
      </c>
      <c r="B689" s="184"/>
      <c r="C689" s="184"/>
      <c r="D689" s="203" t="s">
        <v>404</v>
      </c>
      <c r="E689" s="184"/>
      <c r="F689" s="203" t="s">
        <v>1056</v>
      </c>
      <c r="G689" s="203" t="s">
        <v>1057</v>
      </c>
      <c r="H689" s="184"/>
      <c r="I689" s="184"/>
      <c r="J689" s="184"/>
      <c r="K689" s="184" t="s">
        <v>879</v>
      </c>
      <c r="L689" s="184" t="s">
        <v>861</v>
      </c>
    </row>
    <row r="690" spans="1:12" x14ac:dyDescent="0.35">
      <c r="A690" s="184">
        <v>190</v>
      </c>
      <c r="B690" s="184"/>
      <c r="C690" s="184"/>
      <c r="D690" s="203" t="s">
        <v>152</v>
      </c>
      <c r="E690" s="184"/>
      <c r="F690" s="203" t="s">
        <v>1058</v>
      </c>
      <c r="G690" s="203" t="s">
        <v>1059</v>
      </c>
      <c r="H690" s="184"/>
      <c r="I690" s="184"/>
      <c r="J690" s="184"/>
      <c r="K690" s="184" t="s">
        <v>862</v>
      </c>
      <c r="L690" s="184" t="s">
        <v>899</v>
      </c>
    </row>
    <row r="691" spans="1:12" x14ac:dyDescent="0.35">
      <c r="A691" s="184">
        <v>324</v>
      </c>
      <c r="B691" s="184"/>
      <c r="C691" s="184"/>
      <c r="D691" s="203" t="s">
        <v>152</v>
      </c>
      <c r="E691" s="184"/>
      <c r="F691" s="203" t="s">
        <v>1058</v>
      </c>
      <c r="G691" s="203" t="s">
        <v>1059</v>
      </c>
      <c r="H691" s="184"/>
      <c r="I691" s="184"/>
      <c r="J691" s="184"/>
      <c r="K691" s="184" t="s">
        <v>862</v>
      </c>
      <c r="L691" s="184" t="s">
        <v>899</v>
      </c>
    </row>
    <row r="692" spans="1:12" x14ac:dyDescent="0.35">
      <c r="A692" s="184">
        <v>241</v>
      </c>
      <c r="B692" s="184"/>
      <c r="C692" s="184"/>
      <c r="D692" s="203" t="s">
        <v>201</v>
      </c>
      <c r="E692" s="184"/>
      <c r="F692" s="203" t="s">
        <v>942</v>
      </c>
      <c r="G692" s="203" t="s">
        <v>943</v>
      </c>
      <c r="H692" s="184"/>
      <c r="I692" s="184"/>
      <c r="J692" s="184"/>
      <c r="K692" s="184" t="s">
        <v>201</v>
      </c>
      <c r="L692" s="184" t="s">
        <v>861</v>
      </c>
    </row>
    <row r="693" spans="1:12" x14ac:dyDescent="0.35">
      <c r="A693" s="184">
        <v>156</v>
      </c>
      <c r="B693" s="184"/>
      <c r="C693" s="184"/>
      <c r="D693" s="203" t="s">
        <v>130</v>
      </c>
      <c r="E693" s="184"/>
      <c r="F693" s="203" t="s">
        <v>1060</v>
      </c>
      <c r="G693" s="203" t="s">
        <v>1061</v>
      </c>
      <c r="H693" s="184"/>
      <c r="I693" s="184"/>
      <c r="J693" s="184"/>
      <c r="K693" s="184" t="s">
        <v>1062</v>
      </c>
      <c r="L693" s="184" t="s">
        <v>4</v>
      </c>
    </row>
    <row r="694" spans="1:12" x14ac:dyDescent="0.35">
      <c r="A694" s="184">
        <v>420</v>
      </c>
      <c r="B694" s="184"/>
      <c r="C694" s="184"/>
      <c r="D694" s="203" t="s">
        <v>130</v>
      </c>
      <c r="E694" s="184"/>
      <c r="F694" s="203" t="s">
        <v>1060</v>
      </c>
      <c r="G694" s="203" t="s">
        <v>1061</v>
      </c>
      <c r="H694" s="184"/>
      <c r="I694" s="184"/>
      <c r="J694" s="184"/>
      <c r="K694" s="184" t="s">
        <v>1062</v>
      </c>
      <c r="L694" s="184" t="s">
        <v>4</v>
      </c>
    </row>
    <row r="695" spans="1:12" x14ac:dyDescent="0.35">
      <c r="A695" s="184">
        <v>325</v>
      </c>
      <c r="B695" s="184"/>
      <c r="C695" s="184"/>
      <c r="D695" s="203" t="s">
        <v>130</v>
      </c>
      <c r="E695" s="184"/>
      <c r="F695" s="203" t="s">
        <v>1060</v>
      </c>
      <c r="G695" s="203" t="s">
        <v>1061</v>
      </c>
      <c r="H695" s="184"/>
      <c r="I695" s="184"/>
      <c r="J695" s="184"/>
      <c r="K695" s="184" t="s">
        <v>1062</v>
      </c>
      <c r="L695" s="184" t="s">
        <v>4</v>
      </c>
    </row>
    <row r="696" spans="1:12" x14ac:dyDescent="0.35">
      <c r="A696" s="184">
        <v>157</v>
      </c>
      <c r="B696" s="184"/>
      <c r="C696" s="184"/>
      <c r="D696" s="203" t="s">
        <v>63</v>
      </c>
      <c r="E696" s="184"/>
      <c r="F696" s="203" t="s">
        <v>906</v>
      </c>
      <c r="G696" s="203" t="s">
        <v>907</v>
      </c>
      <c r="H696" s="184"/>
      <c r="I696" s="184"/>
      <c r="J696" s="184"/>
      <c r="K696" s="184" t="s">
        <v>908</v>
      </c>
      <c r="L696" s="184" t="s">
        <v>4</v>
      </c>
    </row>
    <row r="697" spans="1:12" x14ac:dyDescent="0.35">
      <c r="A697" s="184">
        <v>455</v>
      </c>
      <c r="B697" s="184"/>
      <c r="C697" s="184"/>
      <c r="D697" s="203" t="s">
        <v>63</v>
      </c>
      <c r="E697" s="184"/>
      <c r="F697" s="203" t="s">
        <v>906</v>
      </c>
      <c r="G697" s="203" t="s">
        <v>907</v>
      </c>
      <c r="H697" s="184"/>
      <c r="I697" s="184"/>
      <c r="J697" s="184"/>
      <c r="K697" s="184" t="s">
        <v>908</v>
      </c>
      <c r="L697" s="184" t="s">
        <v>4</v>
      </c>
    </row>
    <row r="698" spans="1:12" x14ac:dyDescent="0.35">
      <c r="A698" s="184">
        <v>326</v>
      </c>
      <c r="B698" s="184"/>
      <c r="C698" s="184"/>
      <c r="D698" s="203" t="s">
        <v>63</v>
      </c>
      <c r="E698" s="184"/>
      <c r="F698" s="203" t="s">
        <v>906</v>
      </c>
      <c r="G698" s="203" t="s">
        <v>907</v>
      </c>
      <c r="H698" s="184"/>
      <c r="I698" s="184"/>
      <c r="J698" s="184"/>
      <c r="K698" s="184" t="s">
        <v>908</v>
      </c>
      <c r="L698" s="184" t="s">
        <v>4</v>
      </c>
    </row>
    <row r="699" spans="1:12" x14ac:dyDescent="0.35">
      <c r="A699" s="184">
        <v>158</v>
      </c>
      <c r="B699" s="184"/>
      <c r="C699" s="184"/>
      <c r="D699" s="203" t="s">
        <v>64</v>
      </c>
      <c r="E699" s="184"/>
      <c r="F699" s="203" t="s">
        <v>1021</v>
      </c>
      <c r="G699" s="203" t="s">
        <v>1022</v>
      </c>
      <c r="H699" s="184"/>
      <c r="I699" s="184"/>
      <c r="J699" s="184"/>
      <c r="K699" s="184" t="s">
        <v>1023</v>
      </c>
      <c r="L699" s="184" t="s">
        <v>4</v>
      </c>
    </row>
    <row r="700" spans="1:12" x14ac:dyDescent="0.35">
      <c r="A700" s="184">
        <v>456</v>
      </c>
      <c r="B700" s="184"/>
      <c r="C700" s="184"/>
      <c r="D700" s="203" t="s">
        <v>64</v>
      </c>
      <c r="E700" s="184"/>
      <c r="F700" s="203" t="s">
        <v>1021</v>
      </c>
      <c r="G700" s="203" t="s">
        <v>1022</v>
      </c>
      <c r="H700" s="184"/>
      <c r="I700" s="184"/>
      <c r="J700" s="184"/>
      <c r="K700" s="184" t="s">
        <v>1023</v>
      </c>
      <c r="L700" s="184" t="s">
        <v>4</v>
      </c>
    </row>
    <row r="701" spans="1:12" x14ac:dyDescent="0.35">
      <c r="A701" s="184">
        <v>327</v>
      </c>
      <c r="B701" s="184"/>
      <c r="C701" s="184"/>
      <c r="D701" s="203" t="s">
        <v>64</v>
      </c>
      <c r="E701" s="184"/>
      <c r="F701" s="203" t="s">
        <v>1021</v>
      </c>
      <c r="G701" s="203" t="s">
        <v>1022</v>
      </c>
      <c r="H701" s="184"/>
      <c r="I701" s="184"/>
      <c r="J701" s="184"/>
      <c r="K701" s="184" t="s">
        <v>1023</v>
      </c>
      <c r="L701" s="184" t="s">
        <v>4</v>
      </c>
    </row>
    <row r="702" spans="1:12" x14ac:dyDescent="0.35">
      <c r="A702" s="184">
        <v>159</v>
      </c>
      <c r="B702" s="184"/>
      <c r="C702" s="184"/>
      <c r="D702" s="203" t="s">
        <v>58</v>
      </c>
      <c r="E702" s="184"/>
      <c r="F702" s="203" t="s">
        <v>906</v>
      </c>
      <c r="G702" s="203" t="s">
        <v>907</v>
      </c>
      <c r="H702" s="184"/>
      <c r="I702" s="184"/>
      <c r="J702" s="184"/>
      <c r="K702" s="184" t="s">
        <v>908</v>
      </c>
      <c r="L702" s="184" t="s">
        <v>4</v>
      </c>
    </row>
    <row r="703" spans="1:12" x14ac:dyDescent="0.35">
      <c r="A703" s="184">
        <v>457</v>
      </c>
      <c r="B703" s="184"/>
      <c r="C703" s="184"/>
      <c r="D703" s="203" t="s">
        <v>58</v>
      </c>
      <c r="E703" s="184"/>
      <c r="F703" s="203" t="s">
        <v>906</v>
      </c>
      <c r="G703" s="203" t="s">
        <v>907</v>
      </c>
      <c r="H703" s="184"/>
      <c r="I703" s="184"/>
      <c r="J703" s="184"/>
      <c r="K703" s="184" t="s">
        <v>908</v>
      </c>
      <c r="L703" s="184" t="s">
        <v>4</v>
      </c>
    </row>
    <row r="704" spans="1:12" x14ac:dyDescent="0.35">
      <c r="A704" s="184">
        <v>328</v>
      </c>
      <c r="B704" s="184"/>
      <c r="C704" s="184"/>
      <c r="D704" s="203" t="s">
        <v>58</v>
      </c>
      <c r="E704" s="184"/>
      <c r="F704" s="203" t="s">
        <v>906</v>
      </c>
      <c r="G704" s="203" t="s">
        <v>907</v>
      </c>
      <c r="H704" s="184"/>
      <c r="I704" s="184"/>
      <c r="J704" s="184"/>
      <c r="K704" s="184" t="s">
        <v>908</v>
      </c>
      <c r="L704" s="184" t="s">
        <v>4</v>
      </c>
    </row>
    <row r="705" spans="1:12" x14ac:dyDescent="0.35">
      <c r="A705" s="184">
        <v>77</v>
      </c>
      <c r="B705" s="184"/>
      <c r="C705" s="184"/>
      <c r="D705" s="203" t="s">
        <v>127</v>
      </c>
      <c r="E705" s="184"/>
      <c r="F705" s="203" t="s">
        <v>1063</v>
      </c>
      <c r="G705" s="203" t="s">
        <v>1064</v>
      </c>
      <c r="H705" s="184"/>
      <c r="I705" s="184"/>
      <c r="J705" s="184"/>
      <c r="K705" s="184" t="s">
        <v>1065</v>
      </c>
      <c r="L705" s="184" t="s">
        <v>936</v>
      </c>
    </row>
    <row r="706" spans="1:12" x14ac:dyDescent="0.35">
      <c r="A706" s="184">
        <v>79</v>
      </c>
      <c r="B706" s="184"/>
      <c r="C706" s="184"/>
      <c r="D706" s="203" t="s">
        <v>133</v>
      </c>
      <c r="E706" s="184"/>
      <c r="F706" s="203" t="s">
        <v>1066</v>
      </c>
      <c r="G706" s="203" t="s">
        <v>1067</v>
      </c>
      <c r="H706" s="184"/>
      <c r="I706" s="184"/>
      <c r="J706" s="184"/>
      <c r="K706" s="184" t="s">
        <v>1068</v>
      </c>
      <c r="L706" s="184" t="s">
        <v>20</v>
      </c>
    </row>
    <row r="707" spans="1:12" x14ac:dyDescent="0.35">
      <c r="A707" s="184">
        <v>422</v>
      </c>
      <c r="B707" s="184"/>
      <c r="C707" s="184"/>
      <c r="D707" s="203" t="s">
        <v>133</v>
      </c>
      <c r="E707" s="184"/>
      <c r="F707" s="203" t="s">
        <v>1066</v>
      </c>
      <c r="G707" s="203" t="s">
        <v>1067</v>
      </c>
      <c r="H707" s="184"/>
      <c r="I707" s="184"/>
      <c r="J707" s="184"/>
      <c r="K707" s="184" t="s">
        <v>1068</v>
      </c>
      <c r="L707" s="184" t="s">
        <v>20</v>
      </c>
    </row>
    <row r="708" spans="1:12" x14ac:dyDescent="0.35">
      <c r="A708" s="184">
        <v>330</v>
      </c>
      <c r="B708" s="184"/>
      <c r="C708" s="184"/>
      <c r="D708" s="203" t="s">
        <v>133</v>
      </c>
      <c r="E708" s="184"/>
      <c r="F708" s="203" t="s">
        <v>1066</v>
      </c>
      <c r="G708" s="203" t="s">
        <v>1067</v>
      </c>
      <c r="H708" s="184"/>
      <c r="I708" s="184"/>
      <c r="J708" s="184"/>
      <c r="K708" s="184" t="s">
        <v>1068</v>
      </c>
      <c r="L708" s="184" t="s">
        <v>20</v>
      </c>
    </row>
    <row r="709" spans="1:12" x14ac:dyDescent="0.35">
      <c r="A709" s="184">
        <v>160</v>
      </c>
      <c r="B709" s="184"/>
      <c r="C709" s="184"/>
      <c r="D709" s="203" t="s">
        <v>145</v>
      </c>
      <c r="E709" s="184"/>
      <c r="F709" s="203" t="s">
        <v>1069</v>
      </c>
      <c r="G709" s="203" t="s">
        <v>1070</v>
      </c>
      <c r="H709" s="184"/>
      <c r="I709" s="184"/>
      <c r="J709" s="184"/>
      <c r="K709" s="184" t="s">
        <v>1071</v>
      </c>
      <c r="L709" s="184" t="s">
        <v>4</v>
      </c>
    </row>
    <row r="710" spans="1:12" x14ac:dyDescent="0.35">
      <c r="A710" s="184">
        <v>331</v>
      </c>
      <c r="B710" s="184"/>
      <c r="C710" s="184"/>
      <c r="D710" s="203" t="s">
        <v>145</v>
      </c>
      <c r="E710" s="184"/>
      <c r="F710" s="203" t="s">
        <v>1069</v>
      </c>
      <c r="G710" s="203" t="s">
        <v>1070</v>
      </c>
      <c r="H710" s="184"/>
      <c r="I710" s="184"/>
      <c r="J710" s="184"/>
      <c r="K710" s="184" t="s">
        <v>1071</v>
      </c>
      <c r="L710" s="184" t="s">
        <v>4</v>
      </c>
    </row>
    <row r="711" spans="1:12" x14ac:dyDescent="0.35">
      <c r="A711" s="184">
        <v>191</v>
      </c>
      <c r="B711" s="184"/>
      <c r="C711" s="184"/>
      <c r="D711" s="203" t="s">
        <v>125</v>
      </c>
      <c r="E711" s="184"/>
      <c r="F711" s="203" t="s">
        <v>1072</v>
      </c>
      <c r="G711" s="203" t="s">
        <v>1073</v>
      </c>
      <c r="H711" s="184"/>
      <c r="I711" s="184"/>
      <c r="J711" s="184"/>
      <c r="K711" s="184" t="s">
        <v>125</v>
      </c>
      <c r="L711" s="184" t="s">
        <v>861</v>
      </c>
    </row>
    <row r="712" spans="1:12" x14ac:dyDescent="0.35">
      <c r="A712" s="184">
        <v>332</v>
      </c>
      <c r="B712" s="184"/>
      <c r="C712" s="184"/>
      <c r="D712" s="203" t="s">
        <v>125</v>
      </c>
      <c r="E712" s="184"/>
      <c r="F712" s="203" t="s">
        <v>1072</v>
      </c>
      <c r="G712" s="203" t="s">
        <v>1073</v>
      </c>
      <c r="H712" s="184"/>
      <c r="I712" s="184"/>
      <c r="J712" s="184"/>
      <c r="K712" s="184" t="s">
        <v>125</v>
      </c>
      <c r="L712" s="184" t="s">
        <v>861</v>
      </c>
    </row>
    <row r="713" spans="1:12" x14ac:dyDescent="0.35">
      <c r="A713" s="184">
        <v>113</v>
      </c>
      <c r="B713" s="184"/>
      <c r="C713" s="184"/>
      <c r="D713" s="203" t="s">
        <v>123</v>
      </c>
      <c r="E713" s="184"/>
      <c r="F713" s="203" t="s">
        <v>1074</v>
      </c>
      <c r="G713" s="203" t="s">
        <v>1075</v>
      </c>
      <c r="H713" s="184"/>
      <c r="I713" s="184"/>
      <c r="J713" s="184"/>
      <c r="K713" s="184" t="s">
        <v>123</v>
      </c>
      <c r="L713" s="184" t="s">
        <v>932</v>
      </c>
    </row>
    <row r="714" spans="1:12" x14ac:dyDescent="0.35">
      <c r="A714" s="184">
        <v>333</v>
      </c>
      <c r="B714" s="184"/>
      <c r="C714" s="184"/>
      <c r="D714" s="203" t="s">
        <v>123</v>
      </c>
      <c r="E714" s="184"/>
      <c r="F714" s="203" t="s">
        <v>1074</v>
      </c>
      <c r="G714" s="203" t="s">
        <v>1075</v>
      </c>
      <c r="H714" s="184"/>
      <c r="I714" s="184"/>
      <c r="J714" s="184"/>
      <c r="K714" s="184" t="s">
        <v>123</v>
      </c>
      <c r="L714" s="184" t="s">
        <v>932</v>
      </c>
    </row>
    <row r="715" spans="1:12" x14ac:dyDescent="0.35">
      <c r="A715" s="184">
        <v>161</v>
      </c>
      <c r="B715" s="184"/>
      <c r="C715" s="184"/>
      <c r="D715" s="203" t="s">
        <v>801</v>
      </c>
      <c r="E715" s="184"/>
      <c r="F715" s="203" t="s">
        <v>1076</v>
      </c>
      <c r="G715" s="203" t="s">
        <v>1077</v>
      </c>
      <c r="H715" s="184"/>
      <c r="I715" s="184"/>
      <c r="J715" s="184"/>
      <c r="K715" s="184" t="s">
        <v>1078</v>
      </c>
      <c r="L715" s="184" t="s">
        <v>4</v>
      </c>
    </row>
    <row r="716" spans="1:12" x14ac:dyDescent="0.35">
      <c r="A716" s="184">
        <v>458</v>
      </c>
      <c r="B716" s="184"/>
      <c r="C716" s="184"/>
      <c r="D716" s="203" t="s">
        <v>801</v>
      </c>
      <c r="E716" s="184"/>
      <c r="F716" s="203" t="s">
        <v>1076</v>
      </c>
      <c r="G716" s="203" t="s">
        <v>1077</v>
      </c>
      <c r="H716" s="184"/>
      <c r="I716" s="184"/>
      <c r="J716" s="184"/>
      <c r="K716" s="184" t="s">
        <v>1078</v>
      </c>
      <c r="L716" s="184" t="s">
        <v>4</v>
      </c>
    </row>
    <row r="717" spans="1:12" x14ac:dyDescent="0.35">
      <c r="A717" s="184">
        <v>334</v>
      </c>
      <c r="B717" s="184"/>
      <c r="C717" s="184"/>
      <c r="D717" s="203" t="s">
        <v>801</v>
      </c>
      <c r="E717" s="184"/>
      <c r="F717" s="203" t="s">
        <v>1076</v>
      </c>
      <c r="G717" s="203" t="s">
        <v>1077</v>
      </c>
      <c r="H717" s="184"/>
      <c r="I717" s="184"/>
      <c r="J717" s="184"/>
      <c r="K717" s="184" t="s">
        <v>1078</v>
      </c>
      <c r="L717" s="184" t="s">
        <v>4</v>
      </c>
    </row>
    <row r="718" spans="1:12" x14ac:dyDescent="0.35">
      <c r="A718" s="184">
        <v>162</v>
      </c>
      <c r="B718" s="184"/>
      <c r="C718" s="184"/>
      <c r="D718" s="203" t="s">
        <v>217</v>
      </c>
      <c r="E718" s="184"/>
      <c r="F718" s="203" t="s">
        <v>1076</v>
      </c>
      <c r="G718" s="203" t="s">
        <v>1077</v>
      </c>
      <c r="H718" s="184"/>
      <c r="I718" s="184"/>
      <c r="J718" s="184"/>
      <c r="K718" s="184" t="s">
        <v>1078</v>
      </c>
      <c r="L718" s="184" t="s">
        <v>4</v>
      </c>
    </row>
    <row r="719" spans="1:12" x14ac:dyDescent="0.35">
      <c r="A719" s="184">
        <v>423</v>
      </c>
      <c r="B719" s="184"/>
      <c r="C719" s="184"/>
      <c r="D719" s="203" t="s">
        <v>217</v>
      </c>
      <c r="E719" s="184"/>
      <c r="F719" s="203" t="s">
        <v>1076</v>
      </c>
      <c r="G719" s="203" t="s">
        <v>1077</v>
      </c>
      <c r="H719" s="184"/>
      <c r="I719" s="184"/>
      <c r="J719" s="184"/>
      <c r="K719" s="184" t="s">
        <v>1078</v>
      </c>
      <c r="L719" s="184" t="s">
        <v>4</v>
      </c>
    </row>
    <row r="720" spans="1:12" x14ac:dyDescent="0.35">
      <c r="A720" s="184">
        <v>379</v>
      </c>
      <c r="B720" s="184"/>
      <c r="C720" s="184"/>
      <c r="D720" s="203" t="s">
        <v>429</v>
      </c>
      <c r="E720" s="184"/>
      <c r="F720" s="203" t="s">
        <v>1076</v>
      </c>
      <c r="G720" s="203" t="s">
        <v>1077</v>
      </c>
      <c r="H720" s="184"/>
      <c r="I720" s="184"/>
      <c r="J720" s="184"/>
      <c r="K720" s="184" t="s">
        <v>1078</v>
      </c>
      <c r="L720" s="184" t="s">
        <v>4</v>
      </c>
    </row>
    <row r="721" spans="1:12" x14ac:dyDescent="0.35">
      <c r="A721" s="184">
        <v>242</v>
      </c>
      <c r="B721" s="184"/>
      <c r="C721" s="184"/>
      <c r="D721" s="203" t="s">
        <v>146</v>
      </c>
      <c r="E721" s="184"/>
      <c r="F721" s="203" t="s">
        <v>1079</v>
      </c>
      <c r="G721" s="203" t="s">
        <v>1080</v>
      </c>
      <c r="H721" s="184"/>
      <c r="I721" s="184"/>
      <c r="J721" s="184"/>
      <c r="K721" s="184" t="s">
        <v>146</v>
      </c>
      <c r="L721" s="184" t="s">
        <v>20</v>
      </c>
    </row>
    <row r="722" spans="1:12" x14ac:dyDescent="0.35">
      <c r="A722" s="184">
        <v>243</v>
      </c>
      <c r="B722" s="184"/>
      <c r="C722" s="184"/>
      <c r="D722" s="203" t="s">
        <v>110</v>
      </c>
      <c r="E722" s="184"/>
      <c r="F722" s="203" t="s">
        <v>1081</v>
      </c>
      <c r="G722" s="203" t="s">
        <v>1082</v>
      </c>
      <c r="H722" s="184"/>
      <c r="I722" s="184"/>
      <c r="J722" s="184"/>
      <c r="K722" s="184" t="s">
        <v>1083</v>
      </c>
      <c r="L722" s="184" t="s">
        <v>932</v>
      </c>
    </row>
    <row r="723" spans="1:12" x14ac:dyDescent="0.35">
      <c r="A723" s="184">
        <v>335</v>
      </c>
      <c r="B723" s="184"/>
      <c r="C723" s="184"/>
      <c r="D723" s="203" t="s">
        <v>110</v>
      </c>
      <c r="E723" s="184"/>
      <c r="F723" s="203" t="s">
        <v>1081</v>
      </c>
      <c r="G723" s="203" t="s">
        <v>1082</v>
      </c>
      <c r="H723" s="184"/>
      <c r="I723" s="184"/>
      <c r="J723" s="184"/>
      <c r="K723" s="184" t="s">
        <v>1083</v>
      </c>
      <c r="L723" s="184" t="s">
        <v>932</v>
      </c>
    </row>
    <row r="724" spans="1:12" x14ac:dyDescent="0.35">
      <c r="A724" s="184">
        <v>244</v>
      </c>
      <c r="B724" s="184"/>
      <c r="C724" s="184"/>
      <c r="D724" s="203" t="s">
        <v>111</v>
      </c>
      <c r="E724" s="184"/>
      <c r="F724" s="203" t="s">
        <v>1081</v>
      </c>
      <c r="G724" s="203" t="s">
        <v>1082</v>
      </c>
      <c r="H724" s="184"/>
      <c r="I724" s="184"/>
      <c r="J724" s="184"/>
      <c r="K724" s="184" t="s">
        <v>1083</v>
      </c>
      <c r="L724" s="184" t="s">
        <v>932</v>
      </c>
    </row>
    <row r="725" spans="1:12" x14ac:dyDescent="0.35">
      <c r="A725" s="184">
        <v>336</v>
      </c>
      <c r="B725" s="184"/>
      <c r="C725" s="184"/>
      <c r="D725" s="203" t="s">
        <v>111</v>
      </c>
      <c r="E725" s="184"/>
      <c r="F725" s="203" t="s">
        <v>1081</v>
      </c>
      <c r="G725" s="203" t="s">
        <v>1082</v>
      </c>
      <c r="H725" s="184"/>
      <c r="I725" s="184"/>
      <c r="J725" s="184"/>
      <c r="K725" s="184" t="s">
        <v>1083</v>
      </c>
      <c r="L725" s="184" t="s">
        <v>932</v>
      </c>
    </row>
    <row r="726" spans="1:12" x14ac:dyDescent="0.35">
      <c r="A726" s="184">
        <v>80</v>
      </c>
      <c r="B726" s="184"/>
      <c r="C726" s="184"/>
      <c r="D726" s="203" t="s">
        <v>137</v>
      </c>
      <c r="E726" s="184"/>
      <c r="F726" s="203" t="s">
        <v>1084</v>
      </c>
      <c r="G726" s="203" t="s">
        <v>1085</v>
      </c>
      <c r="H726" s="184"/>
      <c r="I726" s="184"/>
      <c r="J726" s="184"/>
      <c r="K726" s="184" t="s">
        <v>1086</v>
      </c>
      <c r="L726" s="184" t="s">
        <v>20</v>
      </c>
    </row>
    <row r="727" spans="1:12" x14ac:dyDescent="0.35">
      <c r="A727" s="184">
        <v>424</v>
      </c>
      <c r="B727" s="184"/>
      <c r="C727" s="184"/>
      <c r="D727" s="203" t="s">
        <v>137</v>
      </c>
      <c r="E727" s="184"/>
      <c r="F727" s="203" t="s">
        <v>1084</v>
      </c>
      <c r="G727" s="203" t="s">
        <v>1085</v>
      </c>
      <c r="H727" s="184"/>
      <c r="I727" s="184"/>
      <c r="J727" s="184"/>
      <c r="K727" s="184" t="s">
        <v>1086</v>
      </c>
      <c r="L727" s="184" t="s">
        <v>20</v>
      </c>
    </row>
    <row r="728" spans="1:12" x14ac:dyDescent="0.35">
      <c r="A728" s="184">
        <v>337</v>
      </c>
      <c r="B728" s="184"/>
      <c r="C728" s="184"/>
      <c r="D728" s="203" t="s">
        <v>137</v>
      </c>
      <c r="E728" s="184"/>
      <c r="F728" s="203" t="s">
        <v>1084</v>
      </c>
      <c r="G728" s="203" t="s">
        <v>1085</v>
      </c>
      <c r="H728" s="184"/>
      <c r="I728" s="184"/>
      <c r="J728" s="184"/>
      <c r="K728" s="184" t="s">
        <v>1086</v>
      </c>
      <c r="L728" s="184" t="s">
        <v>20</v>
      </c>
    </row>
    <row r="729" spans="1:12" x14ac:dyDescent="0.35">
      <c r="A729" s="184">
        <v>81</v>
      </c>
      <c r="B729" s="184"/>
      <c r="C729" s="184"/>
      <c r="D729" s="203" t="s">
        <v>190</v>
      </c>
      <c r="E729" s="184"/>
      <c r="F729" s="203" t="s">
        <v>1087</v>
      </c>
      <c r="G729" s="203" t="s">
        <v>1088</v>
      </c>
      <c r="H729" s="184"/>
      <c r="I729" s="184"/>
      <c r="J729" s="184"/>
      <c r="K729" s="184" t="s">
        <v>1089</v>
      </c>
      <c r="L729" s="184" t="s">
        <v>20</v>
      </c>
    </row>
    <row r="730" spans="1:12" x14ac:dyDescent="0.35">
      <c r="A730" s="184">
        <v>82</v>
      </c>
      <c r="B730" s="184"/>
      <c r="C730" s="184"/>
      <c r="D730" s="203" t="s">
        <v>189</v>
      </c>
      <c r="E730" s="184"/>
      <c r="F730" s="203" t="s">
        <v>1087</v>
      </c>
      <c r="G730" s="203" t="s">
        <v>1088</v>
      </c>
      <c r="H730" s="184"/>
      <c r="I730" s="184"/>
      <c r="J730" s="184"/>
      <c r="K730" s="184" t="s">
        <v>1089</v>
      </c>
      <c r="L730" s="184" t="s">
        <v>20</v>
      </c>
    </row>
    <row r="731" spans="1:12" x14ac:dyDescent="0.35">
      <c r="A731" s="184">
        <v>193</v>
      </c>
      <c r="B731" s="184"/>
      <c r="C731" s="184"/>
      <c r="D731" s="203" t="s">
        <v>136</v>
      </c>
      <c r="E731" s="184"/>
      <c r="F731" s="203" t="s">
        <v>1090</v>
      </c>
      <c r="G731" s="203" t="s">
        <v>1091</v>
      </c>
      <c r="H731" s="184"/>
      <c r="I731" s="184"/>
      <c r="J731" s="184"/>
      <c r="K731" s="184" t="s">
        <v>136</v>
      </c>
      <c r="L731" s="184" t="s">
        <v>899</v>
      </c>
    </row>
    <row r="732" spans="1:12" x14ac:dyDescent="0.35">
      <c r="A732" s="184">
        <v>194</v>
      </c>
      <c r="B732" s="184"/>
      <c r="C732" s="184"/>
      <c r="D732" s="203" t="s">
        <v>206</v>
      </c>
      <c r="E732" s="184"/>
      <c r="F732" s="203" t="s">
        <v>224</v>
      </c>
      <c r="G732" s="203" t="s">
        <v>224</v>
      </c>
      <c r="H732" s="184"/>
      <c r="I732" s="184"/>
      <c r="J732" s="184" t="s">
        <v>636</v>
      </c>
      <c r="K732" s="184" t="s">
        <v>224</v>
      </c>
      <c r="L732" s="184" t="s">
        <v>899</v>
      </c>
    </row>
    <row r="733" spans="1:12" x14ac:dyDescent="0.35">
      <c r="A733" s="184">
        <v>425</v>
      </c>
      <c r="B733" s="184"/>
      <c r="C733" s="184"/>
      <c r="D733" s="203" t="s">
        <v>206</v>
      </c>
      <c r="E733" s="184"/>
      <c r="F733" s="203" t="s">
        <v>224</v>
      </c>
      <c r="G733" s="203" t="s">
        <v>224</v>
      </c>
      <c r="H733" s="184"/>
      <c r="I733" s="184"/>
      <c r="J733" s="184" t="s">
        <v>636</v>
      </c>
      <c r="K733" s="184" t="s">
        <v>224</v>
      </c>
      <c r="L733" s="184" t="s">
        <v>899</v>
      </c>
    </row>
    <row r="734" spans="1:12" x14ac:dyDescent="0.35">
      <c r="A734" s="184">
        <v>114</v>
      </c>
      <c r="B734" s="184"/>
      <c r="C734" s="184"/>
      <c r="D734" s="203" t="s">
        <v>124</v>
      </c>
      <c r="E734" s="184"/>
      <c r="F734" s="203" t="s">
        <v>1092</v>
      </c>
      <c r="G734" s="203" t="s">
        <v>1093</v>
      </c>
      <c r="H734" s="184"/>
      <c r="I734" s="184"/>
      <c r="J734" s="184"/>
      <c r="K734" s="184" t="s">
        <v>1094</v>
      </c>
      <c r="L734" s="184" t="s">
        <v>932</v>
      </c>
    </row>
    <row r="735" spans="1:12" x14ac:dyDescent="0.35">
      <c r="A735" s="184">
        <v>338</v>
      </c>
      <c r="B735" s="184"/>
      <c r="C735" s="184"/>
      <c r="D735" s="203" t="s">
        <v>124</v>
      </c>
      <c r="E735" s="184"/>
      <c r="F735" s="203" t="s">
        <v>1092</v>
      </c>
      <c r="G735" s="203" t="s">
        <v>1093</v>
      </c>
      <c r="H735" s="184"/>
      <c r="I735" s="184"/>
      <c r="J735" s="184"/>
      <c r="K735" s="184" t="s">
        <v>1094</v>
      </c>
      <c r="L735" s="184" t="s">
        <v>932</v>
      </c>
    </row>
    <row r="736" spans="1:12" x14ac:dyDescent="0.35">
      <c r="A736" s="184">
        <v>163</v>
      </c>
      <c r="B736" s="184"/>
      <c r="C736" s="184"/>
      <c r="D736" s="203" t="s">
        <v>59</v>
      </c>
      <c r="E736" s="184"/>
      <c r="F736" s="203" t="s">
        <v>906</v>
      </c>
      <c r="G736" s="203" t="s">
        <v>907</v>
      </c>
      <c r="H736" s="184"/>
      <c r="I736" s="184"/>
      <c r="J736" s="184"/>
      <c r="K736" s="184" t="s">
        <v>908</v>
      </c>
      <c r="L736" s="184" t="s">
        <v>4</v>
      </c>
    </row>
    <row r="737" spans="1:12" x14ac:dyDescent="0.35">
      <c r="A737" s="184">
        <v>459</v>
      </c>
      <c r="B737" s="184"/>
      <c r="C737" s="184"/>
      <c r="D737" s="203" t="s">
        <v>59</v>
      </c>
      <c r="E737" s="184"/>
      <c r="F737" s="203" t="s">
        <v>906</v>
      </c>
      <c r="G737" s="203" t="s">
        <v>907</v>
      </c>
      <c r="H737" s="184"/>
      <c r="I737" s="184"/>
      <c r="J737" s="184"/>
      <c r="K737" s="184" t="s">
        <v>908</v>
      </c>
      <c r="L737" s="184" t="s">
        <v>4</v>
      </c>
    </row>
    <row r="738" spans="1:12" x14ac:dyDescent="0.35">
      <c r="A738" s="184">
        <v>339</v>
      </c>
      <c r="B738" s="184"/>
      <c r="C738" s="184"/>
      <c r="D738" s="203" t="s">
        <v>59</v>
      </c>
      <c r="E738" s="184"/>
      <c r="F738" s="203" t="s">
        <v>906</v>
      </c>
      <c r="G738" s="203" t="s">
        <v>907</v>
      </c>
      <c r="H738" s="184"/>
      <c r="I738" s="184"/>
      <c r="J738" s="184"/>
      <c r="K738" s="184" t="s">
        <v>908</v>
      </c>
      <c r="L738" s="184" t="s">
        <v>4</v>
      </c>
    </row>
    <row r="739" spans="1:12" x14ac:dyDescent="0.35">
      <c r="A739" s="184">
        <v>224</v>
      </c>
      <c r="B739" s="184"/>
      <c r="C739" s="184"/>
      <c r="D739" s="203" t="s">
        <v>126</v>
      </c>
      <c r="E739" s="184"/>
      <c r="F739" s="203" t="s">
        <v>1095</v>
      </c>
      <c r="G739" s="203" t="s">
        <v>1096</v>
      </c>
      <c r="H739" s="184"/>
      <c r="I739" s="184"/>
      <c r="J739" s="184"/>
      <c r="K739" s="184" t="s">
        <v>1097</v>
      </c>
      <c r="L739" s="184" t="s">
        <v>79</v>
      </c>
    </row>
    <row r="740" spans="1:12" x14ac:dyDescent="0.35">
      <c r="A740" s="184">
        <v>164</v>
      </c>
      <c r="B740" s="184"/>
      <c r="C740" s="184"/>
      <c r="D740" s="203" t="s">
        <v>67</v>
      </c>
      <c r="E740" s="184"/>
      <c r="F740" s="203" t="s">
        <v>995</v>
      </c>
      <c r="G740" s="203" t="s">
        <v>996</v>
      </c>
      <c r="H740" s="184"/>
      <c r="I740" s="184"/>
      <c r="J740" s="184"/>
      <c r="K740" s="184" t="s">
        <v>997</v>
      </c>
      <c r="L740" s="184" t="s">
        <v>4</v>
      </c>
    </row>
    <row r="741" spans="1:12" x14ac:dyDescent="0.35">
      <c r="A741" s="184">
        <v>426</v>
      </c>
      <c r="B741" s="184"/>
      <c r="C741" s="184"/>
      <c r="D741" s="203" t="s">
        <v>67</v>
      </c>
      <c r="E741" s="184"/>
      <c r="F741" s="203" t="s">
        <v>995</v>
      </c>
      <c r="G741" s="203" t="s">
        <v>996</v>
      </c>
      <c r="H741" s="184"/>
      <c r="I741" s="184"/>
      <c r="J741" s="184"/>
      <c r="K741" s="184" t="s">
        <v>997</v>
      </c>
      <c r="L741" s="184" t="s">
        <v>4</v>
      </c>
    </row>
    <row r="742" spans="1:12" x14ac:dyDescent="0.35">
      <c r="A742" s="184">
        <v>340</v>
      </c>
      <c r="B742" s="184"/>
      <c r="C742" s="184"/>
      <c r="D742" s="203" t="s">
        <v>67</v>
      </c>
      <c r="E742" s="184"/>
      <c r="F742" s="203" t="s">
        <v>995</v>
      </c>
      <c r="G742" s="203" t="s">
        <v>996</v>
      </c>
      <c r="H742" s="184"/>
      <c r="I742" s="184"/>
      <c r="J742" s="184"/>
      <c r="K742" s="184" t="s">
        <v>997</v>
      </c>
      <c r="L742" s="184" t="s">
        <v>4</v>
      </c>
    </row>
    <row r="743" spans="1:12" x14ac:dyDescent="0.35">
      <c r="A743" s="184">
        <v>84</v>
      </c>
      <c r="B743" s="184"/>
      <c r="C743" s="184"/>
      <c r="D743" s="203" t="s">
        <v>177</v>
      </c>
      <c r="E743" s="184"/>
      <c r="F743" s="203" t="s">
        <v>224</v>
      </c>
      <c r="G743" s="203" t="s">
        <v>224</v>
      </c>
      <c r="H743" s="184"/>
      <c r="I743" s="184"/>
      <c r="J743" s="184" t="s">
        <v>400</v>
      </c>
      <c r="K743" s="184" t="s">
        <v>224</v>
      </c>
      <c r="L743" s="184" t="s">
        <v>20</v>
      </c>
    </row>
    <row r="744" spans="1:12" x14ac:dyDescent="0.35">
      <c r="A744" s="184">
        <v>427</v>
      </c>
      <c r="B744" s="184"/>
      <c r="C744" s="184"/>
      <c r="D744" s="203" t="s">
        <v>177</v>
      </c>
      <c r="E744" s="184"/>
      <c r="F744" s="203" t="s">
        <v>224</v>
      </c>
      <c r="G744" s="203" t="s">
        <v>224</v>
      </c>
      <c r="H744" s="184"/>
      <c r="I744" s="184"/>
      <c r="J744" s="184" t="s">
        <v>400</v>
      </c>
      <c r="K744" s="184" t="s">
        <v>224</v>
      </c>
      <c r="L744" s="184" t="s">
        <v>20</v>
      </c>
    </row>
    <row r="745" spans="1:12" x14ac:dyDescent="0.35">
      <c r="A745" s="184">
        <v>341</v>
      </c>
      <c r="B745" s="184"/>
      <c r="C745" s="184"/>
      <c r="D745" s="203" t="s">
        <v>177</v>
      </c>
      <c r="E745" s="184"/>
      <c r="F745" s="203" t="s">
        <v>224</v>
      </c>
      <c r="G745" s="203" t="s">
        <v>224</v>
      </c>
      <c r="H745" s="184"/>
      <c r="I745" s="184"/>
      <c r="J745" s="184" t="s">
        <v>400</v>
      </c>
      <c r="K745" s="184" t="s">
        <v>224</v>
      </c>
      <c r="L745" s="184" t="s">
        <v>20</v>
      </c>
    </row>
    <row r="746" spans="1:12" x14ac:dyDescent="0.35">
      <c r="A746" s="184">
        <v>165</v>
      </c>
      <c r="B746" s="184"/>
      <c r="C746" s="184"/>
      <c r="D746" s="203" t="s">
        <v>142</v>
      </c>
      <c r="E746" s="184"/>
      <c r="F746" s="203" t="s">
        <v>1021</v>
      </c>
      <c r="G746" s="203" t="s">
        <v>1022</v>
      </c>
      <c r="H746" s="184"/>
      <c r="I746" s="184"/>
      <c r="J746" s="184"/>
      <c r="K746" s="184" t="s">
        <v>1023</v>
      </c>
      <c r="L746" s="184" t="s">
        <v>4</v>
      </c>
    </row>
    <row r="747" spans="1:12" x14ac:dyDescent="0.35">
      <c r="A747" s="184">
        <v>342</v>
      </c>
      <c r="B747" s="184"/>
      <c r="C747" s="184"/>
      <c r="D747" s="203" t="s">
        <v>142</v>
      </c>
      <c r="E747" s="184"/>
      <c r="F747" s="203" t="s">
        <v>1021</v>
      </c>
      <c r="G747" s="203" t="s">
        <v>1022</v>
      </c>
      <c r="H747" s="184"/>
      <c r="I747" s="184"/>
      <c r="J747" s="184"/>
      <c r="K747" s="184" t="s">
        <v>1023</v>
      </c>
      <c r="L747" s="184" t="s">
        <v>4</v>
      </c>
    </row>
    <row r="748" spans="1:12" x14ac:dyDescent="0.35">
      <c r="A748" s="184">
        <v>166</v>
      </c>
      <c r="B748" s="184"/>
      <c r="C748" s="184"/>
      <c r="D748" s="203" t="s">
        <v>141</v>
      </c>
      <c r="E748" s="184"/>
      <c r="F748" s="203" t="s">
        <v>906</v>
      </c>
      <c r="G748" s="203" t="s">
        <v>907</v>
      </c>
      <c r="H748" s="184"/>
      <c r="I748" s="184"/>
      <c r="J748" s="184"/>
      <c r="K748" s="184" t="s">
        <v>908</v>
      </c>
      <c r="L748" s="184" t="s">
        <v>4</v>
      </c>
    </row>
    <row r="749" spans="1:12" x14ac:dyDescent="0.35">
      <c r="A749" s="184">
        <v>343</v>
      </c>
      <c r="B749" s="184"/>
      <c r="C749" s="184"/>
      <c r="D749" s="203" t="s">
        <v>141</v>
      </c>
      <c r="E749" s="184"/>
      <c r="F749" s="203" t="s">
        <v>906</v>
      </c>
      <c r="G749" s="203" t="s">
        <v>907</v>
      </c>
      <c r="H749" s="184"/>
      <c r="I749" s="184"/>
      <c r="J749" s="184"/>
      <c r="K749" s="184" t="s">
        <v>908</v>
      </c>
      <c r="L749" s="184" t="s">
        <v>4</v>
      </c>
    </row>
    <row r="750" spans="1:12" x14ac:dyDescent="0.35">
      <c r="A750" s="184">
        <v>195</v>
      </c>
      <c r="B750" s="184"/>
      <c r="C750" s="184"/>
      <c r="D750" s="203" t="s">
        <v>192</v>
      </c>
      <c r="E750" s="184"/>
      <c r="F750" s="203" t="s">
        <v>924</v>
      </c>
      <c r="G750" s="203" t="s">
        <v>925</v>
      </c>
      <c r="H750" s="184"/>
      <c r="I750" s="184"/>
      <c r="J750" s="184"/>
      <c r="K750" s="184" t="s">
        <v>926</v>
      </c>
      <c r="L750" s="184" t="s">
        <v>79</v>
      </c>
    </row>
    <row r="751" spans="1:12" x14ac:dyDescent="0.35">
      <c r="A751" s="184">
        <v>428</v>
      </c>
      <c r="B751" s="184"/>
      <c r="C751" s="184"/>
      <c r="D751" s="203" t="s">
        <v>192</v>
      </c>
      <c r="E751" s="184"/>
      <c r="F751" s="203" t="s">
        <v>924</v>
      </c>
      <c r="G751" s="203" t="s">
        <v>925</v>
      </c>
      <c r="H751" s="184"/>
      <c r="I751" s="184"/>
      <c r="J751" s="184"/>
      <c r="K751" s="184" t="s">
        <v>926</v>
      </c>
      <c r="L751" s="184" t="s">
        <v>79</v>
      </c>
    </row>
    <row r="752" spans="1:12" x14ac:dyDescent="0.35">
      <c r="A752" s="184">
        <v>344</v>
      </c>
      <c r="B752" s="184"/>
      <c r="C752" s="184"/>
      <c r="D752" s="203" t="s">
        <v>192</v>
      </c>
      <c r="E752" s="184"/>
      <c r="F752" s="203" t="s">
        <v>924</v>
      </c>
      <c r="G752" s="203" t="s">
        <v>925</v>
      </c>
      <c r="H752" s="184"/>
      <c r="I752" s="184"/>
      <c r="J752" s="184"/>
      <c r="K752" s="184" t="s">
        <v>926</v>
      </c>
      <c r="L752" s="184" t="s">
        <v>79</v>
      </c>
    </row>
    <row r="753" spans="1:12" x14ac:dyDescent="0.35">
      <c r="A753" s="184">
        <v>196</v>
      </c>
      <c r="B753" s="184"/>
      <c r="C753" s="184"/>
      <c r="D753" s="203" t="s">
        <v>159</v>
      </c>
      <c r="E753" s="184"/>
      <c r="F753" s="203" t="s">
        <v>924</v>
      </c>
      <c r="G753" s="203" t="s">
        <v>925</v>
      </c>
      <c r="H753" s="184"/>
      <c r="I753" s="184"/>
      <c r="J753" s="184"/>
      <c r="K753" s="184" t="s">
        <v>926</v>
      </c>
      <c r="L753" s="184" t="s">
        <v>79</v>
      </c>
    </row>
    <row r="754" spans="1:12" x14ac:dyDescent="0.35">
      <c r="A754" s="184">
        <v>197</v>
      </c>
      <c r="B754" s="184"/>
      <c r="C754" s="184"/>
      <c r="D754" s="203" t="s">
        <v>161</v>
      </c>
      <c r="E754" s="184"/>
      <c r="F754" s="203" t="s">
        <v>924</v>
      </c>
      <c r="G754" s="203" t="s">
        <v>925</v>
      </c>
      <c r="H754" s="184"/>
      <c r="I754" s="184"/>
      <c r="J754" s="184"/>
      <c r="K754" s="184" t="s">
        <v>926</v>
      </c>
      <c r="L754" s="184" t="s">
        <v>79</v>
      </c>
    </row>
    <row r="755" spans="1:12" x14ac:dyDescent="0.35">
      <c r="A755" s="184">
        <v>198</v>
      </c>
      <c r="B755" s="184"/>
      <c r="C755" s="184"/>
      <c r="D755" s="203" t="s">
        <v>162</v>
      </c>
      <c r="E755" s="184"/>
      <c r="F755" s="203" t="s">
        <v>924</v>
      </c>
      <c r="G755" s="203" t="s">
        <v>925</v>
      </c>
      <c r="H755" s="184"/>
      <c r="I755" s="184"/>
      <c r="J755" s="184"/>
      <c r="K755" s="184" t="s">
        <v>926</v>
      </c>
      <c r="L755" s="184" t="s">
        <v>79</v>
      </c>
    </row>
    <row r="756" spans="1:12" x14ac:dyDescent="0.35">
      <c r="A756" s="184">
        <v>199</v>
      </c>
      <c r="B756" s="184"/>
      <c r="C756" s="184"/>
      <c r="D756" s="203" t="s">
        <v>160</v>
      </c>
      <c r="E756" s="184"/>
      <c r="F756" s="203" t="s">
        <v>924</v>
      </c>
      <c r="G756" s="203" t="s">
        <v>925</v>
      </c>
      <c r="H756" s="184"/>
      <c r="I756" s="184"/>
      <c r="J756" s="184"/>
      <c r="K756" s="184" t="s">
        <v>926</v>
      </c>
      <c r="L756" s="184" t="s">
        <v>79</v>
      </c>
    </row>
    <row r="757" spans="1:12" x14ac:dyDescent="0.35">
      <c r="A757" s="184">
        <v>225</v>
      </c>
      <c r="B757" s="184"/>
      <c r="C757" s="184"/>
      <c r="D757" s="203" t="s">
        <v>89</v>
      </c>
      <c r="E757" s="184"/>
      <c r="F757" s="203" t="s">
        <v>1007</v>
      </c>
      <c r="G757" s="203" t="s">
        <v>1008</v>
      </c>
      <c r="H757" s="184"/>
      <c r="I757" s="184"/>
      <c r="J757" s="184"/>
      <c r="K757" s="184" t="s">
        <v>1009</v>
      </c>
      <c r="L757" s="184" t="s">
        <v>932</v>
      </c>
    </row>
    <row r="758" spans="1:12" x14ac:dyDescent="0.35">
      <c r="A758" s="184">
        <v>345</v>
      </c>
      <c r="B758" s="184"/>
      <c r="C758" s="184"/>
      <c r="D758" s="203" t="s">
        <v>89</v>
      </c>
      <c r="E758" s="184"/>
      <c r="F758" s="203" t="s">
        <v>1007</v>
      </c>
      <c r="G758" s="203" t="s">
        <v>1008</v>
      </c>
      <c r="H758" s="184"/>
      <c r="I758" s="184"/>
      <c r="J758" s="184"/>
      <c r="K758" s="184" t="s">
        <v>1009</v>
      </c>
      <c r="L758" s="184" t="s">
        <v>932</v>
      </c>
    </row>
    <row r="759" spans="1:12" x14ac:dyDescent="0.35">
      <c r="A759" s="184">
        <v>226</v>
      </c>
      <c r="B759" s="184"/>
      <c r="C759" s="184"/>
      <c r="D759" s="203" t="s">
        <v>90</v>
      </c>
      <c r="E759" s="184"/>
      <c r="F759" s="203" t="s">
        <v>1007</v>
      </c>
      <c r="G759" s="203" t="s">
        <v>1008</v>
      </c>
      <c r="H759" s="184"/>
      <c r="I759" s="184"/>
      <c r="J759" s="184"/>
      <c r="K759" s="184" t="s">
        <v>1009</v>
      </c>
      <c r="L759" s="184" t="s">
        <v>932</v>
      </c>
    </row>
    <row r="760" spans="1:12" x14ac:dyDescent="0.35">
      <c r="A760" s="184">
        <v>346</v>
      </c>
      <c r="B760" s="184"/>
      <c r="C760" s="184"/>
      <c r="D760" s="203" t="s">
        <v>90</v>
      </c>
      <c r="E760" s="184"/>
      <c r="F760" s="203" t="s">
        <v>1007</v>
      </c>
      <c r="G760" s="203" t="s">
        <v>1008</v>
      </c>
      <c r="H760" s="184"/>
      <c r="I760" s="184"/>
      <c r="J760" s="184"/>
      <c r="K760" s="184" t="s">
        <v>1009</v>
      </c>
      <c r="L760" s="184" t="s">
        <v>932</v>
      </c>
    </row>
    <row r="761" spans="1:12" x14ac:dyDescent="0.35">
      <c r="A761" s="184">
        <v>227</v>
      </c>
      <c r="B761" s="184"/>
      <c r="C761" s="184"/>
      <c r="D761" s="203" t="s">
        <v>91</v>
      </c>
      <c r="E761" s="184"/>
      <c r="F761" s="203" t="s">
        <v>1007</v>
      </c>
      <c r="G761" s="203" t="s">
        <v>1008</v>
      </c>
      <c r="H761" s="184"/>
      <c r="I761" s="184"/>
      <c r="J761" s="184"/>
      <c r="K761" s="184" t="s">
        <v>1009</v>
      </c>
      <c r="L761" s="184" t="s">
        <v>932</v>
      </c>
    </row>
    <row r="762" spans="1:12" x14ac:dyDescent="0.35">
      <c r="A762" s="184">
        <v>347</v>
      </c>
      <c r="B762" s="184"/>
      <c r="C762" s="184"/>
      <c r="D762" s="203" t="s">
        <v>91</v>
      </c>
      <c r="E762" s="184"/>
      <c r="F762" s="203" t="s">
        <v>1007</v>
      </c>
      <c r="G762" s="203" t="s">
        <v>1008</v>
      </c>
      <c r="H762" s="184"/>
      <c r="I762" s="184"/>
      <c r="J762" s="184"/>
      <c r="K762" s="184" t="s">
        <v>1009</v>
      </c>
      <c r="L762" s="184" t="s">
        <v>932</v>
      </c>
    </row>
    <row r="763" spans="1:12" x14ac:dyDescent="0.35">
      <c r="A763" s="184">
        <v>228</v>
      </c>
      <c r="B763" s="184"/>
      <c r="C763" s="184"/>
      <c r="D763" s="203" t="s">
        <v>88</v>
      </c>
      <c r="E763" s="184"/>
      <c r="F763" s="203" t="s">
        <v>1007</v>
      </c>
      <c r="G763" s="203" t="s">
        <v>1008</v>
      </c>
      <c r="H763" s="184"/>
      <c r="I763" s="184"/>
      <c r="J763" s="184"/>
      <c r="K763" s="184" t="s">
        <v>1009</v>
      </c>
      <c r="L763" s="184" t="s">
        <v>932</v>
      </c>
    </row>
    <row r="764" spans="1:12" x14ac:dyDescent="0.35">
      <c r="A764" s="184">
        <v>348</v>
      </c>
      <c r="B764" s="184"/>
      <c r="C764" s="184"/>
      <c r="D764" s="203" t="s">
        <v>88</v>
      </c>
      <c r="E764" s="184"/>
      <c r="F764" s="203" t="s">
        <v>1007</v>
      </c>
      <c r="G764" s="203" t="s">
        <v>1008</v>
      </c>
      <c r="H764" s="184"/>
      <c r="I764" s="184"/>
      <c r="J764" s="184"/>
      <c r="K764" s="184" t="s">
        <v>1009</v>
      </c>
      <c r="L764" s="184" t="s">
        <v>932</v>
      </c>
    </row>
    <row r="765" spans="1:12" x14ac:dyDescent="0.35">
      <c r="A765" s="184">
        <v>85</v>
      </c>
      <c r="B765" s="184"/>
      <c r="C765" s="184"/>
      <c r="D765" s="203" t="s">
        <v>144</v>
      </c>
      <c r="E765" s="184"/>
      <c r="F765" s="203" t="s">
        <v>1098</v>
      </c>
      <c r="G765" s="203" t="s">
        <v>1099</v>
      </c>
      <c r="H765" s="184"/>
      <c r="I765" s="184"/>
      <c r="J765" s="184"/>
      <c r="K765" s="184" t="s">
        <v>1100</v>
      </c>
      <c r="L765" s="184" t="s">
        <v>20</v>
      </c>
    </row>
    <row r="766" spans="1:12" x14ac:dyDescent="0.35">
      <c r="A766" s="184">
        <v>86</v>
      </c>
      <c r="B766" s="184"/>
      <c r="C766" s="184"/>
      <c r="D766" s="203" t="s">
        <v>174</v>
      </c>
      <c r="E766" s="184"/>
      <c r="F766" s="203" t="s">
        <v>1098</v>
      </c>
      <c r="G766" s="203" t="s">
        <v>1099</v>
      </c>
      <c r="H766" s="184"/>
      <c r="I766" s="184"/>
      <c r="J766" s="184"/>
      <c r="K766" s="184" t="s">
        <v>1100</v>
      </c>
      <c r="L766" s="184" t="s">
        <v>20</v>
      </c>
    </row>
    <row r="767" spans="1:12" x14ac:dyDescent="0.35">
      <c r="A767" s="184">
        <v>349</v>
      </c>
      <c r="B767" s="184"/>
      <c r="C767" s="184"/>
      <c r="D767" s="203" t="s">
        <v>174</v>
      </c>
      <c r="E767" s="184"/>
      <c r="F767" s="203" t="s">
        <v>1098</v>
      </c>
      <c r="G767" s="203" t="s">
        <v>1099</v>
      </c>
      <c r="H767" s="184"/>
      <c r="I767" s="184"/>
      <c r="J767" s="184"/>
      <c r="K767" s="184" t="s">
        <v>1100</v>
      </c>
      <c r="L767" s="184" t="s">
        <v>20</v>
      </c>
    </row>
    <row r="768" spans="1:12" x14ac:dyDescent="0.35">
      <c r="A768" s="184">
        <v>350</v>
      </c>
      <c r="B768" s="184"/>
      <c r="C768" s="184"/>
      <c r="D768" s="203" t="s">
        <v>176</v>
      </c>
      <c r="E768" s="184"/>
      <c r="F768" s="203" t="s">
        <v>1098</v>
      </c>
      <c r="G768" s="203" t="s">
        <v>1099</v>
      </c>
      <c r="H768" s="184"/>
      <c r="I768" s="184"/>
      <c r="J768" s="184"/>
      <c r="K768" s="184" t="s">
        <v>1100</v>
      </c>
      <c r="L768" s="184" t="s">
        <v>20</v>
      </c>
    </row>
    <row r="769" spans="1:12" x14ac:dyDescent="0.35">
      <c r="A769" s="184">
        <v>87</v>
      </c>
      <c r="B769" s="184"/>
      <c r="C769" s="184"/>
      <c r="D769" s="203" t="s">
        <v>411</v>
      </c>
      <c r="E769" s="184"/>
      <c r="F769" s="203" t="s">
        <v>1098</v>
      </c>
      <c r="G769" s="203" t="s">
        <v>1099</v>
      </c>
      <c r="H769" s="184"/>
      <c r="I769" s="184"/>
      <c r="J769" s="184"/>
      <c r="K769" s="184" t="s">
        <v>1100</v>
      </c>
      <c r="L769" s="184" t="s">
        <v>20</v>
      </c>
    </row>
    <row r="770" spans="1:12" x14ac:dyDescent="0.35">
      <c r="A770" s="184">
        <v>88</v>
      </c>
      <c r="B770" s="184"/>
      <c r="C770" s="184"/>
      <c r="D770" s="203" t="s">
        <v>489</v>
      </c>
      <c r="E770" s="184"/>
      <c r="F770" s="203" t="s">
        <v>1098</v>
      </c>
      <c r="G770" s="203" t="s">
        <v>1099</v>
      </c>
      <c r="H770" s="184"/>
      <c r="I770" s="184"/>
      <c r="J770" s="184"/>
      <c r="K770" s="184" t="s">
        <v>1100</v>
      </c>
      <c r="L770" s="184" t="s">
        <v>20</v>
      </c>
    </row>
    <row r="771" spans="1:12" x14ac:dyDescent="0.35">
      <c r="A771" s="184">
        <v>89</v>
      </c>
      <c r="B771" s="184"/>
      <c r="C771" s="184"/>
      <c r="D771" s="203" t="s">
        <v>173</v>
      </c>
      <c r="E771" s="184"/>
      <c r="F771" s="203" t="s">
        <v>1098</v>
      </c>
      <c r="G771" s="203" t="s">
        <v>1099</v>
      </c>
      <c r="H771" s="184"/>
      <c r="I771" s="184"/>
      <c r="J771" s="184"/>
      <c r="K771" s="184" t="s">
        <v>1100</v>
      </c>
      <c r="L771" s="184" t="s">
        <v>20</v>
      </c>
    </row>
    <row r="772" spans="1:12" x14ac:dyDescent="0.35">
      <c r="A772" s="184">
        <v>351</v>
      </c>
      <c r="B772" s="184"/>
      <c r="C772" s="184"/>
      <c r="D772" s="203" t="s">
        <v>173</v>
      </c>
      <c r="E772" s="184"/>
      <c r="F772" s="203" t="s">
        <v>1098</v>
      </c>
      <c r="G772" s="203" t="s">
        <v>1099</v>
      </c>
      <c r="H772" s="184"/>
      <c r="I772" s="184"/>
      <c r="J772" s="184"/>
      <c r="K772" s="184" t="s">
        <v>1100</v>
      </c>
      <c r="L772" s="184" t="s">
        <v>20</v>
      </c>
    </row>
    <row r="773" spans="1:12" x14ac:dyDescent="0.35">
      <c r="A773" s="184">
        <v>352</v>
      </c>
      <c r="B773" s="184"/>
      <c r="C773" s="184"/>
      <c r="D773" s="203" t="s">
        <v>175</v>
      </c>
      <c r="E773" s="184"/>
      <c r="F773" s="203" t="s">
        <v>1098</v>
      </c>
      <c r="G773" s="203" t="s">
        <v>1099</v>
      </c>
      <c r="H773" s="184"/>
      <c r="I773" s="184"/>
      <c r="J773" s="184"/>
      <c r="K773" s="184" t="s">
        <v>1100</v>
      </c>
      <c r="L773" s="184" t="s">
        <v>20</v>
      </c>
    </row>
    <row r="774" spans="1:12" x14ac:dyDescent="0.35">
      <c r="A774" s="184">
        <v>90</v>
      </c>
      <c r="B774" s="184"/>
      <c r="C774" s="184"/>
      <c r="D774" s="203" t="s">
        <v>410</v>
      </c>
      <c r="E774" s="184"/>
      <c r="F774" s="203" t="s">
        <v>1098</v>
      </c>
      <c r="G774" s="203" t="s">
        <v>1099</v>
      </c>
      <c r="H774" s="184"/>
      <c r="I774" s="184"/>
      <c r="J774" s="184"/>
      <c r="K774" s="184" t="s">
        <v>1100</v>
      </c>
      <c r="L774" s="184" t="s">
        <v>20</v>
      </c>
    </row>
    <row r="775" spans="1:12" x14ac:dyDescent="0.35">
      <c r="A775" s="184">
        <v>91</v>
      </c>
      <c r="B775" s="184"/>
      <c r="C775" s="184"/>
      <c r="D775" s="203" t="s">
        <v>488</v>
      </c>
      <c r="E775" s="184"/>
      <c r="F775" s="203" t="s">
        <v>1098</v>
      </c>
      <c r="G775" s="203" t="s">
        <v>1099</v>
      </c>
      <c r="H775" s="184"/>
      <c r="I775" s="184"/>
      <c r="J775" s="184"/>
      <c r="K775" s="184" t="s">
        <v>1100</v>
      </c>
      <c r="L775" s="184" t="s">
        <v>20</v>
      </c>
    </row>
    <row r="776" spans="1:12" x14ac:dyDescent="0.35">
      <c r="A776" s="184">
        <v>229</v>
      </c>
      <c r="B776" s="184"/>
      <c r="C776" s="184"/>
      <c r="D776" s="203" t="s">
        <v>82</v>
      </c>
      <c r="E776" s="184"/>
      <c r="F776" s="203" t="s">
        <v>1101</v>
      </c>
      <c r="G776" s="203" t="s">
        <v>1102</v>
      </c>
      <c r="H776" s="184"/>
      <c r="I776" s="184"/>
      <c r="J776" s="184"/>
      <c r="K776" s="184" t="s">
        <v>1103</v>
      </c>
      <c r="L776" s="184" t="s">
        <v>79</v>
      </c>
    </row>
    <row r="777" spans="1:12" x14ac:dyDescent="0.35">
      <c r="A777" s="184">
        <v>167</v>
      </c>
      <c r="B777" s="184"/>
      <c r="C777" s="184"/>
      <c r="D777" s="203" t="s">
        <v>406</v>
      </c>
      <c r="E777" s="184"/>
      <c r="F777" s="203" t="s">
        <v>1021</v>
      </c>
      <c r="G777" s="203" t="s">
        <v>1022</v>
      </c>
      <c r="H777" s="184"/>
      <c r="I777" s="184"/>
      <c r="J777" s="184"/>
      <c r="K777" s="184" t="s">
        <v>1023</v>
      </c>
      <c r="L777" s="184" t="s">
        <v>4</v>
      </c>
    </row>
    <row r="778" spans="1:12" x14ac:dyDescent="0.35">
      <c r="A778" s="184">
        <v>353</v>
      </c>
      <c r="B778" s="184"/>
      <c r="C778" s="184"/>
      <c r="D778" s="203" t="s">
        <v>406</v>
      </c>
      <c r="E778" s="184"/>
      <c r="F778" s="203" t="s">
        <v>1021</v>
      </c>
      <c r="G778" s="203" t="s">
        <v>1022</v>
      </c>
      <c r="H778" s="184"/>
      <c r="I778" s="184"/>
      <c r="J778" s="184"/>
      <c r="K778" s="184" t="s">
        <v>1023</v>
      </c>
      <c r="L778" s="184" t="s">
        <v>4</v>
      </c>
    </row>
    <row r="779" spans="1:12" x14ac:dyDescent="0.35">
      <c r="A779" s="184">
        <v>168</v>
      </c>
      <c r="B779" s="184"/>
      <c r="C779" s="184"/>
      <c r="D779" s="203" t="s">
        <v>486</v>
      </c>
      <c r="E779" s="184"/>
      <c r="F779" s="203" t="s">
        <v>1021</v>
      </c>
      <c r="G779" s="203" t="s">
        <v>1022</v>
      </c>
      <c r="H779" s="184"/>
      <c r="I779" s="184"/>
      <c r="J779" s="184"/>
      <c r="K779" s="184" t="s">
        <v>1023</v>
      </c>
      <c r="L779" s="184" t="s">
        <v>4</v>
      </c>
    </row>
    <row r="780" spans="1:12" x14ac:dyDescent="0.35">
      <c r="A780" s="184">
        <v>380</v>
      </c>
      <c r="B780" s="184"/>
      <c r="C780" s="184"/>
      <c r="D780" s="203" t="s">
        <v>486</v>
      </c>
      <c r="E780" s="184"/>
      <c r="F780" s="203" t="s">
        <v>1021</v>
      </c>
      <c r="G780" s="203" t="s">
        <v>1022</v>
      </c>
      <c r="H780" s="184"/>
      <c r="I780" s="184"/>
      <c r="J780" s="184"/>
      <c r="K780" s="184" t="s">
        <v>1023</v>
      </c>
      <c r="L780" s="184" t="s">
        <v>4</v>
      </c>
    </row>
    <row r="781" spans="1:12" x14ac:dyDescent="0.35">
      <c r="A781" s="184">
        <v>169</v>
      </c>
      <c r="B781" s="184"/>
      <c r="C781" s="184"/>
      <c r="D781" s="203" t="s">
        <v>487</v>
      </c>
      <c r="E781" s="184"/>
      <c r="F781" s="203" t="s">
        <v>1021</v>
      </c>
      <c r="G781" s="203" t="s">
        <v>1022</v>
      </c>
      <c r="H781" s="184"/>
      <c r="I781" s="184"/>
      <c r="J781" s="184"/>
      <c r="K781" s="184" t="s">
        <v>1023</v>
      </c>
      <c r="L781" s="184" t="s">
        <v>4</v>
      </c>
    </row>
    <row r="782" spans="1:12" x14ac:dyDescent="0.35">
      <c r="A782" s="184">
        <v>381</v>
      </c>
      <c r="B782" s="184"/>
      <c r="C782" s="184"/>
      <c r="D782" s="203" t="s">
        <v>487</v>
      </c>
      <c r="E782" s="184"/>
      <c r="F782" s="203" t="s">
        <v>1021</v>
      </c>
      <c r="G782" s="203" t="s">
        <v>1022</v>
      </c>
      <c r="H782" s="184"/>
      <c r="I782" s="184"/>
      <c r="J782" s="184"/>
      <c r="K782" s="184" t="s">
        <v>1023</v>
      </c>
      <c r="L782" s="184" t="s">
        <v>4</v>
      </c>
    </row>
    <row r="783" spans="1:12" x14ac:dyDescent="0.35">
      <c r="A783" s="184">
        <v>460</v>
      </c>
      <c r="B783" s="184"/>
      <c r="C783" s="184"/>
      <c r="D783" s="203" t="s">
        <v>422</v>
      </c>
      <c r="E783" s="184"/>
      <c r="F783" s="203" t="s">
        <v>1021</v>
      </c>
      <c r="G783" s="203" t="s">
        <v>1022</v>
      </c>
      <c r="H783" s="184"/>
      <c r="I783" s="184"/>
      <c r="J783" s="184"/>
      <c r="K783" s="184" t="s">
        <v>1023</v>
      </c>
      <c r="L783" s="184" t="s">
        <v>4</v>
      </c>
    </row>
    <row r="784" spans="1:12" x14ac:dyDescent="0.35">
      <c r="A784" s="184">
        <v>461</v>
      </c>
      <c r="B784" s="184"/>
      <c r="C784" s="184"/>
      <c r="D784" s="203" t="s">
        <v>492</v>
      </c>
      <c r="E784" s="184"/>
      <c r="F784" s="203" t="s">
        <v>1021</v>
      </c>
      <c r="G784" s="203" t="s">
        <v>1022</v>
      </c>
      <c r="H784" s="184"/>
      <c r="I784" s="184"/>
      <c r="J784" s="184"/>
      <c r="K784" s="184" t="s">
        <v>1023</v>
      </c>
      <c r="L784" s="184" t="s">
        <v>4</v>
      </c>
    </row>
    <row r="785" spans="1:12" x14ac:dyDescent="0.35">
      <c r="A785" s="184">
        <v>462</v>
      </c>
      <c r="B785" s="184"/>
      <c r="C785" s="184"/>
      <c r="D785" s="203" t="s">
        <v>493</v>
      </c>
      <c r="E785" s="184"/>
      <c r="F785" s="203" t="s">
        <v>1021</v>
      </c>
      <c r="G785" s="203" t="s">
        <v>1022</v>
      </c>
      <c r="H785" s="184"/>
      <c r="I785" s="184"/>
      <c r="J785" s="184"/>
      <c r="K785" s="184" t="s">
        <v>1023</v>
      </c>
      <c r="L785" s="184" t="s">
        <v>4</v>
      </c>
    </row>
    <row r="786" spans="1:12" x14ac:dyDescent="0.35">
      <c r="A786" s="184">
        <v>170</v>
      </c>
      <c r="B786" s="184"/>
      <c r="C786" s="184"/>
      <c r="D786" s="203" t="s">
        <v>61</v>
      </c>
      <c r="E786" s="184"/>
      <c r="F786" s="203" t="s">
        <v>906</v>
      </c>
      <c r="G786" s="203" t="s">
        <v>907</v>
      </c>
      <c r="H786" s="184"/>
      <c r="I786" s="184"/>
      <c r="J786" s="184"/>
      <c r="K786" s="184" t="s">
        <v>908</v>
      </c>
      <c r="L786" s="184" t="s">
        <v>4</v>
      </c>
    </row>
    <row r="787" spans="1:12" x14ac:dyDescent="0.35">
      <c r="A787" s="184">
        <v>463</v>
      </c>
      <c r="B787" s="184"/>
      <c r="C787" s="184"/>
      <c r="D787" s="203" t="s">
        <v>61</v>
      </c>
      <c r="E787" s="184"/>
      <c r="F787" s="203" t="s">
        <v>906</v>
      </c>
      <c r="G787" s="203" t="s">
        <v>907</v>
      </c>
      <c r="H787" s="184"/>
      <c r="I787" s="184"/>
      <c r="J787" s="184"/>
      <c r="K787" s="184" t="s">
        <v>908</v>
      </c>
      <c r="L787" s="184" t="s">
        <v>4</v>
      </c>
    </row>
    <row r="788" spans="1:12" x14ac:dyDescent="0.35">
      <c r="A788" s="184">
        <v>354</v>
      </c>
      <c r="B788" s="184"/>
      <c r="C788" s="184"/>
      <c r="D788" s="203" t="s">
        <v>61</v>
      </c>
      <c r="E788" s="184"/>
      <c r="F788" s="203" t="s">
        <v>906</v>
      </c>
      <c r="G788" s="203" t="s">
        <v>907</v>
      </c>
      <c r="H788" s="184"/>
      <c r="I788" s="184"/>
      <c r="J788" s="184"/>
      <c r="K788" s="184" t="s">
        <v>908</v>
      </c>
      <c r="L788" s="184" t="s">
        <v>4</v>
      </c>
    </row>
    <row r="789" spans="1:12" x14ac:dyDescent="0.35">
      <c r="A789" s="184">
        <v>171</v>
      </c>
      <c r="B789" s="184"/>
      <c r="C789" s="184"/>
      <c r="D789" s="203" t="s">
        <v>57</v>
      </c>
      <c r="E789" s="184"/>
      <c r="F789" s="203" t="s">
        <v>906</v>
      </c>
      <c r="G789" s="203" t="s">
        <v>907</v>
      </c>
      <c r="H789" s="184"/>
      <c r="I789" s="184"/>
      <c r="J789" s="184"/>
      <c r="K789" s="184" t="s">
        <v>908</v>
      </c>
      <c r="L789" s="184" t="s">
        <v>4</v>
      </c>
    </row>
    <row r="790" spans="1:12" x14ac:dyDescent="0.35">
      <c r="A790" s="184">
        <v>464</v>
      </c>
      <c r="B790" s="184"/>
      <c r="C790" s="184"/>
      <c r="D790" s="203" t="s">
        <v>57</v>
      </c>
      <c r="E790" s="184"/>
      <c r="F790" s="203" t="s">
        <v>906</v>
      </c>
      <c r="G790" s="203" t="s">
        <v>907</v>
      </c>
      <c r="H790" s="184"/>
      <c r="I790" s="184"/>
      <c r="J790" s="184"/>
      <c r="K790" s="184" t="s">
        <v>908</v>
      </c>
      <c r="L790" s="184" t="s">
        <v>4</v>
      </c>
    </row>
    <row r="791" spans="1:12" x14ac:dyDescent="0.35">
      <c r="A791" s="184">
        <v>355</v>
      </c>
      <c r="B791" s="184"/>
      <c r="C791" s="184"/>
      <c r="D791" s="203" t="s">
        <v>57</v>
      </c>
      <c r="E791" s="184"/>
      <c r="F791" s="203" t="s">
        <v>906</v>
      </c>
      <c r="G791" s="203" t="s">
        <v>907</v>
      </c>
      <c r="H791" s="184"/>
      <c r="I791" s="184"/>
      <c r="J791" s="184"/>
      <c r="K791" s="184" t="s">
        <v>908</v>
      </c>
      <c r="L791" s="184" t="s">
        <v>4</v>
      </c>
    </row>
    <row r="792" spans="1:12" x14ac:dyDescent="0.35">
      <c r="A792" s="184">
        <v>172</v>
      </c>
      <c r="B792" s="184"/>
      <c r="C792" s="184"/>
      <c r="D792" s="203" t="s">
        <v>60</v>
      </c>
      <c r="E792" s="184"/>
      <c r="F792" s="203" t="s">
        <v>906</v>
      </c>
      <c r="G792" s="203" t="s">
        <v>907</v>
      </c>
      <c r="H792" s="184"/>
      <c r="I792" s="184"/>
      <c r="J792" s="184"/>
      <c r="K792" s="184" t="s">
        <v>908</v>
      </c>
      <c r="L792" s="184" t="s">
        <v>4</v>
      </c>
    </row>
    <row r="793" spans="1:12" x14ac:dyDescent="0.35">
      <c r="A793" s="184">
        <v>465</v>
      </c>
      <c r="B793" s="184"/>
      <c r="C793" s="184"/>
      <c r="D793" s="203" t="s">
        <v>60</v>
      </c>
      <c r="E793" s="184"/>
      <c r="F793" s="203" t="s">
        <v>906</v>
      </c>
      <c r="G793" s="203" t="s">
        <v>907</v>
      </c>
      <c r="H793" s="184"/>
      <c r="I793" s="184"/>
      <c r="J793" s="184"/>
      <c r="K793" s="184" t="s">
        <v>908</v>
      </c>
      <c r="L793" s="184" t="s">
        <v>4</v>
      </c>
    </row>
    <row r="794" spans="1:12" x14ac:dyDescent="0.35">
      <c r="A794" s="184">
        <v>356</v>
      </c>
      <c r="B794" s="184"/>
      <c r="C794" s="184"/>
      <c r="D794" s="203" t="s">
        <v>60</v>
      </c>
      <c r="E794" s="184"/>
      <c r="F794" s="203" t="s">
        <v>906</v>
      </c>
      <c r="G794" s="203" t="s">
        <v>907</v>
      </c>
      <c r="H794" s="184"/>
      <c r="I794" s="184"/>
      <c r="J794" s="184"/>
      <c r="K794" s="184" t="s">
        <v>908</v>
      </c>
      <c r="L794" s="184" t="s">
        <v>4</v>
      </c>
    </row>
    <row r="795" spans="1:12" x14ac:dyDescent="0.35">
      <c r="A795" s="184">
        <v>92</v>
      </c>
      <c r="B795" s="184"/>
      <c r="C795" s="184"/>
      <c r="D795" s="203" t="s">
        <v>184</v>
      </c>
      <c r="E795" s="184"/>
      <c r="F795" s="203" t="s">
        <v>1104</v>
      </c>
      <c r="G795" s="203" t="s">
        <v>1105</v>
      </c>
      <c r="H795" s="184"/>
      <c r="I795" s="184"/>
      <c r="J795" s="184"/>
      <c r="K795" s="184" t="s">
        <v>1106</v>
      </c>
      <c r="L795" s="184" t="s">
        <v>20</v>
      </c>
    </row>
    <row r="796" spans="1:12" x14ac:dyDescent="0.35">
      <c r="A796" s="184">
        <v>357</v>
      </c>
      <c r="B796" s="184"/>
      <c r="C796" s="184"/>
      <c r="D796" s="203" t="s">
        <v>184</v>
      </c>
      <c r="E796" s="184"/>
      <c r="F796" s="203" t="s">
        <v>1104</v>
      </c>
      <c r="G796" s="203" t="s">
        <v>1105</v>
      </c>
      <c r="H796" s="184"/>
      <c r="I796" s="184"/>
      <c r="J796" s="184"/>
      <c r="K796" s="184" t="s">
        <v>1106</v>
      </c>
      <c r="L796" s="184" t="s">
        <v>20</v>
      </c>
    </row>
    <row r="797" spans="1:12" x14ac:dyDescent="0.35">
      <c r="A797" s="184">
        <v>93</v>
      </c>
      <c r="B797" s="184"/>
      <c r="C797" s="184"/>
      <c r="D797" s="203" t="s">
        <v>183</v>
      </c>
      <c r="E797" s="184"/>
      <c r="F797" s="203" t="s">
        <v>1104</v>
      </c>
      <c r="G797" s="203" t="s">
        <v>1105</v>
      </c>
      <c r="H797" s="184"/>
      <c r="I797" s="184"/>
      <c r="J797" s="184"/>
      <c r="K797" s="184" t="s">
        <v>1106</v>
      </c>
      <c r="L797" s="184" t="s">
        <v>20</v>
      </c>
    </row>
    <row r="798" spans="1:12" x14ac:dyDescent="0.35">
      <c r="A798" s="184">
        <v>358</v>
      </c>
      <c r="B798" s="184"/>
      <c r="C798" s="184"/>
      <c r="D798" s="203" t="s">
        <v>183</v>
      </c>
      <c r="E798" s="184"/>
      <c r="F798" s="203" t="s">
        <v>1104</v>
      </c>
      <c r="G798" s="203" t="s">
        <v>1105</v>
      </c>
      <c r="H798" s="184"/>
      <c r="I798" s="184"/>
      <c r="J798" s="184"/>
      <c r="K798" s="184" t="s">
        <v>1106</v>
      </c>
      <c r="L798" s="184" t="s">
        <v>20</v>
      </c>
    </row>
    <row r="799" spans="1:12" x14ac:dyDescent="0.35">
      <c r="A799" s="184">
        <v>94</v>
      </c>
      <c r="B799" s="184"/>
      <c r="C799" s="184"/>
      <c r="D799" s="203" t="s">
        <v>185</v>
      </c>
      <c r="E799" s="184"/>
      <c r="F799" s="203" t="s">
        <v>1104</v>
      </c>
      <c r="G799" s="203" t="s">
        <v>1105</v>
      </c>
      <c r="H799" s="184"/>
      <c r="I799" s="184"/>
      <c r="J799" s="184"/>
      <c r="K799" s="184" t="s">
        <v>1106</v>
      </c>
      <c r="L799" s="184" t="s">
        <v>20</v>
      </c>
    </row>
    <row r="800" spans="1:12" x14ac:dyDescent="0.35">
      <c r="A800" s="184">
        <v>95</v>
      </c>
      <c r="B800" s="184"/>
      <c r="C800" s="184"/>
      <c r="D800" s="203" t="s">
        <v>182</v>
      </c>
      <c r="E800" s="184"/>
      <c r="F800" s="203" t="s">
        <v>1104</v>
      </c>
      <c r="G800" s="203" t="s">
        <v>1105</v>
      </c>
      <c r="H800" s="184"/>
      <c r="I800" s="184"/>
      <c r="J800" s="184"/>
      <c r="K800" s="184" t="s">
        <v>1106</v>
      </c>
      <c r="L800" s="184" t="s">
        <v>20</v>
      </c>
    </row>
    <row r="801" spans="1:12" x14ac:dyDescent="0.35">
      <c r="A801" s="184">
        <v>360</v>
      </c>
      <c r="B801" s="184"/>
      <c r="C801" s="184"/>
      <c r="D801" s="203" t="s">
        <v>182</v>
      </c>
      <c r="E801" s="184"/>
      <c r="F801" s="203" t="s">
        <v>1104</v>
      </c>
      <c r="G801" s="203" t="s">
        <v>1105</v>
      </c>
      <c r="H801" s="184"/>
      <c r="I801" s="184"/>
      <c r="J801" s="184"/>
      <c r="K801" s="184" t="s">
        <v>1106</v>
      </c>
      <c r="L801" s="184" t="s">
        <v>20</v>
      </c>
    </row>
    <row r="802" spans="1:12" x14ac:dyDescent="0.35">
      <c r="A802" s="184">
        <v>96</v>
      </c>
      <c r="B802" s="184"/>
      <c r="C802" s="184"/>
      <c r="D802" s="203" t="s">
        <v>187</v>
      </c>
      <c r="E802" s="184"/>
      <c r="F802" s="203" t="s">
        <v>1104</v>
      </c>
      <c r="G802" s="203" t="s">
        <v>1105</v>
      </c>
      <c r="H802" s="184"/>
      <c r="I802" s="184"/>
      <c r="J802" s="184"/>
      <c r="K802" s="184" t="s">
        <v>1106</v>
      </c>
      <c r="L802" s="184" t="s">
        <v>20</v>
      </c>
    </row>
    <row r="803" spans="1:12" x14ac:dyDescent="0.35">
      <c r="A803" s="184">
        <v>361</v>
      </c>
      <c r="B803" s="184"/>
      <c r="C803" s="184"/>
      <c r="D803" s="203" t="s">
        <v>187</v>
      </c>
      <c r="E803" s="184"/>
      <c r="F803" s="203" t="s">
        <v>1104</v>
      </c>
      <c r="G803" s="203" t="s">
        <v>1105</v>
      </c>
      <c r="H803" s="184"/>
      <c r="I803" s="184"/>
      <c r="J803" s="184"/>
      <c r="K803" s="184" t="s">
        <v>1106</v>
      </c>
      <c r="L803" s="184" t="s">
        <v>20</v>
      </c>
    </row>
    <row r="804" spans="1:12" x14ac:dyDescent="0.35">
      <c r="A804" s="184">
        <v>97</v>
      </c>
      <c r="B804" s="184"/>
      <c r="C804" s="184"/>
      <c r="D804" s="203" t="s">
        <v>151</v>
      </c>
      <c r="E804" s="184"/>
      <c r="F804" s="203" t="s">
        <v>950</v>
      </c>
      <c r="G804" s="203" t="s">
        <v>951</v>
      </c>
      <c r="H804" s="184"/>
      <c r="I804" s="184"/>
      <c r="J804" s="184"/>
      <c r="K804" s="184" t="s">
        <v>952</v>
      </c>
      <c r="L804" s="184" t="s">
        <v>20</v>
      </c>
    </row>
    <row r="805" spans="1:12" x14ac:dyDescent="0.35">
      <c r="A805" s="184">
        <v>362</v>
      </c>
      <c r="B805" s="184"/>
      <c r="C805" s="184"/>
      <c r="D805" s="203" t="s">
        <v>151</v>
      </c>
      <c r="E805" s="184"/>
      <c r="F805" s="203" t="s">
        <v>950</v>
      </c>
      <c r="G805" s="203" t="s">
        <v>951</v>
      </c>
      <c r="H805" s="184"/>
      <c r="I805" s="184"/>
      <c r="J805" s="184"/>
      <c r="K805" s="184" t="s">
        <v>952</v>
      </c>
      <c r="L805" s="184" t="s">
        <v>20</v>
      </c>
    </row>
    <row r="806" spans="1:12" x14ac:dyDescent="0.35">
      <c r="A806" s="184">
        <v>98</v>
      </c>
      <c r="B806" s="184"/>
      <c r="C806" s="184"/>
      <c r="D806" s="203" t="s">
        <v>102</v>
      </c>
      <c r="E806" s="184"/>
      <c r="F806" s="203" t="s">
        <v>1107</v>
      </c>
      <c r="G806" s="203" t="s">
        <v>1108</v>
      </c>
      <c r="H806" s="184"/>
      <c r="I806" s="184"/>
      <c r="J806" s="184"/>
      <c r="K806" s="184" t="s">
        <v>1109</v>
      </c>
      <c r="L806" s="184" t="s">
        <v>20</v>
      </c>
    </row>
    <row r="807" spans="1:12" x14ac:dyDescent="0.35">
      <c r="A807" s="184">
        <v>429</v>
      </c>
      <c r="B807" s="184"/>
      <c r="C807" s="184"/>
      <c r="D807" s="203" t="s">
        <v>102</v>
      </c>
      <c r="E807" s="184"/>
      <c r="F807" s="203" t="s">
        <v>1107</v>
      </c>
      <c r="G807" s="203" t="s">
        <v>1108</v>
      </c>
      <c r="H807" s="184"/>
      <c r="I807" s="184"/>
      <c r="J807" s="184"/>
      <c r="K807" s="184" t="s">
        <v>1109</v>
      </c>
      <c r="L807" s="184" t="s">
        <v>20</v>
      </c>
    </row>
    <row r="808" spans="1:12" x14ac:dyDescent="0.35">
      <c r="A808" s="184">
        <v>363</v>
      </c>
      <c r="B808" s="184"/>
      <c r="C808" s="184"/>
      <c r="D808" s="203" t="s">
        <v>102</v>
      </c>
      <c r="E808" s="184"/>
      <c r="F808" s="203" t="s">
        <v>1107</v>
      </c>
      <c r="G808" s="203" t="s">
        <v>1108</v>
      </c>
      <c r="H808" s="184"/>
      <c r="I808" s="184"/>
      <c r="J808" s="184"/>
      <c r="K808" s="184" t="s">
        <v>1109</v>
      </c>
      <c r="L808" s="184" t="s">
        <v>20</v>
      </c>
    </row>
    <row r="809" spans="1:12" x14ac:dyDescent="0.35">
      <c r="A809" s="184">
        <v>99</v>
      </c>
      <c r="B809" s="184"/>
      <c r="C809" s="184"/>
      <c r="D809" s="203" t="s">
        <v>76</v>
      </c>
      <c r="E809" s="184"/>
      <c r="F809" s="203" t="s">
        <v>1110</v>
      </c>
      <c r="G809" s="203" t="s">
        <v>1111</v>
      </c>
      <c r="H809" s="184"/>
      <c r="I809" s="184"/>
      <c r="J809" s="184"/>
      <c r="K809" s="184" t="s">
        <v>1112</v>
      </c>
      <c r="L809" s="184" t="s">
        <v>20</v>
      </c>
    </row>
    <row r="810" spans="1:12" x14ac:dyDescent="0.35">
      <c r="A810" s="184">
        <v>430</v>
      </c>
      <c r="B810" s="184"/>
      <c r="C810" s="184"/>
      <c r="D810" s="203" t="s">
        <v>76</v>
      </c>
      <c r="E810" s="184"/>
      <c r="F810" s="203" t="s">
        <v>1110</v>
      </c>
      <c r="G810" s="203" t="s">
        <v>1111</v>
      </c>
      <c r="H810" s="184"/>
      <c r="I810" s="184"/>
      <c r="J810" s="184"/>
      <c r="K810" s="184" t="s">
        <v>1112</v>
      </c>
      <c r="L810" s="184" t="s">
        <v>20</v>
      </c>
    </row>
    <row r="811" spans="1:12" x14ac:dyDescent="0.35">
      <c r="A811" s="184">
        <v>364</v>
      </c>
      <c r="B811" s="184"/>
      <c r="C811" s="184"/>
      <c r="D811" s="203" t="s">
        <v>76</v>
      </c>
      <c r="E811" s="184"/>
      <c r="F811" s="203" t="s">
        <v>1110</v>
      </c>
      <c r="G811" s="203" t="s">
        <v>1111</v>
      </c>
      <c r="H811" s="184"/>
      <c r="I811" s="184"/>
      <c r="J811" s="184"/>
      <c r="K811" s="184" t="s">
        <v>1112</v>
      </c>
      <c r="L811" s="184" t="s">
        <v>20</v>
      </c>
    </row>
    <row r="812" spans="1:12" x14ac:dyDescent="0.35">
      <c r="A812" s="184">
        <v>201</v>
      </c>
      <c r="B812" s="184"/>
      <c r="C812" s="184"/>
      <c r="D812" s="203" t="s">
        <v>157</v>
      </c>
      <c r="E812" s="184"/>
      <c r="F812" s="203" t="s">
        <v>924</v>
      </c>
      <c r="G812" s="203" t="s">
        <v>925</v>
      </c>
      <c r="H812" s="184"/>
      <c r="I812" s="184"/>
      <c r="J812" s="184"/>
      <c r="K812" s="184" t="s">
        <v>926</v>
      </c>
      <c r="L812" s="184" t="s">
        <v>79</v>
      </c>
    </row>
    <row r="813" spans="1:12" x14ac:dyDescent="0.35">
      <c r="A813" s="184">
        <v>202</v>
      </c>
      <c r="B813" s="184"/>
      <c r="C813" s="184"/>
      <c r="D813" s="203" t="s">
        <v>155</v>
      </c>
      <c r="E813" s="184"/>
      <c r="F813" s="203" t="s">
        <v>924</v>
      </c>
      <c r="G813" s="203" t="s">
        <v>925</v>
      </c>
      <c r="H813" s="184"/>
      <c r="I813" s="184"/>
      <c r="J813" s="184"/>
      <c r="K813" s="184" t="s">
        <v>926</v>
      </c>
      <c r="L813" s="184" t="s">
        <v>79</v>
      </c>
    </row>
    <row r="814" spans="1:12" x14ac:dyDescent="0.35">
      <c r="A814" s="184">
        <v>203</v>
      </c>
      <c r="B814" s="184"/>
      <c r="C814" s="184"/>
      <c r="D814" s="203" t="s">
        <v>156</v>
      </c>
      <c r="E814" s="184"/>
      <c r="F814" s="203" t="s">
        <v>924</v>
      </c>
      <c r="G814" s="203" t="s">
        <v>925</v>
      </c>
      <c r="H814" s="184"/>
      <c r="I814" s="184"/>
      <c r="J814" s="184"/>
      <c r="K814" s="184" t="s">
        <v>926</v>
      </c>
      <c r="L814" s="184" t="s">
        <v>79</v>
      </c>
    </row>
    <row r="815" spans="1:12" x14ac:dyDescent="0.35">
      <c r="A815" s="184">
        <v>204</v>
      </c>
      <c r="B815" s="184"/>
      <c r="C815" s="184"/>
      <c r="D815" s="203" t="s">
        <v>158</v>
      </c>
      <c r="E815" s="184"/>
      <c r="F815" s="203" t="s">
        <v>924</v>
      </c>
      <c r="G815" s="203" t="s">
        <v>925</v>
      </c>
      <c r="H815" s="184"/>
      <c r="I815" s="184"/>
      <c r="J815" s="184"/>
      <c r="K815" s="184" t="s">
        <v>926</v>
      </c>
      <c r="L815" s="184" t="s">
        <v>79</v>
      </c>
    </row>
    <row r="816" spans="1:12" x14ac:dyDescent="0.35">
      <c r="A816" s="184">
        <v>100</v>
      </c>
      <c r="B816" s="184"/>
      <c r="C816" s="184"/>
      <c r="D816" s="203" t="s">
        <v>109</v>
      </c>
      <c r="E816" s="184"/>
      <c r="F816" s="203" t="s">
        <v>1113</v>
      </c>
      <c r="G816" s="203" t="s">
        <v>1114</v>
      </c>
      <c r="H816" s="184"/>
      <c r="I816" s="184"/>
      <c r="J816" s="184"/>
      <c r="K816" s="184" t="s">
        <v>1115</v>
      </c>
      <c r="L816" s="184" t="s">
        <v>936</v>
      </c>
    </row>
    <row r="817" spans="1:12" x14ac:dyDescent="0.35">
      <c r="A817" s="184">
        <v>101</v>
      </c>
      <c r="B817" s="184"/>
      <c r="C817" s="184"/>
      <c r="D817" s="203" t="s">
        <v>117</v>
      </c>
      <c r="E817" s="184"/>
      <c r="F817" s="203" t="s">
        <v>1113</v>
      </c>
      <c r="G817" s="203" t="s">
        <v>1114</v>
      </c>
      <c r="H817" s="184"/>
      <c r="I817" s="184"/>
      <c r="J817" s="184"/>
      <c r="K817" s="184" t="s">
        <v>1115</v>
      </c>
      <c r="L817" s="184" t="s">
        <v>936</v>
      </c>
    </row>
    <row r="818" spans="1:12" x14ac:dyDescent="0.35">
      <c r="A818" s="184">
        <v>173</v>
      </c>
      <c r="B818" s="184"/>
      <c r="C818" s="184"/>
      <c r="D818" s="203" t="s">
        <v>154</v>
      </c>
      <c r="E818" s="184"/>
      <c r="F818" s="203" t="s">
        <v>995</v>
      </c>
      <c r="G818" s="203" t="s">
        <v>996</v>
      </c>
      <c r="H818" s="184"/>
      <c r="I818" s="184"/>
      <c r="J818" s="184"/>
      <c r="K818" s="184" t="s">
        <v>997</v>
      </c>
      <c r="L818" s="184" t="s">
        <v>4</v>
      </c>
    </row>
    <row r="819" spans="1:12" x14ac:dyDescent="0.35">
      <c r="A819" s="184">
        <v>174</v>
      </c>
      <c r="B819" s="184"/>
      <c r="C819" s="184"/>
      <c r="D819" s="203" t="s">
        <v>68</v>
      </c>
      <c r="E819" s="184"/>
      <c r="F819" s="203" t="s">
        <v>995</v>
      </c>
      <c r="G819" s="203" t="s">
        <v>996</v>
      </c>
      <c r="H819" s="184"/>
      <c r="I819" s="184"/>
      <c r="J819" s="184"/>
      <c r="K819" s="184" t="s">
        <v>997</v>
      </c>
      <c r="L819" s="184" t="s">
        <v>4</v>
      </c>
    </row>
    <row r="820" spans="1:12" x14ac:dyDescent="0.35">
      <c r="A820" s="184">
        <v>431</v>
      </c>
      <c r="B820" s="184"/>
      <c r="C820" s="184"/>
      <c r="D820" s="203" t="s">
        <v>68</v>
      </c>
      <c r="E820" s="184"/>
      <c r="F820" s="203" t="s">
        <v>995</v>
      </c>
      <c r="G820" s="203" t="s">
        <v>996</v>
      </c>
      <c r="H820" s="184"/>
      <c r="I820" s="184"/>
      <c r="J820" s="184"/>
      <c r="K820" s="184" t="s">
        <v>997</v>
      </c>
      <c r="L820" s="184" t="s">
        <v>4</v>
      </c>
    </row>
    <row r="821" spans="1:12" x14ac:dyDescent="0.35">
      <c r="A821" s="184">
        <v>365</v>
      </c>
      <c r="B821" s="184"/>
      <c r="C821" s="184"/>
      <c r="D821" s="203" t="s">
        <v>68</v>
      </c>
      <c r="E821" s="184"/>
      <c r="F821" s="203" t="s">
        <v>995</v>
      </c>
      <c r="G821" s="203" t="s">
        <v>996</v>
      </c>
      <c r="H821" s="184"/>
      <c r="I821" s="184"/>
      <c r="J821" s="184"/>
      <c r="K821" s="184" t="s">
        <v>997</v>
      </c>
      <c r="L821" s="184" t="s">
        <v>4</v>
      </c>
    </row>
  </sheetData>
  <autoFilter ref="A3:M821" xr:uid="{00000000-0009-0000-0000-000007000000}"/>
  <conditionalFormatting sqref="H4:J4 I40 I49:I50 I70 I78 I210 I250 I315 I5:J9 J10:J15 I18:J39 I41:J48 I51:J69 I79:J94 I95:I192 J95:J104 I193:J209 J211:J246 I247:J249 I251:J252 I312:J314 I316:J317 I364:J365 I71:J77 J253:J311 H5:H360 J318:J363 H362:H365">
    <cfRule type="cellIs" dxfId="1" priority="2" operator="lessThan">
      <formula>0</formula>
    </cfRule>
  </conditionalFormatting>
  <conditionalFormatting sqref="H361">
    <cfRule type="cellIs" dxfId="0" priority="1" operator="lessThan">
      <formula>0</formula>
    </cfRule>
  </conditionalFormatting>
  <pageMargins left="0.7" right="0.7" top="0.75" bottom="0.75" header="0.3" footer="0.3"/>
  <pageSetup scale="40" fitToHeight="7" orientation="portrait" r:id="rId1"/>
  <headerFooter>
    <oddHeader>&amp;CMeasure Codes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499984740745262"/>
  </sheetPr>
  <dimension ref="D3:O23"/>
  <sheetViews>
    <sheetView workbookViewId="0"/>
  </sheetViews>
  <sheetFormatPr defaultRowHeight="14.5" x14ac:dyDescent="0.35"/>
  <cols>
    <col min="5" max="8" width="12.26953125" customWidth="1"/>
    <col min="13" max="13" width="11.54296875" bestFit="1" customWidth="1"/>
  </cols>
  <sheetData>
    <row r="3" spans="4:9" x14ac:dyDescent="0.35">
      <c r="D3" s="2"/>
      <c r="E3" s="3"/>
      <c r="F3" s="3"/>
      <c r="G3" s="3"/>
      <c r="H3" s="3"/>
      <c r="I3" s="4"/>
    </row>
    <row r="4" spans="4:9" x14ac:dyDescent="0.35">
      <c r="D4" s="5"/>
      <c r="E4" s="6"/>
      <c r="F4" s="6"/>
      <c r="G4" s="6"/>
      <c r="H4" s="6"/>
      <c r="I4" s="7"/>
    </row>
    <row r="5" spans="4:9" x14ac:dyDescent="0.35">
      <c r="D5" s="5"/>
      <c r="E5" s="6" t="s">
        <v>243</v>
      </c>
      <c r="F5" s="6"/>
      <c r="G5" s="6" t="s">
        <v>44</v>
      </c>
      <c r="H5" s="6" t="s">
        <v>7</v>
      </c>
      <c r="I5" s="7"/>
    </row>
    <row r="6" spans="4:9" x14ac:dyDescent="0.35">
      <c r="D6" s="5"/>
      <c r="E6" s="6"/>
      <c r="F6" s="6" t="s">
        <v>244</v>
      </c>
      <c r="G6" s="6" t="s">
        <v>245</v>
      </c>
      <c r="H6" s="6" t="s">
        <v>246</v>
      </c>
      <c r="I6" s="7"/>
    </row>
    <row r="7" spans="4:9" x14ac:dyDescent="0.35">
      <c r="D7" s="5"/>
      <c r="E7" s="6" t="s">
        <v>241</v>
      </c>
      <c r="F7" s="6" t="s">
        <v>632</v>
      </c>
      <c r="G7" s="6">
        <v>1575</v>
      </c>
      <c r="H7" s="6">
        <v>1400</v>
      </c>
      <c r="I7" s="7" t="s">
        <v>633</v>
      </c>
    </row>
    <row r="8" spans="4:9" x14ac:dyDescent="0.35">
      <c r="D8" s="5"/>
      <c r="E8" s="6" t="s">
        <v>247</v>
      </c>
      <c r="F8" s="6" t="s">
        <v>223</v>
      </c>
      <c r="G8" s="6">
        <v>1250</v>
      </c>
      <c r="H8" s="6">
        <v>1000</v>
      </c>
      <c r="I8" s="7"/>
    </row>
    <row r="9" spans="4:9" x14ac:dyDescent="0.35">
      <c r="D9" s="5"/>
      <c r="E9" s="6" t="s">
        <v>248</v>
      </c>
      <c r="F9" s="6" t="s">
        <v>223</v>
      </c>
      <c r="G9" s="6">
        <v>1470</v>
      </c>
      <c r="H9" s="6">
        <v>1000</v>
      </c>
      <c r="I9" s="7"/>
    </row>
    <row r="10" spans="4:9" x14ac:dyDescent="0.35">
      <c r="D10" s="5"/>
      <c r="E10" s="6" t="s">
        <v>249</v>
      </c>
      <c r="F10" s="6" t="s">
        <v>223</v>
      </c>
      <c r="G10" s="6">
        <v>800</v>
      </c>
      <c r="H10" s="6">
        <v>800</v>
      </c>
      <c r="I10" s="7"/>
    </row>
    <row r="11" spans="4:9" x14ac:dyDescent="0.35">
      <c r="D11" s="5"/>
      <c r="E11" s="6" t="s">
        <v>250</v>
      </c>
      <c r="F11" s="6" t="s">
        <v>229</v>
      </c>
      <c r="G11" s="6">
        <v>145</v>
      </c>
      <c r="H11" s="6">
        <v>140</v>
      </c>
      <c r="I11" s="7"/>
    </row>
    <row r="12" spans="4:9" x14ac:dyDescent="0.35">
      <c r="D12" s="5"/>
      <c r="E12" s="6" t="s">
        <v>251</v>
      </c>
      <c r="F12" s="6" t="s">
        <v>229</v>
      </c>
      <c r="G12" s="6">
        <v>145</v>
      </c>
      <c r="H12" s="6">
        <v>140</v>
      </c>
      <c r="I12" s="7"/>
    </row>
    <row r="13" spans="4:9" x14ac:dyDescent="0.35">
      <c r="D13" s="5"/>
      <c r="E13" s="6" t="s">
        <v>252</v>
      </c>
      <c r="F13" s="6" t="s">
        <v>229</v>
      </c>
      <c r="G13" s="6">
        <v>145</v>
      </c>
      <c r="H13" s="6">
        <v>140</v>
      </c>
      <c r="I13" s="7"/>
    </row>
    <row r="14" spans="4:9" x14ac:dyDescent="0.35">
      <c r="D14" s="5"/>
      <c r="E14" s="138" t="s">
        <v>253</v>
      </c>
      <c r="F14" s="138" t="s">
        <v>223</v>
      </c>
      <c r="G14" s="138">
        <f>AVERAGE(G8,G9)</f>
        <v>1360</v>
      </c>
      <c r="H14" s="138">
        <f>AVERAGE(H8,H9)</f>
        <v>1000</v>
      </c>
      <c r="I14" s="7" t="s">
        <v>242</v>
      </c>
    </row>
    <row r="15" spans="4:9" x14ac:dyDescent="0.35">
      <c r="D15" s="5"/>
      <c r="E15" s="6"/>
      <c r="F15" s="6"/>
      <c r="G15" s="6"/>
      <c r="H15" s="6"/>
      <c r="I15" s="7"/>
    </row>
    <row r="16" spans="4:9" x14ac:dyDescent="0.35">
      <c r="D16" s="8"/>
      <c r="E16" s="9"/>
      <c r="F16" s="9"/>
      <c r="G16" s="9"/>
      <c r="H16" s="9"/>
      <c r="I16" s="10"/>
    </row>
    <row r="18" spans="13:15" x14ac:dyDescent="0.35">
      <c r="M18" s="2" t="s">
        <v>254</v>
      </c>
      <c r="N18" s="4"/>
    </row>
    <row r="19" spans="13:15" x14ac:dyDescent="0.35">
      <c r="M19" s="5"/>
      <c r="N19" s="7"/>
    </row>
    <row r="20" spans="13:15" x14ac:dyDescent="0.35">
      <c r="M20" s="5" t="s">
        <v>230</v>
      </c>
      <c r="N20" s="7" t="s">
        <v>255</v>
      </c>
    </row>
    <row r="21" spans="13:15" x14ac:dyDescent="0.35">
      <c r="M21" s="11">
        <v>97</v>
      </c>
      <c r="N21" s="7" t="s">
        <v>256</v>
      </c>
    </row>
    <row r="22" spans="13:15" x14ac:dyDescent="0.35">
      <c r="M22" s="11">
        <v>280</v>
      </c>
      <c r="N22" s="7" t="s">
        <v>257</v>
      </c>
      <c r="O22" t="s">
        <v>258</v>
      </c>
    </row>
    <row r="23" spans="13:15" x14ac:dyDescent="0.35">
      <c r="M23" s="12">
        <v>200</v>
      </c>
      <c r="N23" s="10" t="s">
        <v>259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CD2BA966C15E49B5574E4464D565FA" ma:contentTypeVersion="" ma:contentTypeDescription="Create a new document." ma:contentTypeScope="" ma:versionID="dde0e03d9cacad1f08865b24a2318324">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96721D-62EB-4C11-875A-D33517E845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DB270B-A761-4FC8-8D68-19B7DEBC9566}">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ListId:Library;"/>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ED2EE21-E013-4610-85E6-A5D11A62B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Program-Level Adj Gas</vt:lpstr>
      <vt:lpstr>Measure-Level Adj Gas</vt:lpstr>
      <vt:lpstr>Sheet4</vt:lpstr>
      <vt:lpstr>Portfolio Summary</vt:lpstr>
      <vt:lpstr>Measure Codes</vt:lpstr>
      <vt:lpstr>Assumptions</vt:lpstr>
      <vt:lpstr>'Measure-Level Adj Gas'!Print_Area</vt:lpstr>
      <vt:lpstr>'Program-Level Adj Gas'!Print_Area</vt:lpstr>
      <vt:lpstr>'Measure-Level Adj Gas'!Print_Titles</vt:lpstr>
      <vt:lpstr>'Program-Level Adj Gas'!Print_Titles</vt:lpstr>
    </vt:vector>
  </TitlesOfParts>
  <Company>AMERESCO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Nielsen, Victoria</dc:creator>
  <cp:lastModifiedBy>Celia Johnson</cp:lastModifiedBy>
  <cp:lastPrinted>2017-10-11T18:45:12Z</cp:lastPrinted>
  <dcterms:created xsi:type="dcterms:W3CDTF">2016-11-02T15:31:45Z</dcterms:created>
  <dcterms:modified xsi:type="dcterms:W3CDTF">2019-01-14T21:38:01Z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0x01010056CD2BA966C15E49B5574E4464D565FA</vt:lpwstr>
  </property>
  <property fmtid="{D5CDD505-2E9C-101B-9397-08002B2CF9AE}" pid="3" name="SV_QUERY_LIST_4F35BF76-6C0D-4D9B-82B2-816C12CF3733">
    <vt:lpwstr>empty_477D106A-C0D6-4607-AEBD-E2C9D60EA279</vt:lpwstr>
  </property>
</Properties>
</file>