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5868" windowWidth="19056" windowHeight="5652" tabRatio="454"/>
  </bookViews>
  <sheets>
    <sheet name="Washing Machine Early Retiremen" sheetId="4" r:id="rId1"/>
    <sheet name="Calculations" sheetId="7" r:id="rId2"/>
  </sheets>
  <definedNames>
    <definedName name="_ftnref1" localSheetId="0">'Washing Machine Early Retiremen'!$B$7</definedName>
  </definedNames>
  <calcPr calcId="145621" concurrentCalc="0"/>
</workbook>
</file>

<file path=xl/calcChain.xml><?xml version="1.0" encoding="utf-8"?>
<calcChain xmlns="http://schemas.openxmlformats.org/spreadsheetml/2006/main">
  <c r="E6" i="7" l="1"/>
  <c r="D6" i="7"/>
  <c r="C6" i="7"/>
  <c r="B6" i="7"/>
  <c r="E5" i="7"/>
  <c r="E7" i="7"/>
  <c r="D5" i="7"/>
  <c r="D7" i="7"/>
  <c r="C5" i="7"/>
  <c r="C7" i="7"/>
  <c r="B5" i="7"/>
  <c r="B7" i="7"/>
  <c r="E4" i="7"/>
  <c r="E8" i="7"/>
  <c r="D4" i="7"/>
  <c r="D8" i="7"/>
  <c r="C4" i="7"/>
  <c r="C8" i="7"/>
  <c r="B4" i="7"/>
  <c r="B8" i="7"/>
  <c r="H3" i="7"/>
</calcChain>
</file>

<file path=xl/sharedStrings.xml><?xml version="1.0" encoding="utf-8"?>
<sst xmlns="http://schemas.openxmlformats.org/spreadsheetml/2006/main" count="52" uniqueCount="52">
  <si>
    <t>Peoples</t>
  </si>
  <si>
    <t>North Shore</t>
  </si>
  <si>
    <t>Natural gas savings (therms)</t>
  </si>
  <si>
    <t>metric tons CO2 per therm</t>
  </si>
  <si>
    <t>Carbon savings (metric tons)</t>
  </si>
  <si>
    <t>Budget ($)</t>
  </si>
  <si>
    <t>Assumptions (based on TRM)</t>
  </si>
  <si>
    <t>Appliance Recycling - Top Loading Clothes Washing Machines</t>
  </si>
  <si>
    <t>NG savings per washer (therms)</t>
  </si>
  <si>
    <t>In Unit</t>
  </si>
  <si>
    <t>Common area</t>
  </si>
  <si>
    <t>Peak demand kw</t>
  </si>
  <si>
    <t>Electric savings per washer kwh</t>
  </si>
  <si>
    <t>Participation (In Unit)</t>
  </si>
  <si>
    <t>Participation (Common area)</t>
  </si>
  <si>
    <t>Participation (Total)</t>
  </si>
  <si>
    <t>Nicor</t>
  </si>
  <si>
    <t>Ameren</t>
  </si>
  <si>
    <t>Electricity savings (kwh)</t>
  </si>
  <si>
    <t>metric tons CO2 per MWh</t>
  </si>
  <si>
    <t>SAG Proposed New Program Idea</t>
  </si>
  <si>
    <t>Proposed New Program Idea Template</t>
  </si>
  <si>
    <t>Program Name*
(or Measure name)</t>
  </si>
  <si>
    <t>Program / Measure Description*</t>
  </si>
  <si>
    <t>Background*</t>
  </si>
  <si>
    <t>Program / Measure Duration*</t>
  </si>
  <si>
    <t>Estimated Budget*</t>
  </si>
  <si>
    <t>Estimated Participation (Optional)</t>
  </si>
  <si>
    <t>Savings Targets*</t>
  </si>
  <si>
    <t>Collaboration*</t>
  </si>
  <si>
    <t>Delivery Strategy*</t>
  </si>
  <si>
    <t>Target Market*</t>
  </si>
  <si>
    <t>Marketing Strategy*</t>
  </si>
  <si>
    <t>Eligible Measure(s)*</t>
  </si>
  <si>
    <t>Program Tracking (if applicable)*</t>
  </si>
  <si>
    <t>Cost per Energy Saved</t>
  </si>
  <si>
    <t>Replacement*</t>
  </si>
  <si>
    <t>Appendices*</t>
  </si>
  <si>
    <t>TBD</t>
  </si>
  <si>
    <t>Washing Machine Early Retirement / Appliance Recycling</t>
  </si>
  <si>
    <t>Heating water for clothes washing is a significant energy use in Illinois homes.  Older top-loading clothes washers use much more water and energy than newer, top-loading and front-loading clothes washer models.  As customers buy new, efficient clothes washers, there is an opportunity to remove the old clothes washers from service and prevent them from being resold and reused on the secondary market.</t>
  </si>
  <si>
    <t>3 years</t>
  </si>
  <si>
    <t>This program aims to retire used, inefficient top-loading clothes washers so that they can no longer remain in service and are diverted from the secondary or used appliance market. Essentially, this measure aims to prevent the transfer of older, less efficient clothes washers to another location within the utilities’ service territory when they are no longer needed in a customer's home.</t>
  </si>
  <si>
    <t>1,000 per year per gas utility</t>
  </si>
  <si>
    <t>A: Customer receives incentive for allowing retailer to pick up old washer during delivery of new appliance. Recycling vendors then pick up old washers from retailers and demanufacture.
B: Allow customers to schedule used clothes-washer pickup in the same manner as fridge/freezer recycling programs. 
C: Provide rebate to retailers who collect used washers that meet specifications.</t>
  </si>
  <si>
    <t>Residential single family homes and multifamily buildings with common laundry areas.</t>
  </si>
  <si>
    <t>In store, online, and in person marketing via energy auditors.  Educate trade allies and retailers.</t>
  </si>
  <si>
    <t>Eligible units for this program are working, top-loading residential clothes washers with a center agitator.</t>
  </si>
  <si>
    <t xml:space="preserve">$120,000 per utility per year
$30 rebate per washer plus $90 labor/demanufacturing costs.
1,000 units per utility per year.
</t>
  </si>
  <si>
    <t>Peoples:  70,175 therms / 666,856 kwh
North Shore: 21,420 therms / 246,520 kwh
Nicor: 21,420 therms / 246,520 kwh
Ameren: 21,420 therms / 246,520 kwh
Peoples Gas savings are higher as common-area washing machines have higher usage and thus higher savings values.</t>
  </si>
  <si>
    <t>Collaboration with electric appliance rebates and appliance recycling programs.  Potential for joint delivery with electric utilities due to significant kwh savings.</t>
  </si>
  <si>
    <t xml:space="preserve">Natural Resources Defense Council, Clothes Washer Recycling Workpaper, Revision 2,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</si>
</sst>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0"/>
      <color theme="1"/>
      <name val="Arial"/>
      <family val="2"/>
    </font>
    <font>
      <sz val="10"/>
      <color theme="1"/>
      <name val="Arial"/>
      <family val="2"/>
    </font>
    <font>
      <b/>
      <sz val="10"/>
      <name val="Arial"/>
      <family val="2"/>
    </font>
    <font>
      <sz val="10"/>
      <name val="Arial"/>
      <family val="2"/>
    </font>
    <font>
      <i/>
      <sz val="10"/>
      <name val="Arial"/>
      <family val="2"/>
    </font>
    <font>
      <sz val="11"/>
      <color theme="1"/>
      <name val="Times New Roman"/>
      <family val="1"/>
    </font>
  </fonts>
  <fills count="4">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
    <xf numFmtId="0" fontId="0" fillId="0" borderId="0" xfId="0"/>
    <xf numFmtId="164" fontId="0" fillId="0" borderId="0" xfId="1" applyNumberFormat="1" applyFont="1"/>
    <xf numFmtId="165" fontId="0" fillId="0" borderId="0" xfId="2" applyNumberFormat="1" applyFont="1"/>
    <xf numFmtId="0" fontId="2" fillId="0" borderId="0" xfId="0" applyFont="1"/>
    <xf numFmtId="0" fontId="4" fillId="0" borderId="0" xfId="0" applyFont="1"/>
    <xf numFmtId="0" fontId="5" fillId="0" borderId="0" xfId="0" applyFont="1"/>
    <xf numFmtId="0" fontId="4" fillId="3" borderId="1" xfId="0" applyFont="1" applyFill="1" applyBorder="1" applyAlignment="1">
      <alignment vertical="center" wrapText="1"/>
    </xf>
    <xf numFmtId="0" fontId="5" fillId="0" borderId="1" xfId="0" applyFont="1" applyBorder="1" applyAlignment="1">
      <alignment vertical="center" wrapText="1"/>
    </xf>
    <xf numFmtId="0" fontId="0" fillId="0" borderId="0" xfId="0" applyAlignment="1">
      <alignment vertical="center"/>
    </xf>
    <xf numFmtId="0" fontId="4"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3" fillId="0" borderId="0" xfId="0" applyFont="1" applyAlignment="1">
      <alignment wrapText="1"/>
    </xf>
    <xf numFmtId="0" fontId="3" fillId="0" borderId="0" xfId="0" applyFont="1"/>
    <xf numFmtId="0" fontId="7" fillId="0" borderId="1" xfId="0" applyFont="1" applyBorder="1" applyAlignment="1">
      <alignment vertical="center" wrapText="1"/>
    </xf>
    <xf numFmtId="0" fontId="4" fillId="3" borderId="1" xfId="0" applyFont="1" applyFill="1" applyBorder="1" applyAlignment="1">
      <alignment vertical="center"/>
    </xf>
    <xf numFmtId="0" fontId="6" fillId="3" borderId="1" xfId="0" applyFont="1" applyFill="1" applyBorder="1" applyAlignment="1">
      <alignmen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0" xfId="0" applyFont="1"/>
    <xf numFmtId="1" fontId="0" fillId="0" borderId="0" xfId="0" applyNumberFormat="1"/>
    <xf numFmtId="0" fontId="4" fillId="2" borderId="1"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selection activeCell="B6" sqref="B6"/>
    </sheetView>
  </sheetViews>
  <sheetFormatPr defaultRowHeight="14.4" x14ac:dyDescent="0.3"/>
  <cols>
    <col min="1" max="1" width="18.44140625" customWidth="1"/>
    <col min="2" max="2" width="69.6640625" customWidth="1"/>
    <col min="3" max="3" width="70" customWidth="1"/>
  </cols>
  <sheetData>
    <row r="1" spans="1:3" ht="15" x14ac:dyDescent="0.25">
      <c r="A1" s="4" t="s">
        <v>20</v>
      </c>
      <c r="B1" s="5"/>
    </row>
    <row r="2" spans="1:3" ht="15" x14ac:dyDescent="0.25">
      <c r="A2" s="5"/>
      <c r="B2" s="5"/>
    </row>
    <row r="3" spans="1:3" ht="15" x14ac:dyDescent="0.25">
      <c r="A3" s="4"/>
      <c r="B3" s="5"/>
    </row>
    <row r="4" spans="1:3" ht="15" x14ac:dyDescent="0.25">
      <c r="A4" s="20" t="s">
        <v>21</v>
      </c>
      <c r="B4" s="20"/>
    </row>
    <row r="5" spans="1:3" s="8" customFormat="1" ht="26.4" x14ac:dyDescent="0.3">
      <c r="A5" s="6" t="s">
        <v>22</v>
      </c>
      <c r="B5" s="7" t="s">
        <v>39</v>
      </c>
    </row>
    <row r="6" spans="1:3" ht="241.5" customHeight="1" x14ac:dyDescent="0.25">
      <c r="A6" s="9" t="s">
        <v>23</v>
      </c>
      <c r="B6" s="7" t="s">
        <v>42</v>
      </c>
    </row>
    <row r="7" spans="1:3" s="12" customFormat="1" ht="181.2" customHeight="1" x14ac:dyDescent="0.3">
      <c r="A7" s="10" t="s">
        <v>24</v>
      </c>
      <c r="B7" s="7" t="s">
        <v>40</v>
      </c>
      <c r="C7" s="11"/>
    </row>
    <row r="8" spans="1:3" s="8" customFormat="1" ht="102" customHeight="1" x14ac:dyDescent="0.3">
      <c r="A8" s="6" t="s">
        <v>25</v>
      </c>
      <c r="B8" s="13" t="s">
        <v>41</v>
      </c>
    </row>
    <row r="9" spans="1:3" ht="159.75" customHeight="1" x14ac:dyDescent="0.3">
      <c r="A9" s="6" t="s">
        <v>26</v>
      </c>
      <c r="B9" s="13" t="s">
        <v>48</v>
      </c>
    </row>
    <row r="10" spans="1:3" ht="81" customHeight="1" x14ac:dyDescent="0.3">
      <c r="A10" s="6" t="s">
        <v>27</v>
      </c>
      <c r="B10" s="7" t="s">
        <v>43</v>
      </c>
    </row>
    <row r="11" spans="1:3" ht="96" customHeight="1" x14ac:dyDescent="0.3">
      <c r="A11" s="6" t="s">
        <v>28</v>
      </c>
      <c r="B11" s="7" t="s">
        <v>49</v>
      </c>
    </row>
    <row r="12" spans="1:3" ht="137.25" customHeight="1" x14ac:dyDescent="0.3">
      <c r="A12" s="14" t="s">
        <v>29</v>
      </c>
      <c r="B12" s="7" t="s">
        <v>50</v>
      </c>
    </row>
    <row r="13" spans="1:3" ht="124.5" customHeight="1" x14ac:dyDescent="0.3">
      <c r="A13" s="14" t="s">
        <v>30</v>
      </c>
      <c r="B13" s="13" t="s">
        <v>44</v>
      </c>
    </row>
    <row r="14" spans="1:3" ht="57.6" customHeight="1" x14ac:dyDescent="0.3">
      <c r="A14" s="14" t="s">
        <v>31</v>
      </c>
      <c r="B14" s="7" t="s">
        <v>45</v>
      </c>
    </row>
    <row r="15" spans="1:3" ht="26.4" x14ac:dyDescent="0.3">
      <c r="A15" s="14" t="s">
        <v>32</v>
      </c>
      <c r="B15" s="7" t="s">
        <v>46</v>
      </c>
    </row>
    <row r="16" spans="1:3" ht="82.95" customHeight="1" x14ac:dyDescent="0.3">
      <c r="A16" s="14" t="s">
        <v>33</v>
      </c>
      <c r="B16" s="13" t="s">
        <v>47</v>
      </c>
    </row>
    <row r="17" spans="1:2" ht="68.25" customHeight="1" x14ac:dyDescent="0.3">
      <c r="A17" s="6" t="s">
        <v>34</v>
      </c>
      <c r="B17" s="7"/>
    </row>
    <row r="18" spans="1:2" ht="105.75" customHeight="1" x14ac:dyDescent="0.3">
      <c r="A18" s="15" t="s">
        <v>35</v>
      </c>
      <c r="B18" s="16"/>
    </row>
    <row r="19" spans="1:2" ht="134.25" customHeight="1" x14ac:dyDescent="0.3">
      <c r="A19" s="15" t="s">
        <v>36</v>
      </c>
      <c r="B19" s="17" t="s">
        <v>38</v>
      </c>
    </row>
    <row r="20" spans="1:2" ht="75" customHeight="1" x14ac:dyDescent="0.3">
      <c r="A20" s="14" t="s">
        <v>37</v>
      </c>
      <c r="B20" s="7" t="s">
        <v>51</v>
      </c>
    </row>
    <row r="21" spans="1:2" x14ac:dyDescent="0.3">
      <c r="A21" s="5"/>
      <c r="B21" s="5"/>
    </row>
    <row r="22" spans="1:2" x14ac:dyDescent="0.3">
      <c r="A22" s="5"/>
      <c r="B22" s="5"/>
    </row>
    <row r="23" spans="1:2" x14ac:dyDescent="0.3">
      <c r="A23" s="5"/>
      <c r="B23" s="5"/>
    </row>
    <row r="24" spans="1:2" x14ac:dyDescent="0.3">
      <c r="A24" s="18"/>
      <c r="B24" s="18"/>
    </row>
    <row r="25" spans="1:2" x14ac:dyDescent="0.3">
      <c r="A25" s="18"/>
      <c r="B25" s="18"/>
    </row>
    <row r="26" spans="1:2" x14ac:dyDescent="0.3">
      <c r="A26" s="18"/>
      <c r="B26" s="18"/>
    </row>
    <row r="27" spans="1:2" x14ac:dyDescent="0.3">
      <c r="A27" s="18"/>
      <c r="B27" s="18"/>
    </row>
    <row r="28" spans="1:2" x14ac:dyDescent="0.3">
      <c r="A28" s="18"/>
      <c r="B28" s="18"/>
    </row>
    <row r="29" spans="1:2" x14ac:dyDescent="0.3">
      <c r="A29" s="18"/>
      <c r="B29" s="18"/>
    </row>
    <row r="30" spans="1:2" x14ac:dyDescent="0.3">
      <c r="A30" s="18"/>
      <c r="B30" s="18"/>
    </row>
    <row r="31" spans="1:2" x14ac:dyDescent="0.3">
      <c r="A31" s="18"/>
      <c r="B31" s="18"/>
    </row>
    <row r="32" spans="1:2" x14ac:dyDescent="0.3">
      <c r="A32" s="18"/>
      <c r="B32" s="18"/>
    </row>
    <row r="33" spans="1:2" x14ac:dyDescent="0.3">
      <c r="A33" s="18"/>
      <c r="B33" s="18"/>
    </row>
    <row r="34" spans="1:2" x14ac:dyDescent="0.3">
      <c r="A34" s="18"/>
      <c r="B34" s="18"/>
    </row>
    <row r="35" spans="1:2" x14ac:dyDescent="0.3">
      <c r="A35" s="18"/>
      <c r="B35" s="18"/>
    </row>
  </sheetData>
  <mergeCells count="1">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I8" sqref="I8"/>
    </sheetView>
  </sheetViews>
  <sheetFormatPr defaultRowHeight="14.4" x14ac:dyDescent="0.3"/>
  <cols>
    <col min="1" max="1" width="63.5546875" customWidth="1"/>
    <col min="2" max="2" width="13.33203125" bestFit="1" customWidth="1"/>
    <col min="3" max="3" width="13.5546875" customWidth="1"/>
    <col min="4" max="4" width="10.88671875" customWidth="1"/>
    <col min="5" max="5" width="11.6640625" customWidth="1"/>
    <col min="7" max="7" width="29.44140625" customWidth="1"/>
    <col min="8" max="8" width="11" customWidth="1"/>
    <col min="9" max="9" width="13.33203125" customWidth="1"/>
  </cols>
  <sheetData>
    <row r="1" spans="1:9" x14ac:dyDescent="0.25">
      <c r="A1" s="3" t="s">
        <v>7</v>
      </c>
      <c r="B1" t="s">
        <v>0</v>
      </c>
      <c r="C1" t="s">
        <v>1</v>
      </c>
      <c r="D1" t="s">
        <v>16</v>
      </c>
      <c r="E1" t="s">
        <v>17</v>
      </c>
      <c r="G1" s="3" t="s">
        <v>6</v>
      </c>
    </row>
    <row r="2" spans="1:9" x14ac:dyDescent="0.25">
      <c r="A2" t="s">
        <v>13</v>
      </c>
      <c r="B2">
        <v>300</v>
      </c>
      <c r="C2">
        <v>1000</v>
      </c>
      <c r="D2">
        <v>1000</v>
      </c>
      <c r="E2">
        <v>1000</v>
      </c>
      <c r="G2" t="s">
        <v>3</v>
      </c>
      <c r="H2">
        <v>5.3022E-3</v>
      </c>
    </row>
    <row r="3" spans="1:9" x14ac:dyDescent="0.25">
      <c r="A3" t="s">
        <v>14</v>
      </c>
      <c r="B3">
        <v>700</v>
      </c>
      <c r="C3">
        <v>0</v>
      </c>
      <c r="D3">
        <v>0</v>
      </c>
      <c r="E3">
        <v>0</v>
      </c>
      <c r="G3" t="s">
        <v>19</v>
      </c>
      <c r="H3">
        <f>1973.925/2204.62262</f>
        <v>0.89535731970308818</v>
      </c>
    </row>
    <row r="4" spans="1:9" x14ac:dyDescent="0.25">
      <c r="A4" t="s">
        <v>15</v>
      </c>
      <c r="B4">
        <f>SUM(B2:B3)</f>
        <v>1000</v>
      </c>
      <c r="C4">
        <f t="shared" ref="C4:E4" si="0">SUM(C2:C3)</f>
        <v>1000</v>
      </c>
      <c r="D4">
        <f t="shared" si="0"/>
        <v>1000</v>
      </c>
      <c r="E4">
        <f t="shared" si="0"/>
        <v>1000</v>
      </c>
      <c r="H4" t="s">
        <v>9</v>
      </c>
      <c r="I4" t="s">
        <v>10</v>
      </c>
    </row>
    <row r="5" spans="1:9" x14ac:dyDescent="0.25">
      <c r="A5" t="s">
        <v>2</v>
      </c>
      <c r="B5" s="1">
        <f>(B2*$H$5)+(B3*$I$5)</f>
        <v>70175</v>
      </c>
      <c r="C5" s="1">
        <f>(C2*$H$5)+(C3*$I$5)</f>
        <v>21420</v>
      </c>
      <c r="D5" s="1">
        <f>(D2*$H$5)+(D3*$I$5)</f>
        <v>21420</v>
      </c>
      <c r="E5" s="1">
        <f>(E2*$H$5)+(E3*$I$5)</f>
        <v>21420</v>
      </c>
      <c r="G5" t="s">
        <v>8</v>
      </c>
      <c r="H5">
        <v>21.42</v>
      </c>
      <c r="I5">
        <v>91.07</v>
      </c>
    </row>
    <row r="6" spans="1:9" x14ac:dyDescent="0.25">
      <c r="A6" t="s">
        <v>18</v>
      </c>
      <c r="B6" s="1">
        <f>(B2*$H$6)+(B3*$I$6)</f>
        <v>666856</v>
      </c>
      <c r="C6" s="1">
        <f>(C2*$H$6)+(C3*$I$6)</f>
        <v>246520</v>
      </c>
      <c r="D6" s="1">
        <f>(D2*$H$6)+(D3*$I$6)</f>
        <v>246520</v>
      </c>
      <c r="E6" s="1">
        <f>(E2*$H$6)+(E3*$I$6)</f>
        <v>246520</v>
      </c>
      <c r="G6" t="s">
        <v>12</v>
      </c>
      <c r="H6">
        <v>246.52</v>
      </c>
      <c r="I6">
        <v>847</v>
      </c>
    </row>
    <row r="7" spans="1:9" x14ac:dyDescent="0.25">
      <c r="A7" t="s">
        <v>4</v>
      </c>
      <c r="B7" s="19">
        <f>B5*$H$2+B6*$H$3/1000</f>
        <v>969.15628578792257</v>
      </c>
      <c r="C7" s="19">
        <f t="shared" ref="C7:E7" si="1">C5*$H$2+C6*$H$3/1000</f>
        <v>334.29661045320529</v>
      </c>
      <c r="D7" s="19">
        <f t="shared" si="1"/>
        <v>334.29661045320529</v>
      </c>
      <c r="E7" s="19">
        <f t="shared" si="1"/>
        <v>334.29661045320529</v>
      </c>
      <c r="G7" t="s">
        <v>11</v>
      </c>
      <c r="H7">
        <v>0.13089999999999999</v>
      </c>
      <c r="I7">
        <v>0.50329999999999997</v>
      </c>
    </row>
    <row r="8" spans="1:9" x14ac:dyDescent="0.25">
      <c r="A8" t="s">
        <v>5</v>
      </c>
      <c r="B8" s="2">
        <f>120*B4</f>
        <v>120000</v>
      </c>
      <c r="C8" s="2">
        <f t="shared" ref="C8:E8" si="2">120*C4</f>
        <v>120000</v>
      </c>
      <c r="D8" s="2">
        <f t="shared" si="2"/>
        <v>120000</v>
      </c>
      <c r="E8" s="2">
        <f t="shared" si="2"/>
        <v>120000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Washing Machine Early Retiremen</vt:lpstr>
      <vt:lpstr>Calculations</vt:lpstr>
      <vt:lpstr>'Washing Machine Early Retiremen'!_ftnref1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 Buchsbaum</dc:creator>
  <cp:lastModifiedBy>Celia Christensen</cp:lastModifiedBy>
  <dcterms:created xsi:type="dcterms:W3CDTF">2015-11-09T17:41:54Z</dcterms:created>
  <dcterms:modified xsi:type="dcterms:W3CDTF">2015-11-11T17:16:43Z</dcterms:modified>
</cp:coreProperties>
</file>