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7016" windowHeight="7536"/>
  </bookViews>
  <sheets>
    <sheet name="Proposed New Program Idea" sheetId="1" r:id="rId1"/>
    <sheet name="budget" sheetId="3" r:id="rId2"/>
    <sheet name="Proposed Program Change" sheetId="2" state="hidden" r:id="rId3"/>
    <sheet name="kWh &amp; BTU calculations" sheetId="4" r:id="rId4"/>
  </sheets>
  <definedNames>
    <definedName name="_xlnm.Print_Titles" localSheetId="0">'Proposed New Program Idea'!$9:$9</definedName>
  </definedNames>
  <calcPr calcId="145621" concurrentCalc="0"/>
</workbook>
</file>

<file path=xl/calcChain.xml><?xml version="1.0" encoding="utf-8"?>
<calcChain xmlns="http://schemas.openxmlformats.org/spreadsheetml/2006/main">
  <c r="C28" i="4" l="1"/>
  <c r="C23" i="4"/>
  <c r="C21" i="4"/>
  <c r="J25" i="4"/>
  <c r="D25" i="4"/>
  <c r="E25" i="4"/>
  <c r="E26" i="4"/>
  <c r="F26" i="4"/>
  <c r="G26" i="4"/>
  <c r="H26" i="4"/>
  <c r="I26" i="4"/>
  <c r="J26" i="4"/>
  <c r="D26" i="4"/>
  <c r="F25" i="4"/>
  <c r="G25" i="4"/>
  <c r="H25" i="4"/>
  <c r="I25" i="4"/>
  <c r="K21" i="4"/>
  <c r="D21" i="4"/>
  <c r="D23" i="4"/>
  <c r="E23" i="4"/>
  <c r="F23" i="4"/>
  <c r="G23" i="4"/>
  <c r="H23" i="4"/>
  <c r="I23" i="4"/>
  <c r="J23" i="4"/>
  <c r="K23" i="4"/>
  <c r="E21" i="4"/>
  <c r="F21" i="4"/>
  <c r="G21" i="4"/>
  <c r="H21" i="4"/>
  <c r="I21" i="4"/>
  <c r="J21" i="4"/>
  <c r="E8" i="3"/>
  <c r="L14" i="1"/>
  <c r="M14" i="1"/>
  <c r="N14" i="1"/>
  <c r="O14" i="1"/>
</calcChain>
</file>

<file path=xl/sharedStrings.xml><?xml version="1.0" encoding="utf-8"?>
<sst xmlns="http://schemas.openxmlformats.org/spreadsheetml/2006/main" count="128" uniqueCount="99">
  <si>
    <t>Appendices</t>
  </si>
  <si>
    <t>Provide additional information, as needed.</t>
  </si>
  <si>
    <t>SAG Proposed New Program Idea Template</t>
  </si>
  <si>
    <t>Cost per Energy Saved</t>
  </si>
  <si>
    <t>Final Draft, updated 10/14/2015</t>
  </si>
  <si>
    <t>SAG Proposed Program Change Template</t>
  </si>
  <si>
    <t>Background</t>
  </si>
  <si>
    <t>Proposed New Program Idea Template</t>
  </si>
  <si>
    <t>Program Administrators</t>
  </si>
  <si>
    <t>Implementation</t>
  </si>
  <si>
    <t>Describe the proposed program change, including the purpose of the change.</t>
  </si>
  <si>
    <t>Positive Impact</t>
  </si>
  <si>
    <t>List which programs and Illinois Program Administrators would be impacted.</t>
  </si>
  <si>
    <t>Describe how and when the program change should be implemented.</t>
  </si>
  <si>
    <t xml:space="preserve">Describe where the program change idea originated from. Is this program change successful in other jurisdictions? Provide specific background information that will help SAG participants understand the proposed change. Provide sources, including links to reports addressing this program change, as applicable. </t>
  </si>
  <si>
    <t>Program Name*
(or Measure name)</t>
  </si>
  <si>
    <t>Program / Measure Description*</t>
  </si>
  <si>
    <t>Background*</t>
  </si>
  <si>
    <t>Program / Measure Duration*</t>
  </si>
  <si>
    <t>Estimated Budget*</t>
  </si>
  <si>
    <t>Program Tracking (if applicable)*</t>
  </si>
  <si>
    <t>Eligible Measure(s)*</t>
  </si>
  <si>
    <r>
      <rPr>
        <b/>
        <sz val="10"/>
        <color theme="1"/>
        <rFont val="Arial"/>
        <family val="2"/>
      </rPr>
      <t xml:space="preserve">Due Date: </t>
    </r>
    <r>
      <rPr>
        <sz val="10"/>
        <color theme="1"/>
        <rFont val="Arial"/>
        <family val="2"/>
      </rPr>
      <t>On or before COB on Monday, November 9, 2015</t>
    </r>
  </si>
  <si>
    <t>Estimated Participation (Optional)</t>
  </si>
  <si>
    <t>Savings Targets*</t>
  </si>
  <si>
    <t>Collaboration*</t>
  </si>
  <si>
    <t>Delivery Strategy*</t>
  </si>
  <si>
    <t>Target Market*</t>
  </si>
  <si>
    <t>Marketing Strategy*</t>
  </si>
  <si>
    <t>Replacement*</t>
  </si>
  <si>
    <t>Appendices*</t>
  </si>
  <si>
    <t>Proposed Program Change / Portfolio Suggestion Template</t>
  </si>
  <si>
    <t>Description of Program Change / Portfolio Suggestion</t>
  </si>
  <si>
    <t xml:space="preserve">Describe how this program change will have a positive impact on programs/Program Administrators in Illinois. 
Example questions: What issue will this proposed change resolve? Will the proposed change increase participation and result in increased energy savings? Will this reduce costs? Will this increase customer satisfaction? Will this help achieve statutory goals? Will this help increase program penetration? How much additional market share do you estimate this change will impact? </t>
  </si>
  <si>
    <t>Final Draft, updated 10/19/2015</t>
  </si>
  <si>
    <r>
      <rPr>
        <b/>
        <u/>
        <sz val="10"/>
        <color theme="1"/>
        <rFont val="Arial"/>
        <family val="2"/>
      </rPr>
      <t>Instructions</t>
    </r>
    <r>
      <rPr>
        <b/>
        <sz val="10"/>
        <color theme="1"/>
        <rFont val="Arial"/>
        <family val="2"/>
      </rPr>
      <t>:</t>
    </r>
    <r>
      <rPr>
        <sz val="10"/>
        <color theme="1"/>
        <rFont val="Arial"/>
        <family val="2"/>
      </rPr>
      <t xml:space="preserve"> Program Administrators, stakeholders, and any interested SAG participant with a proposed new program idea or program/portfolio suggestion must submit a completed Proposed New Program Idea Template or Proposed Program Change / Portfolio Suggestion Template to SAG Facilitation (Celia.Johnson@FutEE.biz) no later than COB on November 9, 2015. 
New program ideas include the following:
1. A new EE program not currently offered in Illinois through 8-103/8-104 or 16.111B funding;
2. A new high impact EE measure not currently offered in Illinois (high impact = an estimated impact of greater than 1% of an EE Portfolio); or
3. A significant proposed change to a current Illinois EE program that would impact an entire Portfolio.
Please note: SAG participants submitting ideas under </t>
    </r>
    <r>
      <rPr>
        <u/>
        <sz val="10"/>
        <color theme="1"/>
        <rFont val="Arial"/>
        <family val="2"/>
      </rPr>
      <t>categories 1 or 2</t>
    </r>
    <r>
      <rPr>
        <sz val="10"/>
        <color theme="1"/>
        <rFont val="Arial"/>
        <family val="2"/>
      </rPr>
      <t xml:space="preserve"> must submit the Proposed New Program Idea Template (below). SAG participants submitting an idea under </t>
    </r>
    <r>
      <rPr>
        <u/>
        <sz val="10"/>
        <color theme="1"/>
        <rFont val="Arial"/>
        <family val="2"/>
      </rPr>
      <t>category 3</t>
    </r>
    <r>
      <rPr>
        <sz val="10"/>
        <color theme="1"/>
        <rFont val="Arial"/>
        <family val="2"/>
      </rPr>
      <t xml:space="preserve"> must submit the Proposed Program Change / Portfolio Suggestion Template (tab 2).
SAG participants are expected to make a good faith effort to fill out as much information as possible in the template(s) by the due date. At a minimum, please provide responses in the starred (*) sections. Additional information may be provided at a later time, if needed. SAG Facilitation may follow-up and request additional information after templates are submitted. Templates submitted after the November 9 deadline may not be considered due to time constraints. If you need help filling out the Proposed New Program Idea Template or researching required information, contact SAG Facilitation for assistance (Celia.Johnson@FutEE.biz). Discussion on new program ideas will be held at the November and December 2015 SAG meetings.
</t>
    </r>
  </si>
  <si>
    <r>
      <rPr>
        <b/>
        <u/>
        <sz val="10"/>
        <color theme="1"/>
        <rFont val="Arial"/>
        <family val="2"/>
      </rPr>
      <t>Instructions</t>
    </r>
    <r>
      <rPr>
        <b/>
        <sz val="10"/>
        <color theme="1"/>
        <rFont val="Arial"/>
        <family val="2"/>
      </rPr>
      <t>:</t>
    </r>
    <r>
      <rPr>
        <sz val="10"/>
        <color theme="1"/>
        <rFont val="Arial"/>
        <family val="2"/>
      </rPr>
      <t xml:space="preserve"> Program Administrators, stakeholders, and any interested SAG participant with a proposed new program idea or program/portfolio suggestion must submit a completed Proposed New Program Idea Template or Proposed Program Change / Portfolio Suggestion Template to SAG Facilitation (Celia.Johnson@FutEE.biz) no later than COB on November 9, 2015. 
New program ideas include the following:
1. A new EE program not currently offered in Illinois through 8-103/8-104 or 16.111B funding;
2. A new high impact EE measure not currently offered in Illinois (high impact = an estimated impact of greater than 1% of an EE Portfolio); or
3. A significant proposed change to a current Illinois EE program that would impact an entire Portfolio.
Please note: SAG participants submitting ideas under categories 1 or 2 must submit the Proposed New Program Idea Template (tab 1). SAG participants submitting an idea under category 3 must submit the Proposed Program Change / Portfolio Suggestion Template (below).
SAG participants are expected to make a good faith effort to fill out as much information as possible in the template(s) by the due date. At a minimum, please provide responses in the starred (*) sections. Additional information may be provided at a later time, if needed. SAG Facilitation may follow-up and request additional information after templates are submitted. Templates submitted after the November 9 deadline may not be considered due to time constraints. If you need help filling out the Proposed New Program Idea Template or researching required information, contact SAG Facilitation for assistance (Celia.Johnson@FutEE.biz). Discussion on new program ideas will be held at the November and December 2015 SAG meetings.</t>
    </r>
  </si>
  <si>
    <t>Life-cycle savings + annual savings range; assumption on losses</t>
  </si>
  <si>
    <t>co-benefits</t>
  </si>
  <si>
    <t>one time planning, outreach, website, communications, enrollment</t>
  </si>
  <si>
    <t xml:space="preserve">Chicago Urban Forest Climate Project  </t>
  </si>
  <si>
    <t>Midwest Community Tree Guide</t>
  </si>
  <si>
    <t>Links</t>
  </si>
  <si>
    <t xml:space="preserve">Tree planting would be most viable, and most needed in outer-ring suburbs and ex-urban communities where subdivisions afford ample spacing and west-facing walls.  These have been hit hardest by tree losses to the emerald ash borer.  Ample expertise exists to select hardy trees and a federal modeling program guides where to plant trees to cast optimal shade and predict growth rates.  Trees could be distributed by municipalities where city or non-profit partner capacity exists.  Where no capacity exists, vouchers for tree planting and installation could be used. Ample expertise exists to select hardy trees and a federal modeling program guides where to plant trees to cast optimal shade and predict growth rates.  Trees could be distributed by municipalities where city or non-profit partner capacity exists.  Where no capacity exists, vouchers for tree planting and installation could be used. </t>
  </si>
  <si>
    <t>Item</t>
  </si>
  <si>
    <t>unit cost</t>
  </si>
  <si>
    <t xml:space="preserve">number </t>
  </si>
  <si>
    <t>total cost</t>
  </si>
  <si>
    <t>Program year</t>
  </si>
  <si>
    <t>set up &amp; planning</t>
  </si>
  <si>
    <t>adminstration</t>
  </si>
  <si>
    <t>trees</t>
  </si>
  <si>
    <t>Total</t>
  </si>
  <si>
    <t>$250,000 see budget tab</t>
  </si>
  <si>
    <t>Cooling</t>
  </si>
  <si>
    <t>(kWh)</t>
  </si>
  <si>
    <t>Yard:</t>
  </si>
  <si>
    <t>west</t>
  </si>
  <si>
    <t>south</t>
  </si>
  <si>
    <t>east</t>
  </si>
  <si>
    <t>Public</t>
  </si>
  <si>
    <t>Heating</t>
  </si>
  <si>
    <t>(kBtu)</t>
  </si>
  <si>
    <t>Yard Tree:</t>
  </si>
  <si>
    <t>Yard Tree :</t>
  </si>
  <si>
    <t>Public Tree</t>
  </si>
  <si>
    <t>Year 5</t>
  </si>
  <si>
    <t>Year 10</t>
  </si>
  <si>
    <t>Year 15</t>
  </si>
  <si>
    <t>Year 20</t>
  </si>
  <si>
    <t>Year 25</t>
  </si>
  <si>
    <t>Year 30</t>
  </si>
  <si>
    <t>Year 35</t>
  </si>
  <si>
    <t xml:space="preserve">Year 40 </t>
  </si>
  <si>
    <t>40 year ave.</t>
  </si>
  <si>
    <t>annual benefits for hackberry tree in residential yard and public landscape locations</t>
  </si>
  <si>
    <t>reference: Midwest Community Tree Guide, table 87</t>
  </si>
  <si>
    <t>IL Proposed Shade Tree Program</t>
  </si>
  <si>
    <t>see budget tab.  500 customers year 2.  1500 customers year 3.</t>
  </si>
  <si>
    <t>Tree Shade for Energy Savings</t>
  </si>
  <si>
    <t>Small trees provide negligible energy savings benefits, while mature trees provide maximum benefits.  It is critical to this program that life-cycle benefits are considered.  US Forest Service models use 20 and 40 year time frames to calculate energy benefits.  Benefits can begin to be measured after 3-5 years.  Energy savings grow steadily and exponentially for decades.  Forty years is a comfortable life span, though many urban trees can live for 50-100 years.
A pilot project of at least 3 years duration is recommended.  One year of planning and establishing a delivery and reporting mechanism is likely necessary.  Tree planting is best done in the spring or fall the program must work with these seasonal constraints.</t>
  </si>
  <si>
    <t>2000 trees planted; accounting a mortality rate of ~30%, we assumed 1500 trees at year 5</t>
  </si>
  <si>
    <t xml:space="preserve">Based on model tree, Hackberry.  Additional species will be selected </t>
  </si>
  <si>
    <t>Trees planted near the west wall of residential units</t>
  </si>
  <si>
    <t>Assumptions:</t>
  </si>
  <si>
    <t>74 kWh annual energy savings per tree in year 5; 111,000 program savings in year 5 accounting for 1,500 growing trees; the annual savings of a tree increase over the years with maturity at 20 years.  One tree delivers 268 kWh savings per year on average over 40 years.  See kWh &amp; BTU calulations tab</t>
  </si>
  <si>
    <t>TBD</t>
  </si>
  <si>
    <t xml:space="preserve">Cost of Program $250,000 budget for first 3 years; 1,500 living trees at year 5 </t>
  </si>
  <si>
    <t xml:space="preserve">(per kWh) </t>
  </si>
  <si>
    <t xml:space="preserve">
The cost of the program per energy saved (at year 5 from tree planting) is estimated at $0.48 per kWh. This accounts for both cooling and heating savings. Please note that annual savings increase as trees mature, with annual savings increasing four times at 20 years. Trees have a lifespan of over 40 years. </t>
  </si>
  <si>
    <t>Cumulative savings 5-40 yrs</t>
  </si>
  <si>
    <t xml:space="preserve">- The Chicago Urban Forest Climate Project (US Forest Service 1994) concludes that a utility-sponsored shade tree program could be cost effective for both new and existing construction in the Chicago area.  The Midwest Community Tree Guide (US Forest Service 2005) also recommends tree-planting as cost-effective energy conservation strategy.  This concept has been demonstrated in Iowa, California and Arizona.  
- In Iowa, Alliant Energy uses energy efficiency funds to plant trees and measures savings.  Funds are passed through as grants to communities by a non-profit for planting in various locations. 
- The Sacramento Municipal Utility District (SMUD) has a program to directly capture energy savings from tree planting.  SMUD contracted with Lawrence Berkeley National Laboratory and the Center for Urban Forestry Research at the University of California to calculate expected savings.  They report energy savings as part of their energy efficiency portfolio and have a system of verification.  
- Tucson has a tree planting for shade program sponsored by Trico Electric Cooperative. Tucson Clean and Beautiful
- The City of Roseville, California’s shade tree program showed acceptable results in the EMV report prepared by Navigant.  It concluded annual savings at tree maturity to average 170 kWh/year and the overall program realization rate is 58%. 
- Baltimore Gas and Electric (BGE, an Exelon company) launched a tree shade program in the spring of 2013. Since then, BGE has distributed nearly 21,000 trees to its communities saving 34,000 MWh and nearly 1.4 million therms. BGE works with Arbor Day Foundation and the Davey Institute to deliver trees to residential customers and to provide tree planting guidance.
- Idaho Power, with several partners, has been offering shade trees under their residential energy efficiency program since 2013. now in its third year, the program has distributed over 4,000 trees and estimates over 5 million kWh savings over the next 20 years.
- The Columbia School of International and Public Affairs prepare a report for the National Arbor Day Foundation on their Energy-Saving Trees program.  The report recommends strategies to incorporate tree-planting into energy efficiency portfolios. </t>
  </si>
  <si>
    <t xml:space="preserve">Residential audit programs could assess the opportunity for strategic shade tree planting.  Com Ed is participating through the Arbor Day Foundation’s Energy Saving Trees program.  Small trees will be shipped at no cost to customers through this existing program, though apparently savings are not tracked or included in EEPS.   On line benefit calculations are offered through the program’s website.  This new program will collaborate with this voluntary customer benefit program. </t>
  </si>
  <si>
    <t xml:space="preserve">Tree planting would be most viable, and most needed in outer-ring suburbs and ex-urban communities where subdivisions afford ample spacing and west-facing walls.  These have been hit hardest by tree losses to the emerald ash borer.  Candidates for participation will have an interest in the multiple benefits that can be enjoyed by healthy landscape trees; and will have the ability and will to plants and care for the trees. Potentially, residents impacted by vegetation management programs could be offered the 'right tree in the right place'
</t>
  </si>
  <si>
    <t xml:space="preserve">Ample expertise exists to select hardy trees and a federal modeling program guides where to plant trees to cast optimal shade and predict growth rates.  Trees could be distributed by municipalities where city or non-profit partner capacity exists.  Where no capacity exists, vouchers for tree planting and installation could be used. Ample expertise exists to select hardy trees and a federal modeling program guides where to plant trees to cast optimal shade and predict growth rates.  Trees could be distributed by municipalities where city or non-profit partner capacity exists.  Where no capacity exists, vouchers for tree planting and installation could be used.
Municipalities have endured as many as 9 years of tree losses from emerald ash borer. Municipalities also identified the need to educate residents about energy efficiency in their sustainability plans in the Mayors Caucus regional sustainability plan study (Greenest Region Compact 2, 2014.) They will be collaborators in the program that will help restore community tree canopy. They can promote through municipal channels electronic and prints newsletters, community events, newspapers, and other municipal outlets.  
Utilities can promote directly to candidate customers.  Vegetation management programs for Com Ed and Ameren offer additional opportunities to communicate with candidate customers already engaged in tree-related concerns. Both Ameren and Com Ed already certify through Arbor Day Foundation’s Tree Line USA program.  Arbor Day Foundation also offers Energy Saving Trees, a voluntary tree-planting program for utilities nationally.   Non-profit tree advocacy and environmental groups could also provide effective outreach.
</t>
  </si>
  <si>
    <t xml:space="preserve">The measure consists of co-sharing the cost of a tree (from pre-selected species and sizes) for the purpose of shading the home or of acting as a windbreak. The program funds up to two trees per household. 
The incentive will subsidize the cost of tree purchase and support administrative costs of tree program design and delivery.  ‘Small’ container trees (trees in plastic pots measuring 10 – 25 gallons) will be purchased and distributed to qualifying customers through this program.  The trees at planting time will be ‘small’ for the ease of distribution, planting and because small trees have greater survival rates.  However, they will be ‘large stature trees’ at maturity because these provide the greatest overall benefits and have the highest benefit/cost ratios.  For example, small-sized hackberry trees in 10 gallon-sized containers will likely measure 5-8 ft tall at delivery.  These can be transported by utility customers and planted by most homeowners.   However, they will grow to’ large’ 60 feet tall at maturity or more.  
Precise planting directions to optimize energy savings will be delivered to customers through a variety of means, including workshops and training through partner organizations (municipalities, garden clubs and energy efficiency house parties.)
</t>
  </si>
  <si>
    <t>Attached is a Word document containing links to reports and programs referenced above.</t>
  </si>
  <si>
    <t xml:space="preserve">TBD Verification of tree survival and proper placement could be done by 3rd party program manager.  Potentially  municipalities and not-for-profit partners could assist with tracking.  </t>
  </si>
  <si>
    <t xml:space="preserve">This proposal is to plant trees for optimal shading of single-family homes and town homes to reduce energy consumption for heating and cooling. US Forest Service studies, in Chicago (1994) and other Midwestern cities (2005) have shown annual heating energy reduction of 1.3%; annual cooling energy reduction of 7%; and peak cooling demand reduction of 6% and cost/benefit of 1:6.5 for large trees shading the west wall of a prototypical suburban and city residential home. Greatest benefits come from direct shading of the west wall of residential buildings.  Additional cooling benefits come from evaporative effects of trees and plants that lower temperatures reducing urban heat island impacts.  Shading roofs, driveways and other pavement also reduces reflective and stored heat.  Shading central a/c units could also be done with shrubs and plants for additional modest savings.  Winter heating energy reductions can be realized on larger lots where trees and shrubs can be placed to reduce windspeed and resulting air infiltration by up to 50%.
Homes would need to be pre-qualified to participate. Qualifying homes will have ample yard space, or adjoining municipal parkway that can accommodate a new tree.  The planting space must provide energy savings by providing direct shading to home and/or significant shading of adjacent pavement, wind protection.  The program would provide small (5-20 gal.) shade trees to qualified customers and provide instruction on siting, planting and care.  A third party program manager would verify that new trees and installed and growing. Benefits will be measurable in 5 years and will grow exponentially over 40 years or more. Notably, trees provide a host of quantifiable economic, environmental and social benefits in addition to energy savings.  Where utility sponsored programs have been in place, they have proven to be popular with customers and utilities.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</si>
</sst>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11"/>
      <color theme="1"/>
      <name val="Times New Roman"/>
      <family val="1"/>
    </font>
    <font>
      <sz val="11"/>
      <color rgb="FFFF0000"/>
      <name val="Calibri"/>
      <family val="2"/>
      <scheme val="minor"/>
    </font>
    <font>
      <b/>
      <sz val="10"/>
      <color theme="1"/>
      <name val="Arial"/>
      <family val="2"/>
    </font>
    <font>
      <sz val="10"/>
      <color theme="1"/>
      <name val="Arial"/>
      <family val="2"/>
    </font>
    <font>
      <i/>
      <sz val="10"/>
      <color theme="1"/>
      <name val="Arial"/>
      <family val="2"/>
    </font>
    <font>
      <b/>
      <u/>
      <sz val="10"/>
      <color theme="1"/>
      <name val="Arial"/>
      <family val="2"/>
    </font>
    <font>
      <u/>
      <sz val="10"/>
      <color theme="1"/>
      <name val="Arial"/>
      <family val="2"/>
    </font>
    <font>
      <i/>
      <sz val="10"/>
      <name val="Arial"/>
      <family val="2"/>
    </font>
    <font>
      <b/>
      <sz val="10"/>
      <name val="Arial"/>
      <family val="2"/>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name val="Calibri"/>
      <family val="2"/>
      <scheme val="minor"/>
    </font>
    <font>
      <b/>
      <i/>
      <sz val="11"/>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0" fillId="0" borderId="0" applyFont="0" applyFill="0" applyBorder="0" applyAlignment="0" applyProtection="0"/>
    <xf numFmtId="0" fontId="12" fillId="0" borderId="0" applyNumberFormat="0" applyFill="0" applyBorder="0" applyAlignment="0" applyProtection="0"/>
    <xf numFmtId="43" fontId="10" fillId="0" borderId="0" applyFont="0" applyFill="0" applyBorder="0" applyAlignment="0" applyProtection="0"/>
  </cellStyleXfs>
  <cellXfs count="48">
    <xf numFmtId="0" fontId="0" fillId="0" borderId="0" xfId="0"/>
    <xf numFmtId="0" fontId="1" fillId="0" borderId="0" xfId="0" applyFont="1"/>
    <xf numFmtId="0" fontId="0" fillId="0" borderId="0" xfId="0" applyAlignment="1">
      <alignment vertical="center"/>
    </xf>
    <xf numFmtId="0" fontId="3" fillId="0" borderId="0" xfId="0" applyFont="1"/>
    <xf numFmtId="0" fontId="4" fillId="0" borderId="0" xfId="0" applyFont="1"/>
    <xf numFmtId="0" fontId="3" fillId="2" borderId="1" xfId="0" applyFont="1" applyFill="1" applyBorder="1" applyAlignment="1">
      <alignment horizontal="left" vertical="center" wrapText="1"/>
    </xf>
    <xf numFmtId="0" fontId="5"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5" fillId="0" borderId="1" xfId="0" applyFont="1" applyBorder="1"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wrapText="1"/>
    </xf>
    <xf numFmtId="0" fontId="8"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2" fillId="0" borderId="0" xfId="0" applyFont="1"/>
    <xf numFmtId="44" fontId="0" fillId="0" borderId="0" xfId="1" applyFont="1"/>
    <xf numFmtId="44" fontId="0" fillId="0" borderId="0" xfId="0" applyNumberFormat="1"/>
    <xf numFmtId="44" fontId="11" fillId="0" borderId="0" xfId="0" applyNumberFormat="1" applyFont="1"/>
    <xf numFmtId="0" fontId="12" fillId="0" borderId="0" xfId="2"/>
    <xf numFmtId="0" fontId="0" fillId="0" borderId="0" xfId="0" applyAlignment="1">
      <alignment wrapText="1"/>
    </xf>
    <xf numFmtId="0" fontId="0" fillId="0" borderId="0" xfId="0" applyAlignment="1">
      <alignment vertical="center" wrapText="1"/>
    </xf>
    <xf numFmtId="0" fontId="12" fillId="0" borderId="0" xfId="2" applyAlignment="1">
      <alignment wrapText="1"/>
    </xf>
    <xf numFmtId="0" fontId="2" fillId="0" borderId="0" xfId="0" applyFont="1" applyAlignment="1">
      <alignment wrapText="1"/>
    </xf>
    <xf numFmtId="4" fontId="0" fillId="0" borderId="0" xfId="0" applyNumberFormat="1"/>
    <xf numFmtId="0" fontId="11" fillId="0" borderId="0" xfId="0" applyFont="1"/>
    <xf numFmtId="4" fontId="11" fillId="0" borderId="0" xfId="0" applyNumberFormat="1" applyFont="1"/>
    <xf numFmtId="0" fontId="13" fillId="0" borderId="0" xfId="0" applyFont="1"/>
    <xf numFmtId="0" fontId="0" fillId="2" borderId="0" xfId="0" applyFill="1"/>
    <xf numFmtId="0" fontId="0" fillId="5" borderId="0" xfId="0" applyFill="1"/>
    <xf numFmtId="0" fontId="0" fillId="6" borderId="0" xfId="0" applyFill="1"/>
    <xf numFmtId="0" fontId="14" fillId="2" borderId="0" xfId="0" applyFont="1" applyFill="1"/>
    <xf numFmtId="0" fontId="0" fillId="3" borderId="0" xfId="0" applyFill="1"/>
    <xf numFmtId="3" fontId="0" fillId="2" borderId="0" xfId="0" applyNumberFormat="1" applyFill="1"/>
    <xf numFmtId="3" fontId="0" fillId="6" borderId="0" xfId="0" applyNumberFormat="1" applyFill="1"/>
    <xf numFmtId="3" fontId="0" fillId="3" borderId="0" xfId="0" applyNumberFormat="1" applyFill="1"/>
    <xf numFmtId="0" fontId="15" fillId="0" borderId="0" xfId="0" applyFont="1"/>
    <xf numFmtId="164" fontId="0" fillId="0" borderId="0" xfId="3" applyNumberFormat="1" applyFont="1"/>
    <xf numFmtId="164" fontId="0" fillId="0" borderId="0" xfId="3" applyNumberFormat="1" applyFont="1" applyAlignment="1">
      <alignment vertical="center"/>
    </xf>
    <xf numFmtId="164" fontId="0" fillId="0" borderId="0" xfId="0" applyNumberFormat="1"/>
    <xf numFmtId="44" fontId="0" fillId="0" borderId="0" xfId="1" applyFont="1" applyAlignment="1">
      <alignment vertical="center"/>
    </xf>
    <xf numFmtId="0" fontId="8" fillId="0" borderId="1" xfId="0" applyFont="1" applyBorder="1" applyAlignment="1">
      <alignment vertical="center"/>
    </xf>
    <xf numFmtId="0" fontId="5" fillId="0" borderId="1" xfId="0" quotePrefix="1" applyFont="1" applyBorder="1" applyAlignment="1">
      <alignment vertical="center" wrapText="1"/>
    </xf>
    <xf numFmtId="44" fontId="0" fillId="7" borderId="0" xfId="1" applyFont="1" applyFill="1" applyAlignment="1">
      <alignment vertical="center"/>
    </xf>
    <xf numFmtId="0" fontId="3" fillId="3" borderId="1" xfId="0" applyFont="1" applyFill="1" applyBorder="1" applyAlignment="1">
      <alignment horizontal="center"/>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fs.fed.us/urban/treespayusback/vol1/Midwest%20Community%20Tree%20Guide%20final.pdf" TargetMode="External"/><Relationship Id="rId1" Type="http://schemas.openxmlformats.org/officeDocument/2006/relationships/hyperlink" Target="http://www.nrs.fs.fed.us/pubs/gtr/gtr_ne18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abSelected="1" zoomScaleNormal="100" workbookViewId="0">
      <selection activeCell="B11" sqref="B11"/>
    </sheetView>
  </sheetViews>
  <sheetFormatPr defaultRowHeight="14.4" x14ac:dyDescent="0.3"/>
  <cols>
    <col min="1" max="1" width="18.44140625" customWidth="1"/>
    <col min="2" max="2" width="120.21875" customWidth="1"/>
    <col min="3" max="3" width="29.77734375" style="19" customWidth="1"/>
    <col min="13" max="13" width="12.5546875" bestFit="1" customWidth="1"/>
    <col min="14" max="14" width="11.5546875" bestFit="1" customWidth="1"/>
    <col min="15" max="15" width="12.5546875" bestFit="1" customWidth="1"/>
  </cols>
  <sheetData>
    <row r="1" spans="1:16" ht="15" x14ac:dyDescent="0.25">
      <c r="A1" s="3" t="s">
        <v>2</v>
      </c>
      <c r="B1" s="4"/>
      <c r="C1" s="19" t="s">
        <v>42</v>
      </c>
    </row>
    <row r="2" spans="1:16" ht="15" x14ac:dyDescent="0.25">
      <c r="A2" s="4" t="s">
        <v>34</v>
      </c>
      <c r="B2" s="4"/>
    </row>
    <row r="3" spans="1:16" ht="15" x14ac:dyDescent="0.25">
      <c r="A3" s="4" t="s">
        <v>22</v>
      </c>
      <c r="B3" s="4"/>
    </row>
    <row r="4" spans="1:16" ht="15" hidden="1" x14ac:dyDescent="0.25">
      <c r="A4" s="4"/>
      <c r="B4" s="4"/>
    </row>
    <row r="5" spans="1:16" ht="172.2" hidden="1" customHeight="1" x14ac:dyDescent="0.25">
      <c r="A5" s="44" t="s">
        <v>35</v>
      </c>
      <c r="B5" s="45"/>
    </row>
    <row r="6" spans="1:16" ht="135" hidden="1" customHeight="1" x14ac:dyDescent="0.25">
      <c r="A6" s="46"/>
      <c r="B6" s="47"/>
    </row>
    <row r="7" spans="1:16" ht="15" hidden="1" x14ac:dyDescent="0.25">
      <c r="A7" s="4"/>
      <c r="B7" s="4"/>
    </row>
    <row r="8" spans="1:16" ht="15" x14ac:dyDescent="0.25">
      <c r="A8" s="3"/>
      <c r="B8" s="4"/>
    </row>
    <row r="9" spans="1:16" ht="15" x14ac:dyDescent="0.25">
      <c r="A9" s="43" t="s">
        <v>7</v>
      </c>
      <c r="B9" s="43"/>
    </row>
    <row r="10" spans="1:16" s="2" customFormat="1" ht="25.5" x14ac:dyDescent="0.25">
      <c r="A10" s="7" t="s">
        <v>15</v>
      </c>
      <c r="B10" s="9" t="s">
        <v>79</v>
      </c>
      <c r="C10" s="20"/>
    </row>
    <row r="11" spans="1:16" ht="220.95" x14ac:dyDescent="0.35">
      <c r="A11" s="5" t="s">
        <v>16</v>
      </c>
      <c r="B11" s="6" t="s">
        <v>98</v>
      </c>
      <c r="C11" s="21" t="s">
        <v>40</v>
      </c>
      <c r="D11" s="18" t="s">
        <v>41</v>
      </c>
    </row>
    <row r="12" spans="1:16" s="14" customFormat="1" ht="247.5" customHeight="1" x14ac:dyDescent="0.3">
      <c r="A12" s="5" t="s">
        <v>17</v>
      </c>
      <c r="B12" s="41" t="s">
        <v>91</v>
      </c>
      <c r="C12" s="22"/>
    </row>
    <row r="13" spans="1:16" s="2" customFormat="1" ht="98.25" customHeight="1" x14ac:dyDescent="0.3">
      <c r="A13" s="7" t="s">
        <v>18</v>
      </c>
      <c r="B13" s="6" t="s">
        <v>80</v>
      </c>
      <c r="C13" s="20"/>
    </row>
    <row r="14" spans="1:16" ht="63.6" customHeight="1" x14ac:dyDescent="0.3">
      <c r="A14" s="7" t="s">
        <v>19</v>
      </c>
      <c r="B14" s="10" t="s">
        <v>53</v>
      </c>
      <c r="C14" s="20" t="s">
        <v>37</v>
      </c>
      <c r="K14" s="15">
        <v>50</v>
      </c>
      <c r="L14">
        <f>2500*1.5</f>
        <v>3750</v>
      </c>
      <c r="M14" s="16">
        <f>K14*L14</f>
        <v>187500</v>
      </c>
      <c r="N14" s="16">
        <f>M14*0.3</f>
        <v>56250</v>
      </c>
      <c r="O14" s="17">
        <f>M14+N14</f>
        <v>243750</v>
      </c>
    </row>
    <row r="15" spans="1:16" ht="39.6" x14ac:dyDescent="0.3">
      <c r="A15" s="7" t="s">
        <v>23</v>
      </c>
      <c r="B15" s="6" t="s">
        <v>78</v>
      </c>
      <c r="N15" s="17">
        <v>80000</v>
      </c>
      <c r="P15" s="16" t="s">
        <v>39</v>
      </c>
    </row>
    <row r="16" spans="1:16" ht="39.6" x14ac:dyDescent="0.3">
      <c r="A16" s="7" t="s">
        <v>24</v>
      </c>
      <c r="B16" s="6" t="s">
        <v>85</v>
      </c>
    </row>
    <row r="17" spans="1:3" ht="52.8" x14ac:dyDescent="0.3">
      <c r="A17" s="8" t="s">
        <v>25</v>
      </c>
      <c r="B17" s="6" t="s">
        <v>92</v>
      </c>
    </row>
    <row r="18" spans="1:3" ht="95.55" customHeight="1" x14ac:dyDescent="0.3">
      <c r="A18" s="8" t="s">
        <v>26</v>
      </c>
      <c r="B18" s="10" t="s">
        <v>43</v>
      </c>
    </row>
    <row r="19" spans="1:3" ht="79.2" x14ac:dyDescent="0.3">
      <c r="A19" s="8" t="s">
        <v>27</v>
      </c>
      <c r="B19" s="6" t="s">
        <v>93</v>
      </c>
    </row>
    <row r="20" spans="1:3" ht="121.95" customHeight="1" x14ac:dyDescent="0.3">
      <c r="A20" s="8" t="s">
        <v>28</v>
      </c>
      <c r="B20" s="6" t="s">
        <v>94</v>
      </c>
    </row>
    <row r="21" spans="1:3" ht="145.19999999999999" x14ac:dyDescent="0.3">
      <c r="A21" s="8" t="s">
        <v>21</v>
      </c>
      <c r="B21" s="10" t="s">
        <v>95</v>
      </c>
    </row>
    <row r="22" spans="1:3" ht="63.6" customHeight="1" x14ac:dyDescent="0.3">
      <c r="A22" s="7" t="s">
        <v>20</v>
      </c>
      <c r="B22" s="40" t="s">
        <v>97</v>
      </c>
    </row>
    <row r="23" spans="1:3" ht="63.6" customHeight="1" x14ac:dyDescent="0.3">
      <c r="A23" s="11" t="s">
        <v>3</v>
      </c>
      <c r="B23" s="12" t="s">
        <v>89</v>
      </c>
    </row>
    <row r="24" spans="1:3" ht="63.6" customHeight="1" x14ac:dyDescent="0.3">
      <c r="A24" s="11" t="s">
        <v>29</v>
      </c>
      <c r="B24" s="12" t="s">
        <v>86</v>
      </c>
    </row>
    <row r="25" spans="1:3" ht="35.549999999999997" customHeight="1" x14ac:dyDescent="0.3">
      <c r="A25" s="8" t="s">
        <v>30</v>
      </c>
      <c r="B25" s="9" t="s">
        <v>96</v>
      </c>
      <c r="C25" s="19" t="s">
        <v>38</v>
      </c>
    </row>
    <row r="26" spans="1:3" x14ac:dyDescent="0.3">
      <c r="A26" s="4"/>
      <c r="B26" s="4"/>
    </row>
    <row r="27" spans="1:3" x14ac:dyDescent="0.3">
      <c r="A27" s="4"/>
      <c r="B27" s="4"/>
    </row>
    <row r="28" spans="1:3" x14ac:dyDescent="0.3">
      <c r="A28" s="4"/>
      <c r="B28" s="4"/>
    </row>
    <row r="29" spans="1:3" x14ac:dyDescent="0.3">
      <c r="A29" s="1"/>
      <c r="B29" s="1"/>
    </row>
    <row r="30" spans="1:3" x14ac:dyDescent="0.3">
      <c r="A30" s="1"/>
      <c r="B30" s="1"/>
    </row>
    <row r="31" spans="1:3" x14ac:dyDescent="0.3">
      <c r="A31" s="1"/>
      <c r="B31" s="1"/>
    </row>
    <row r="32" spans="1:3" x14ac:dyDescent="0.3">
      <c r="A32" s="1"/>
      <c r="B32" s="1"/>
    </row>
    <row r="33" spans="1:2" x14ac:dyDescent="0.3">
      <c r="A33" s="1"/>
      <c r="B33" s="1"/>
    </row>
    <row r="34" spans="1:2" x14ac:dyDescent="0.3">
      <c r="A34" s="1"/>
      <c r="B34" s="1"/>
    </row>
    <row r="35" spans="1:2" x14ac:dyDescent="0.3">
      <c r="A35" s="1"/>
      <c r="B35" s="1"/>
    </row>
    <row r="36" spans="1:2" x14ac:dyDescent="0.3">
      <c r="A36" s="1"/>
      <c r="B36" s="1"/>
    </row>
    <row r="37" spans="1:2" x14ac:dyDescent="0.3">
      <c r="A37" s="1"/>
      <c r="B37" s="1"/>
    </row>
    <row r="38" spans="1:2" x14ac:dyDescent="0.3">
      <c r="A38" s="1"/>
      <c r="B38" s="1"/>
    </row>
    <row r="39" spans="1:2" x14ac:dyDescent="0.3">
      <c r="A39" s="1"/>
      <c r="B39" s="1"/>
    </row>
    <row r="40" spans="1:2" x14ac:dyDescent="0.3">
      <c r="A40" s="1"/>
      <c r="B40" s="1"/>
    </row>
  </sheetData>
  <mergeCells count="2">
    <mergeCell ref="A9:B9"/>
    <mergeCell ref="A5:B6"/>
  </mergeCells>
  <hyperlinks>
    <hyperlink ref="C11" r:id="rId1"/>
    <hyperlink ref="D11" r:id="rId2"/>
  </hyperlinks>
  <pageMargins left="1" right="1" top="1" bottom="1" header="0.5" footer="0.5"/>
  <pageSetup scale="95"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8" sqref="E8"/>
    </sheetView>
  </sheetViews>
  <sheetFormatPr defaultRowHeight="14.4" x14ac:dyDescent="0.3"/>
  <cols>
    <col min="1" max="1" width="12.77734375" bestFit="1" customWidth="1"/>
    <col min="2" max="2" width="16.5546875" bestFit="1" customWidth="1"/>
    <col min="3" max="4" width="9.21875" style="23"/>
    <col min="5" max="5" width="10.21875" style="23" bestFit="1" customWidth="1"/>
  </cols>
  <sheetData>
    <row r="1" spans="1:5" x14ac:dyDescent="0.25">
      <c r="A1" s="24" t="s">
        <v>48</v>
      </c>
      <c r="B1" s="24" t="s">
        <v>44</v>
      </c>
      <c r="C1" s="25" t="s">
        <v>45</v>
      </c>
      <c r="D1" s="25" t="s">
        <v>46</v>
      </c>
      <c r="E1" s="25" t="s">
        <v>47</v>
      </c>
    </row>
    <row r="2" spans="1:5" x14ac:dyDescent="0.25">
      <c r="A2">
        <v>1</v>
      </c>
      <c r="B2" t="s">
        <v>49</v>
      </c>
      <c r="E2" s="23">
        <v>50000</v>
      </c>
    </row>
    <row r="3" spans="1:5" x14ac:dyDescent="0.25">
      <c r="A3">
        <v>2</v>
      </c>
      <c r="B3" t="s">
        <v>50</v>
      </c>
      <c r="E3" s="23">
        <v>40000</v>
      </c>
    </row>
    <row r="4" spans="1:5" x14ac:dyDescent="0.25">
      <c r="B4" t="s">
        <v>51</v>
      </c>
      <c r="C4" s="23">
        <v>60</v>
      </c>
      <c r="D4" s="23">
        <v>500</v>
      </c>
      <c r="E4" s="23">
        <v>30000</v>
      </c>
    </row>
    <row r="5" spans="1:5" x14ac:dyDescent="0.25">
      <c r="A5">
        <v>3</v>
      </c>
      <c r="B5" t="s">
        <v>50</v>
      </c>
      <c r="E5" s="23">
        <v>40000</v>
      </c>
    </row>
    <row r="6" spans="1:5" x14ac:dyDescent="0.25">
      <c r="B6" t="s">
        <v>51</v>
      </c>
      <c r="C6" s="23">
        <v>60</v>
      </c>
      <c r="D6" s="23">
        <v>1500</v>
      </c>
      <c r="E6" s="23">
        <v>90000</v>
      </c>
    </row>
    <row r="8" spans="1:5" x14ac:dyDescent="0.25">
      <c r="B8" t="s">
        <v>52</v>
      </c>
      <c r="E8" s="23">
        <f>SUM(E2:E7)</f>
        <v>250000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13" workbookViewId="0">
      <selection activeCell="D17" sqref="D17"/>
    </sheetView>
  </sheetViews>
  <sheetFormatPr defaultRowHeight="14.4" x14ac:dyDescent="0.3"/>
  <cols>
    <col min="1" max="1" width="22.77734375" customWidth="1"/>
    <col min="2" max="2" width="63.44140625" customWidth="1"/>
  </cols>
  <sheetData>
    <row r="1" spans="1:2" ht="14.55" x14ac:dyDescent="0.3">
      <c r="A1" s="3" t="s">
        <v>5</v>
      </c>
      <c r="B1" s="4"/>
    </row>
    <row r="2" spans="1:2" ht="14.55" x14ac:dyDescent="0.3">
      <c r="A2" s="4" t="s">
        <v>4</v>
      </c>
      <c r="B2" s="4"/>
    </row>
    <row r="3" spans="1:2" ht="14.55" x14ac:dyDescent="0.3">
      <c r="A3" s="4" t="s">
        <v>22</v>
      </c>
      <c r="B3" s="4"/>
    </row>
    <row r="4" spans="1:2" ht="14.55" x14ac:dyDescent="0.3">
      <c r="A4" s="4"/>
      <c r="B4" s="4"/>
    </row>
    <row r="5" spans="1:2" ht="127.95" customHeight="1" x14ac:dyDescent="0.3">
      <c r="A5" s="44" t="s">
        <v>36</v>
      </c>
      <c r="B5" s="45"/>
    </row>
    <row r="6" spans="1:2" ht="190.2" customHeight="1" x14ac:dyDescent="0.3">
      <c r="A6" s="46"/>
      <c r="B6" s="47"/>
    </row>
    <row r="7" spans="1:2" ht="14.55" x14ac:dyDescent="0.35">
      <c r="A7" s="4"/>
      <c r="B7" s="4"/>
    </row>
    <row r="8" spans="1:2" ht="14.55" x14ac:dyDescent="0.35">
      <c r="A8" s="4"/>
      <c r="B8" s="4"/>
    </row>
    <row r="9" spans="1:2" ht="14.55" x14ac:dyDescent="0.35">
      <c r="A9" s="43" t="s">
        <v>31</v>
      </c>
      <c r="B9" s="43"/>
    </row>
    <row r="10" spans="1:2" ht="65.55" customHeight="1" x14ac:dyDescent="0.35">
      <c r="A10" s="5" t="s">
        <v>32</v>
      </c>
      <c r="B10" s="6" t="s">
        <v>10</v>
      </c>
    </row>
    <row r="11" spans="1:2" ht="62.55" customHeight="1" x14ac:dyDescent="0.35">
      <c r="A11" s="5" t="s">
        <v>8</v>
      </c>
      <c r="B11" s="6" t="s">
        <v>12</v>
      </c>
    </row>
    <row r="12" spans="1:2" ht="87.6" customHeight="1" x14ac:dyDescent="0.35">
      <c r="A12" s="13" t="s">
        <v>6</v>
      </c>
      <c r="B12" s="10" t="s">
        <v>14</v>
      </c>
    </row>
    <row r="13" spans="1:2" ht="127.2" customHeight="1" x14ac:dyDescent="0.35">
      <c r="A13" s="7" t="s">
        <v>11</v>
      </c>
      <c r="B13" s="6" t="s">
        <v>33</v>
      </c>
    </row>
    <row r="14" spans="1:2" ht="43.2" customHeight="1" x14ac:dyDescent="0.35">
      <c r="A14" s="13" t="s">
        <v>9</v>
      </c>
      <c r="B14" s="10" t="s">
        <v>13</v>
      </c>
    </row>
    <row r="15" spans="1:2" ht="35.549999999999997" customHeight="1" x14ac:dyDescent="0.35">
      <c r="A15" s="8" t="s">
        <v>0</v>
      </c>
      <c r="B15" s="9" t="s">
        <v>1</v>
      </c>
    </row>
    <row r="16" spans="1:2" ht="14.55" x14ac:dyDescent="0.35">
      <c r="A16" s="4"/>
      <c r="B16" s="4"/>
    </row>
    <row r="17" spans="1:2" ht="14.55" x14ac:dyDescent="0.35">
      <c r="A17" s="4"/>
      <c r="B17" s="4"/>
    </row>
  </sheetData>
  <mergeCells count="2">
    <mergeCell ref="A5:B6"/>
    <mergeCell ref="A9:B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19" workbookViewId="0">
      <selection activeCell="D28" sqref="D28"/>
    </sheetView>
  </sheetViews>
  <sheetFormatPr defaultRowHeight="14.4" x14ac:dyDescent="0.3"/>
  <cols>
    <col min="1" max="1" width="24.77734375" customWidth="1"/>
    <col min="2" max="2" width="16.44140625" customWidth="1"/>
    <col min="4" max="4" width="11.5546875" bestFit="1" customWidth="1"/>
    <col min="5" max="8" width="13.21875" bestFit="1" customWidth="1"/>
    <col min="9" max="12" width="14.21875" bestFit="1" customWidth="1"/>
  </cols>
  <sheetData>
    <row r="1" spans="1:11" ht="15" x14ac:dyDescent="0.25">
      <c r="A1" s="24" t="s">
        <v>75</v>
      </c>
    </row>
    <row r="3" spans="1:11" ht="15" x14ac:dyDescent="0.25">
      <c r="C3" s="28" t="s">
        <v>66</v>
      </c>
      <c r="D3" s="29" t="s">
        <v>67</v>
      </c>
      <c r="E3" s="27" t="s">
        <v>68</v>
      </c>
      <c r="F3" s="29" t="s">
        <v>69</v>
      </c>
      <c r="G3" s="30" t="s">
        <v>70</v>
      </c>
      <c r="H3" s="29" t="s">
        <v>71</v>
      </c>
      <c r="I3" s="27" t="s">
        <v>72</v>
      </c>
      <c r="J3" s="29" t="s">
        <v>73</v>
      </c>
      <c r="K3" s="31" t="s">
        <v>74</v>
      </c>
    </row>
    <row r="4" spans="1:11" ht="15" x14ac:dyDescent="0.25">
      <c r="A4" t="s">
        <v>54</v>
      </c>
      <c r="B4" t="s">
        <v>55</v>
      </c>
      <c r="C4" s="28"/>
      <c r="D4" s="29"/>
      <c r="E4" s="27"/>
      <c r="F4" s="29"/>
      <c r="G4" s="30"/>
      <c r="H4" s="29"/>
      <c r="I4" s="27"/>
      <c r="J4" s="29"/>
      <c r="K4" s="31"/>
    </row>
    <row r="5" spans="1:11" ht="15" x14ac:dyDescent="0.25">
      <c r="A5" t="s">
        <v>63</v>
      </c>
      <c r="B5" t="s">
        <v>57</v>
      </c>
      <c r="C5" s="28">
        <v>74</v>
      </c>
      <c r="D5" s="29">
        <v>188</v>
      </c>
      <c r="E5" s="27">
        <v>254</v>
      </c>
      <c r="F5" s="29">
        <v>301</v>
      </c>
      <c r="G5" s="30">
        <v>323</v>
      </c>
      <c r="H5" s="29">
        <v>333</v>
      </c>
      <c r="I5" s="27">
        <v>334</v>
      </c>
      <c r="J5" s="29">
        <v>333</v>
      </c>
      <c r="K5" s="31">
        <v>268</v>
      </c>
    </row>
    <row r="6" spans="1:11" ht="15" x14ac:dyDescent="0.25">
      <c r="A6" t="s">
        <v>64</v>
      </c>
      <c r="B6" t="s">
        <v>58</v>
      </c>
      <c r="C6" s="28">
        <v>30</v>
      </c>
      <c r="D6" s="29">
        <v>84</v>
      </c>
      <c r="E6" s="27">
        <v>140</v>
      </c>
      <c r="F6" s="29">
        <v>191</v>
      </c>
      <c r="G6" s="30">
        <v>233</v>
      </c>
      <c r="H6" s="29">
        <v>263</v>
      </c>
      <c r="I6" s="27">
        <v>283</v>
      </c>
      <c r="J6" s="29">
        <v>292</v>
      </c>
      <c r="K6" s="31">
        <v>189</v>
      </c>
    </row>
    <row r="7" spans="1:11" ht="15" x14ac:dyDescent="0.25">
      <c r="A7" t="s">
        <v>63</v>
      </c>
      <c r="B7" t="s">
        <v>59</v>
      </c>
      <c r="C7" s="28">
        <v>47</v>
      </c>
      <c r="D7" s="29">
        <v>124</v>
      </c>
      <c r="E7" s="27">
        <v>181</v>
      </c>
      <c r="F7" s="29">
        <v>224</v>
      </c>
      <c r="G7" s="30">
        <v>250</v>
      </c>
      <c r="H7" s="29">
        <v>267</v>
      </c>
      <c r="I7" s="27">
        <v>275</v>
      </c>
      <c r="J7" s="29">
        <v>280</v>
      </c>
      <c r="K7" s="31">
        <v>206</v>
      </c>
    </row>
    <row r="8" spans="1:11" ht="15" x14ac:dyDescent="0.25">
      <c r="A8" t="s">
        <v>65</v>
      </c>
      <c r="C8" s="28">
        <v>26</v>
      </c>
      <c r="D8" s="29">
        <v>64</v>
      </c>
      <c r="E8" s="27">
        <v>103</v>
      </c>
      <c r="F8" s="29">
        <v>137</v>
      </c>
      <c r="G8" s="30">
        <v>161</v>
      </c>
      <c r="H8" s="29">
        <v>184</v>
      </c>
      <c r="I8" s="27">
        <v>201</v>
      </c>
      <c r="J8" s="29">
        <v>212</v>
      </c>
      <c r="K8" s="31">
        <v>136</v>
      </c>
    </row>
    <row r="9" spans="1:11" ht="15" x14ac:dyDescent="0.25">
      <c r="C9" s="28"/>
      <c r="D9" s="29"/>
      <c r="E9" s="27"/>
      <c r="F9" s="29"/>
      <c r="G9" s="30"/>
      <c r="H9" s="29"/>
      <c r="I9" s="27"/>
      <c r="J9" s="29"/>
      <c r="K9" s="31"/>
    </row>
    <row r="10" spans="1:11" ht="15" x14ac:dyDescent="0.25">
      <c r="A10" t="s">
        <v>61</v>
      </c>
      <c r="B10" t="s">
        <v>62</v>
      </c>
      <c r="C10" s="28"/>
      <c r="D10" s="29"/>
      <c r="E10" s="27"/>
      <c r="F10" s="29"/>
      <c r="G10" s="30"/>
      <c r="H10" s="29"/>
      <c r="I10" s="27"/>
      <c r="J10" s="29"/>
      <c r="K10" s="31"/>
    </row>
    <row r="11" spans="1:11" ht="15" x14ac:dyDescent="0.25">
      <c r="A11" t="s">
        <v>56</v>
      </c>
      <c r="B11" t="s">
        <v>57</v>
      </c>
      <c r="C11" s="28">
        <v>938</v>
      </c>
      <c r="D11" s="29">
        <v>1987</v>
      </c>
      <c r="E11" s="27">
        <v>2778</v>
      </c>
      <c r="F11" s="29">
        <v>3400</v>
      </c>
      <c r="G11" s="30">
        <v>3796</v>
      </c>
      <c r="H11" s="29">
        <v>4028</v>
      </c>
      <c r="I11" s="27">
        <v>4136</v>
      </c>
      <c r="J11" s="29">
        <v>4105</v>
      </c>
      <c r="K11" s="31">
        <v>3146</v>
      </c>
    </row>
    <row r="12" spans="1:11" ht="15" x14ac:dyDescent="0.25">
      <c r="A12" t="s">
        <v>56</v>
      </c>
      <c r="B12" t="s">
        <v>58</v>
      </c>
      <c r="C12" s="28">
        <v>498</v>
      </c>
      <c r="D12" s="29">
        <v>885</v>
      </c>
      <c r="E12" s="27">
        <v>1464</v>
      </c>
      <c r="F12" s="29">
        <v>2032</v>
      </c>
      <c r="G12" s="30">
        <v>2555</v>
      </c>
      <c r="H12" s="29">
        <v>2955</v>
      </c>
      <c r="I12" s="27">
        <v>3227</v>
      </c>
      <c r="J12" s="29">
        <v>3336</v>
      </c>
      <c r="K12" s="31">
        <v>2119</v>
      </c>
    </row>
    <row r="13" spans="1:11" ht="15" x14ac:dyDescent="0.25">
      <c r="A13" t="s">
        <v>56</v>
      </c>
      <c r="B13" t="s">
        <v>59</v>
      </c>
      <c r="C13" s="28">
        <v>871</v>
      </c>
      <c r="D13" s="29">
        <v>1858</v>
      </c>
      <c r="E13" s="27">
        <v>2663</v>
      </c>
      <c r="F13" s="29">
        <v>3310</v>
      </c>
      <c r="G13" s="30">
        <v>3742</v>
      </c>
      <c r="H13" s="29">
        <v>4002</v>
      </c>
      <c r="I13" s="27">
        <v>4131</v>
      </c>
      <c r="J13" s="29">
        <v>4107</v>
      </c>
      <c r="K13" s="31">
        <v>3085</v>
      </c>
    </row>
    <row r="14" spans="1:11" ht="15" x14ac:dyDescent="0.25">
      <c r="A14" t="s">
        <v>60</v>
      </c>
      <c r="C14" s="28">
        <v>1041</v>
      </c>
      <c r="D14" s="29">
        <v>2235</v>
      </c>
      <c r="E14" s="27">
        <v>3096</v>
      </c>
      <c r="F14" s="29">
        <v>3756</v>
      </c>
      <c r="G14" s="30">
        <v>4149</v>
      </c>
      <c r="H14" s="29">
        <v>4357</v>
      </c>
      <c r="I14" s="27">
        <v>4434</v>
      </c>
      <c r="J14" s="29">
        <v>4373</v>
      </c>
      <c r="K14" s="31">
        <v>3430</v>
      </c>
    </row>
    <row r="16" spans="1:11" ht="15" x14ac:dyDescent="0.25">
      <c r="A16" s="26" t="s">
        <v>76</v>
      </c>
    </row>
    <row r="18" spans="1:12" ht="15" x14ac:dyDescent="0.25">
      <c r="A18" s="24" t="s">
        <v>77</v>
      </c>
    </row>
    <row r="19" spans="1:12" ht="15" x14ac:dyDescent="0.25">
      <c r="C19" s="27" t="s">
        <v>66</v>
      </c>
      <c r="D19" s="29" t="s">
        <v>67</v>
      </c>
      <c r="E19" s="27" t="s">
        <v>68</v>
      </c>
      <c r="F19" s="29" t="s">
        <v>69</v>
      </c>
      <c r="G19" s="27" t="s">
        <v>70</v>
      </c>
      <c r="H19" s="29" t="s">
        <v>71</v>
      </c>
      <c r="I19" s="27" t="s">
        <v>72</v>
      </c>
      <c r="J19" s="29" t="s">
        <v>73</v>
      </c>
      <c r="K19" s="31" t="s">
        <v>74</v>
      </c>
    </row>
    <row r="20" spans="1:12" ht="15" x14ac:dyDescent="0.25">
      <c r="A20" t="s">
        <v>54</v>
      </c>
      <c r="B20" t="s">
        <v>55</v>
      </c>
      <c r="C20" s="27"/>
      <c r="D20" s="29"/>
      <c r="E20" s="27"/>
      <c r="F20" s="29"/>
      <c r="G20" s="27"/>
      <c r="H20" s="29"/>
      <c r="I20" s="27"/>
      <c r="J20" s="29"/>
      <c r="K20" s="31"/>
    </row>
    <row r="21" spans="1:12" ht="15" x14ac:dyDescent="0.25">
      <c r="A21" t="s">
        <v>63</v>
      </c>
      <c r="B21" t="s">
        <v>57</v>
      </c>
      <c r="C21" s="32">
        <f>C5*1500</f>
        <v>111000</v>
      </c>
      <c r="D21" s="33">
        <f>D5*1500</f>
        <v>282000</v>
      </c>
      <c r="E21" s="32">
        <f t="shared" ref="E21:J21" si="0">E5*1500</f>
        <v>381000</v>
      </c>
      <c r="F21" s="33">
        <f t="shared" si="0"/>
        <v>451500</v>
      </c>
      <c r="G21" s="32">
        <f t="shared" si="0"/>
        <v>484500</v>
      </c>
      <c r="H21" s="33">
        <f t="shared" si="0"/>
        <v>499500</v>
      </c>
      <c r="I21" s="32">
        <f t="shared" si="0"/>
        <v>501000</v>
      </c>
      <c r="J21" s="33">
        <f t="shared" si="0"/>
        <v>499500</v>
      </c>
      <c r="K21" s="34">
        <f>K5*1500</f>
        <v>402000</v>
      </c>
    </row>
    <row r="22" spans="1:12" ht="14.55" x14ac:dyDescent="0.35">
      <c r="A22" t="s">
        <v>61</v>
      </c>
      <c r="B22" t="s">
        <v>62</v>
      </c>
      <c r="C22" s="27"/>
      <c r="D22" s="29"/>
      <c r="E22" s="27"/>
      <c r="F22" s="29"/>
      <c r="G22" s="27"/>
      <c r="H22" s="29"/>
      <c r="I22" s="27"/>
      <c r="J22" s="29"/>
      <c r="K22" s="31"/>
    </row>
    <row r="23" spans="1:12" ht="14.55" x14ac:dyDescent="0.35">
      <c r="A23" t="s">
        <v>56</v>
      </c>
      <c r="B23" t="s">
        <v>57</v>
      </c>
      <c r="C23" s="32">
        <f>C11*1500</f>
        <v>1407000</v>
      </c>
      <c r="D23" s="33">
        <f t="shared" ref="D23:K23" si="1">D11*1500</f>
        <v>2980500</v>
      </c>
      <c r="E23" s="32">
        <f t="shared" si="1"/>
        <v>4167000</v>
      </c>
      <c r="F23" s="33">
        <f t="shared" si="1"/>
        <v>5100000</v>
      </c>
      <c r="G23" s="32">
        <f t="shared" si="1"/>
        <v>5694000</v>
      </c>
      <c r="H23" s="33">
        <f t="shared" si="1"/>
        <v>6042000</v>
      </c>
      <c r="I23" s="32">
        <f t="shared" si="1"/>
        <v>6204000</v>
      </c>
      <c r="J23" s="33">
        <f t="shared" si="1"/>
        <v>6157500</v>
      </c>
      <c r="K23" s="34">
        <f t="shared" si="1"/>
        <v>4719000</v>
      </c>
    </row>
    <row r="24" spans="1:12" ht="14.55" x14ac:dyDescent="0.35">
      <c r="J24" s="38"/>
    </row>
    <row r="25" spans="1:12" ht="14.55" x14ac:dyDescent="0.35">
      <c r="A25" t="s">
        <v>90</v>
      </c>
      <c r="B25" t="s">
        <v>55</v>
      </c>
      <c r="C25" s="32"/>
      <c r="D25" s="33">
        <f>C21*5</f>
        <v>555000</v>
      </c>
      <c r="E25" s="32">
        <f>D25+D21*5</f>
        <v>1965000</v>
      </c>
      <c r="F25" s="33">
        <f t="shared" ref="F25:I25" si="2">E25+E21*5</f>
        <v>3870000</v>
      </c>
      <c r="G25" s="32">
        <f t="shared" si="2"/>
        <v>6127500</v>
      </c>
      <c r="H25" s="33">
        <f t="shared" si="2"/>
        <v>8550000</v>
      </c>
      <c r="I25" s="32">
        <f t="shared" si="2"/>
        <v>11047500</v>
      </c>
      <c r="J25" s="33">
        <f>I25+I21*5</f>
        <v>13552500</v>
      </c>
      <c r="K25" s="34"/>
    </row>
    <row r="26" spans="1:12" ht="14.55" x14ac:dyDescent="0.35">
      <c r="A26" t="s">
        <v>90</v>
      </c>
      <c r="B26" t="s">
        <v>62</v>
      </c>
      <c r="C26" s="32"/>
      <c r="D26" s="33">
        <f>C23*5</f>
        <v>7035000</v>
      </c>
      <c r="E26" s="32">
        <f>D26+D23*5</f>
        <v>21937500</v>
      </c>
      <c r="F26" s="33">
        <f t="shared" ref="F26:I26" si="3">E26+E23*5</f>
        <v>42772500</v>
      </c>
      <c r="G26" s="32">
        <f t="shared" si="3"/>
        <v>68272500</v>
      </c>
      <c r="H26" s="33">
        <f t="shared" si="3"/>
        <v>96742500</v>
      </c>
      <c r="I26" s="32">
        <f t="shared" si="3"/>
        <v>126952500</v>
      </c>
      <c r="J26" s="33">
        <f>I26+I23*5</f>
        <v>157972500</v>
      </c>
      <c r="K26" s="34"/>
    </row>
    <row r="27" spans="1:12" ht="14.55" x14ac:dyDescent="0.35">
      <c r="A27" s="20"/>
      <c r="B27" s="2"/>
      <c r="C27" s="2"/>
      <c r="D27" s="37"/>
      <c r="E27" s="37"/>
      <c r="F27" s="37"/>
      <c r="G27" s="37"/>
      <c r="H27" s="37"/>
      <c r="I27" s="37"/>
      <c r="J27" s="37"/>
      <c r="K27" s="36"/>
      <c r="L27" s="36"/>
    </row>
    <row r="28" spans="1:12" ht="43.5" x14ac:dyDescent="0.35">
      <c r="A28" s="20" t="s">
        <v>87</v>
      </c>
      <c r="B28" s="2" t="s">
        <v>88</v>
      </c>
      <c r="C28" s="42">
        <f>250000/(C21+C23*0.2930710702)</f>
        <v>0.47769088435861146</v>
      </c>
      <c r="D28" s="39"/>
      <c r="E28" s="37"/>
      <c r="F28" s="37"/>
      <c r="G28" s="37"/>
      <c r="H28" s="37"/>
      <c r="I28" s="37"/>
      <c r="J28" s="37"/>
      <c r="K28" s="36"/>
      <c r="L28" s="36"/>
    </row>
    <row r="29" spans="1:12" ht="14.55" x14ac:dyDescent="0.35">
      <c r="A29" s="20"/>
      <c r="B29" s="2"/>
      <c r="C29" s="39"/>
      <c r="D29" s="39"/>
      <c r="E29" s="37"/>
      <c r="F29" s="37"/>
      <c r="G29" s="37"/>
      <c r="H29" s="37"/>
      <c r="I29" s="37"/>
      <c r="J29" s="37"/>
      <c r="K29" s="36"/>
      <c r="L29" s="36"/>
    </row>
    <row r="30" spans="1:12" ht="14.55" x14ac:dyDescent="0.35">
      <c r="A30" s="35" t="s">
        <v>84</v>
      </c>
      <c r="B30" s="26"/>
      <c r="C30" s="39"/>
      <c r="D30" s="26"/>
      <c r="E30" s="26"/>
      <c r="F30" s="26"/>
      <c r="G30" s="26"/>
      <c r="H30" s="26"/>
    </row>
    <row r="31" spans="1:12" ht="14.55" x14ac:dyDescent="0.35">
      <c r="A31" s="26" t="s">
        <v>81</v>
      </c>
      <c r="B31" s="26"/>
      <c r="C31" s="26"/>
      <c r="D31" s="26"/>
      <c r="E31" s="26"/>
      <c r="F31" s="26"/>
      <c r="G31" s="26"/>
      <c r="H31" s="26"/>
    </row>
    <row r="32" spans="1:12" ht="14.55" x14ac:dyDescent="0.35">
      <c r="A32" s="26" t="s">
        <v>83</v>
      </c>
      <c r="B32" s="26"/>
      <c r="C32" s="26"/>
      <c r="D32" s="26"/>
      <c r="E32" s="26"/>
      <c r="F32" s="26"/>
      <c r="G32" s="26"/>
      <c r="H32" s="26"/>
    </row>
    <row r="33" spans="1:8" ht="14.55" x14ac:dyDescent="0.35">
      <c r="A33" s="26" t="s">
        <v>82</v>
      </c>
      <c r="B33" s="26"/>
      <c r="C33" s="26"/>
      <c r="D33" s="26"/>
      <c r="E33" s="26"/>
      <c r="F33" s="26"/>
      <c r="G33" s="26"/>
      <c r="H33" s="26"/>
    </row>
    <row r="34" spans="1:8" ht="14.55" x14ac:dyDescent="0.35">
      <c r="B34" s="26"/>
      <c r="C34" s="26"/>
      <c r="D34" s="26"/>
      <c r="E34" s="26"/>
      <c r="F34" s="26"/>
      <c r="G34" s="26"/>
      <c r="H34" s="26"/>
    </row>
    <row r="35" spans="1:8" ht="14.55" x14ac:dyDescent="0.35">
      <c r="A35" s="26"/>
      <c r="B35" s="26"/>
      <c r="C35" s="26"/>
      <c r="D35" s="26"/>
      <c r="E35" s="26"/>
      <c r="F35" s="26"/>
      <c r="G35" s="26"/>
      <c r="H35" s="2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7DBA014E726C44958914FBD2D29280" ma:contentTypeVersion="3" ma:contentTypeDescription="Create a new document." ma:contentTypeScope="" ma:versionID="7fc0fb2f7cecec95956f1b0cf33f9c8a">
  <xsd:schema xmlns:xsd="http://www.w3.org/2001/XMLSchema" xmlns:xs="http://www.w3.org/2001/XMLSchema" xmlns:p="http://schemas.microsoft.com/office/2006/metadata/properties" targetNamespace="http://schemas.microsoft.com/office/2006/metadata/properties" ma:root="true" ma:fieldsID="f6bdfb70f3e56c498ff44e6faf670eb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2"/>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100D23-DD64-4456-9DEA-7711ADF1BEB5}">
  <ds:schemaRef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terms/"/>
    <ds:schemaRef ds:uri="http://purl.org/dc/dcmitype/"/>
  </ds:schemaRefs>
</ds:datastoreItem>
</file>

<file path=customXml/itemProps2.xml><?xml version="1.0" encoding="utf-8"?>
<ds:datastoreItem xmlns:ds="http://schemas.openxmlformats.org/officeDocument/2006/customXml" ds:itemID="{F4304F48-9DEE-44B8-9A33-F7D0F27C8DE1}">
  <ds:schemaRefs>
    <ds:schemaRef ds:uri="http://schemas.microsoft.com/sharepoint/v3/contenttype/forms"/>
  </ds:schemaRefs>
</ds:datastoreItem>
</file>

<file path=customXml/itemProps3.xml><?xml version="1.0" encoding="utf-8"?>
<ds:datastoreItem xmlns:ds="http://schemas.openxmlformats.org/officeDocument/2006/customXml" ds:itemID="{43EBA6D7-4075-40ED-897E-F76E92A348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Proposed New Program Idea</vt:lpstr>
      <vt:lpstr>budget</vt:lpstr>
      <vt:lpstr>Proposed Program Change</vt:lpstr>
      <vt:lpstr>kWh &amp; BTU calculations</vt:lpstr>
      <vt:lpstr>'Proposed New Program Idea'!Print_Titles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Christensen</dc:creator>
  <cp:lastModifiedBy>Celia Christensen</cp:lastModifiedBy>
  <cp:lastPrinted>2015-07-08T22:15:38Z</cp:lastPrinted>
  <dcterms:created xsi:type="dcterms:W3CDTF">2015-04-02T16:19:59Z</dcterms:created>
  <dcterms:modified xsi:type="dcterms:W3CDTF">2015-11-11T17:10:59Z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0x010100AB7DBA014E726C44958914FBD2D29280</vt:lpwstr>
  </property>
</Properties>
</file>