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workbookProtection workbookPassword="9579" lockStructure="1"/>
  <bookViews>
    <workbookView xWindow="0" yWindow="96" windowWidth="20952" windowHeight="12276"/>
  </bookViews>
  <sheets>
    <sheet name="Summary" sheetId="1" r:id="rId1"/>
  </sheets>
  <definedNames>
    <definedName name="_xlnm._FilterDatabase" localSheetId="0" hidden="1">Summary!$A$2:$N$59</definedName>
  </definedNames>
  <calcPr calcId="145621"/>
</workbook>
</file>

<file path=xl/calcChain.xml><?xml version="1.0" encoding="utf-8"?>
<calcChain xmlns="http://schemas.openxmlformats.org/spreadsheetml/2006/main">
  <c r="H25" i="1" l="1"/>
  <c r="H18" i="1" l="1"/>
  <c r="H59" i="1"/>
  <c r="H58" i="1"/>
  <c r="H57" i="1"/>
  <c r="H28" i="1"/>
  <c r="H56" i="1" l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L33" i="1"/>
  <c r="D33" i="1"/>
  <c r="H33" i="1" s="1"/>
  <c r="L32" i="1"/>
  <c r="H32" i="1"/>
  <c r="D32" i="1"/>
  <c r="L31" i="1"/>
  <c r="D31" i="1"/>
  <c r="H31" i="1" s="1"/>
  <c r="D30" i="1"/>
  <c r="H30" i="1" s="1"/>
  <c r="H27" i="1"/>
  <c r="H29" i="1"/>
  <c r="H26" i="1"/>
  <c r="H21" i="1"/>
  <c r="H20" i="1"/>
  <c r="H19" i="1"/>
  <c r="H17" i="1"/>
  <c r="H16" i="1"/>
  <c r="H12" i="1"/>
  <c r="H13" i="1"/>
  <c r="H14" i="1"/>
  <c r="H15" i="1"/>
  <c r="L11" i="1"/>
  <c r="L10" i="1"/>
  <c r="D11" i="1"/>
  <c r="H11" i="1" s="1"/>
  <c r="D10" i="1"/>
  <c r="H10" i="1" s="1"/>
  <c r="H7" i="1"/>
  <c r="H9" i="1"/>
  <c r="H5" i="1"/>
  <c r="H6" i="1"/>
  <c r="L4" i="1"/>
  <c r="L3" i="1"/>
  <c r="H8" i="1"/>
  <c r="D4" i="1"/>
  <c r="H4" i="1" s="1"/>
  <c r="D3" i="1"/>
  <c r="H3" i="1" s="1"/>
</calcChain>
</file>

<file path=xl/comments1.xml><?xml version="1.0" encoding="utf-8"?>
<comments xmlns="http://schemas.openxmlformats.org/spreadsheetml/2006/main">
  <authors>
    <author>bogle</author>
    <author>Crystal Berry</author>
  </authors>
  <commentList>
    <comment ref="K17" authorId="0">
      <text>
        <r>
          <rPr>
            <b/>
            <sz val="8"/>
            <color indexed="81"/>
            <rFont val="Tahoma"/>
            <family val="2"/>
          </rPr>
          <t>bogle:</t>
        </r>
        <r>
          <rPr>
            <sz val="8"/>
            <color indexed="81"/>
            <rFont val="Tahoma"/>
            <family val="2"/>
          </rPr>
          <t xml:space="preserve">
http://www.state.mn.us/mn/externalDocs/Commerce/Minnesota_Gas_Energy_Efficiency_Potential_Study_082109014726_MinnesotaGasPotentialFinalReport.pdf</t>
        </r>
      </text>
    </comment>
    <comment ref="L17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$2.34 material cost and a $19.66 install cost.</t>
        </r>
      </text>
    </comment>
    <comment ref="L18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$7.80 material cost and a $19.66 install cost.</t>
        </r>
      </text>
    </comment>
    <comment ref="L22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$2.34 material cost and a $19.66 install cost.</t>
        </r>
      </text>
    </comment>
    <comment ref="L23" authorId="1">
      <text>
        <r>
          <rPr>
            <b/>
            <sz val="9"/>
            <color indexed="81"/>
            <rFont val="Tahoma"/>
            <family val="2"/>
          </rPr>
          <t>Crystal Berry:</t>
        </r>
        <r>
          <rPr>
            <sz val="9"/>
            <color indexed="81"/>
            <rFont val="Tahoma"/>
            <family val="2"/>
          </rPr>
          <t xml:space="preserve">
Assumes a $7.80 material cost and a $19.66 install cost.</t>
        </r>
      </text>
    </comment>
  </commentList>
</comments>
</file>

<file path=xl/sharedStrings.xml><?xml version="1.0" encoding="utf-8"?>
<sst xmlns="http://schemas.openxmlformats.org/spreadsheetml/2006/main" count="468" uniqueCount="111">
  <si>
    <t>Measure</t>
  </si>
  <si>
    <t>Gross Savings</t>
  </si>
  <si>
    <t>Incentive</t>
  </si>
  <si>
    <t>Units</t>
  </si>
  <si>
    <t>MBH</t>
  </si>
  <si>
    <t>Program</t>
  </si>
  <si>
    <t>Boilers ≥300 MBH ≥90% TE</t>
  </si>
  <si>
    <t>Furnace</t>
  </si>
  <si>
    <t>NS Residential Prescriptive</t>
  </si>
  <si>
    <t>Boiler</t>
  </si>
  <si>
    <t>Revision Notes</t>
  </si>
  <si>
    <t>Boiler Reset Controls</t>
  </si>
  <si>
    <t>Controller</t>
  </si>
  <si>
    <t>PG Residential Prescriptive</t>
  </si>
  <si>
    <t>Boilers ≤300 MBH ≥90% TE</t>
  </si>
  <si>
    <t>Boilers ≥300 MBH ≥85% TE</t>
  </si>
  <si>
    <t>Boilers ≤300 MBH ≥95% TE</t>
  </si>
  <si>
    <t>AEG Calculated</t>
  </si>
  <si>
    <t>Furnace ≤225 MBH ≥92% AFUE</t>
  </si>
  <si>
    <t>Furnace ≤225 MBH ≥95% AFUE</t>
  </si>
  <si>
    <t>Net
Savings</t>
  </si>
  <si>
    <t>NTG 
Ratio</t>
  </si>
  <si>
    <t>Measure
Life</t>
  </si>
  <si>
    <t>Incremental
Cost</t>
  </si>
  <si>
    <t>NTG Source</t>
  </si>
  <si>
    <t>Ameren</t>
  </si>
  <si>
    <t>Nicor</t>
  </si>
  <si>
    <t>Measure Life Source</t>
  </si>
  <si>
    <t>Savings Source</t>
  </si>
  <si>
    <t>Showerheads</t>
  </si>
  <si>
    <t>Aerators</t>
  </si>
  <si>
    <t>Programmable Thermostats</t>
  </si>
  <si>
    <t>ComEd Evaluation 21 Dec 2010</t>
  </si>
  <si>
    <t>Focus on Energy</t>
  </si>
  <si>
    <t>Incremental Cost Source</t>
  </si>
  <si>
    <t>Navigant Consulting</t>
  </si>
  <si>
    <t>MEEA IL</t>
  </si>
  <si>
    <t>Thermostat</t>
  </si>
  <si>
    <t>Apartment</t>
  </si>
  <si>
    <t>Residential Existing Home</t>
  </si>
  <si>
    <t>Home</t>
  </si>
  <si>
    <t>US DOE, ENERGY STAR</t>
  </si>
  <si>
    <t>Whole Home Retrofit</t>
  </si>
  <si>
    <t>Residential Behavioral Change</t>
  </si>
  <si>
    <t>SMUD, Puget Sound, CenterPoint Energy and National Grid</t>
  </si>
  <si>
    <t>Behavioral Change</t>
  </si>
  <si>
    <t>C&amp;I Prescriptive</t>
  </si>
  <si>
    <t>Condensing Unit Heater</t>
  </si>
  <si>
    <t>Boiler Tune-up</t>
  </si>
  <si>
    <t>Boiler Cutout/Reset Control</t>
  </si>
  <si>
    <t>ENERGY STAR Convection Oven</t>
  </si>
  <si>
    <t>Oven</t>
  </si>
  <si>
    <t>Fishnick</t>
  </si>
  <si>
    <t>Combination Oven</t>
  </si>
  <si>
    <t>ENERGY STAR Fryer</t>
  </si>
  <si>
    <t>Fryer</t>
  </si>
  <si>
    <t>Infrared Upright Broiler</t>
  </si>
  <si>
    <t>Broiler</t>
  </si>
  <si>
    <t>Infrared Charbroiler</t>
  </si>
  <si>
    <t>Charbroiler</t>
  </si>
  <si>
    <t>Conveyor Oven</t>
  </si>
  <si>
    <t>Pasta Cooker</t>
  </si>
  <si>
    <t>Cooker</t>
  </si>
  <si>
    <t>Infrared Rotisserie Oven</t>
  </si>
  <si>
    <t>Infrared Salamander Broiler</t>
  </si>
  <si>
    <t>Pre Rinse Sprayers</t>
  </si>
  <si>
    <t>Sprayer</t>
  </si>
  <si>
    <t>MN Deemed Savings</t>
  </si>
  <si>
    <t>CEE adjusted</t>
  </si>
  <si>
    <t>ENERGY STAR Steamer</t>
  </si>
  <si>
    <t>Steamer (5-6 pans)</t>
  </si>
  <si>
    <t>Multifamily Direct Install</t>
  </si>
  <si>
    <t>MI Deemed Savings</t>
  </si>
  <si>
    <t>Gas Water Heater &gt;0.62 EF</t>
  </si>
  <si>
    <t>Water Heater</t>
  </si>
  <si>
    <t>Gas Water Heater &gt;0.67 EF</t>
  </si>
  <si>
    <t>C&amp;I Custom</t>
  </si>
  <si>
    <t>Custom Project</t>
  </si>
  <si>
    <t>Project</t>
  </si>
  <si>
    <t>MN Energy Resources Corportation</t>
  </si>
  <si>
    <t>C&amp;I Retro Commissioning</t>
  </si>
  <si>
    <t>Retro Commissioning Project</t>
  </si>
  <si>
    <t>ComEd</t>
  </si>
  <si>
    <t>Small Business Efficiency</t>
  </si>
  <si>
    <t>Tune-up</t>
  </si>
  <si>
    <t>Integrys-ComEd SOW 11/15/10</t>
  </si>
  <si>
    <t>Furnace Tune-up 110-250 MBH</t>
  </si>
  <si>
    <t>Programmable Thermostats-Gas Heat</t>
  </si>
  <si>
    <t>Steam Trap Repair/Replacement</t>
  </si>
  <si>
    <t>Steam Trap</t>
  </si>
  <si>
    <t>Effective as of 6/1/11</t>
  </si>
  <si>
    <t>FES</t>
  </si>
  <si>
    <t>Pipe Insulation (assumes 5 ft of pipe)</t>
  </si>
  <si>
    <t>DEER</t>
  </si>
  <si>
    <t>Showerhead</t>
  </si>
  <si>
    <t>Aerator</t>
  </si>
  <si>
    <t>Effective as of 6/1/12</t>
  </si>
  <si>
    <t>Effective as of 6/1/13</t>
  </si>
  <si>
    <t>Boilers &lt;300 MBH ≥90% TE</t>
  </si>
  <si>
    <t>Minnesota (Navigant) Adjusted</t>
  </si>
  <si>
    <t>Chicagoland</t>
  </si>
  <si>
    <t>AEG estimate</t>
  </si>
  <si>
    <t>Chicagoland, adjusted by AEG</t>
  </si>
  <si>
    <t>Minnesota (Navigant)</t>
  </si>
  <si>
    <t>Peoples (Navigant)</t>
  </si>
  <si>
    <t>FES/AEG/Integrys</t>
  </si>
  <si>
    <t>AEG, NYS EEPS</t>
  </si>
  <si>
    <t>Handheld Showerheads</t>
  </si>
  <si>
    <t>Effective as of 12/9/11</t>
  </si>
  <si>
    <t>Single-Family Direct Install</t>
  </si>
  <si>
    <t>FES Calculated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</si>
</sst>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</cellStyleXfs>
  <cellXfs count="20">
    <xf numFmtId="0" fontId="0" fillId="0" borderId="0" xfId="0"/>
    <xf numFmtId="9" fontId="0" fillId="0" borderId="0" xfId="1" applyFont="1"/>
    <xf numFmtId="6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0" fontId="0" fillId="0" borderId="0" xfId="0"/>
    <xf numFmtId="0" fontId="0" fillId="0" borderId="0" xfId="0" applyFill="1" applyBorder="1"/>
    <xf numFmtId="0" fontId="2" fillId="2" borderId="0" xfId="0" applyFont="1" applyFill="1" applyAlignment="1">
      <alignment horizontal="center" wrapText="1"/>
    </xf>
    <xf numFmtId="9" fontId="2" fillId="2" borderId="0" xfId="1" applyFont="1" applyFill="1" applyAlignment="1">
      <alignment horizontal="center" wrapText="1"/>
    </xf>
    <xf numFmtId="0" fontId="2" fillId="2" borderId="0" xfId="0" applyNumberFormat="1" applyFont="1" applyFill="1" applyAlignment="1">
      <alignment horizontal="center" wrapText="1"/>
    </xf>
    <xf numFmtId="0" fontId="0" fillId="0" borderId="0" xfId="0" applyAlignment="1">
      <alignment wrapText="1"/>
    </xf>
    <xf numFmtId="164" fontId="0" fillId="0" borderId="0" xfId="0" applyNumberFormat="1"/>
    <xf numFmtId="8" fontId="0" fillId="0" borderId="0" xfId="0" applyNumberFormat="1"/>
    <xf numFmtId="0" fontId="0" fillId="3" borderId="0" xfId="0" applyFill="1"/>
    <xf numFmtId="9" fontId="0" fillId="3" borderId="0" xfId="1" applyFont="1" applyFill="1"/>
    <xf numFmtId="2" fontId="0" fillId="3" borderId="0" xfId="0" applyNumberFormat="1" applyFill="1"/>
    <xf numFmtId="6" fontId="0" fillId="3" borderId="0" xfId="0" applyNumberFormat="1" applyFill="1"/>
    <xf numFmtId="0" fontId="0" fillId="3" borderId="0" xfId="0" applyNumberFormat="1" applyFill="1"/>
  </cellXfs>
  <cellStyles count="5">
    <cellStyle name="Comma 2" xfId="2"/>
    <cellStyle name="Normal" xfId="0" builtinId="0"/>
    <cellStyle name="Normal 2" xfId="3"/>
    <cellStyle name="Normal 3" xfId="4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68580</xdr:colOff>
          <xdr:row>0</xdr:row>
          <xdr:rowOff>45720</xdr:rowOff>
        </xdr:from>
        <xdr:to>
          <xdr:col>0</xdr:col>
          <xdr:colOff>1188720</xdr:colOff>
          <xdr:row>0</xdr:row>
          <xdr:rowOff>297180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Hide Sources</a:t>
              </a:r>
              <a:endParaRPr lang="en-US"/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1264920</xdr:colOff>
          <xdr:row>0</xdr:row>
          <xdr:rowOff>38100</xdr:rowOff>
        </xdr:from>
        <xdr:to>
          <xdr:col>1</xdr:col>
          <xdr:colOff>480060</xdr:colOff>
          <xdr:row>0</xdr:row>
          <xdr:rowOff>297180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/>
                </a:rPr>
                <a:t>Show Sources</a:t>
              </a:r>
              <a:endParaRPr lang="en-US"/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N59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E26" sqref="E26"/>
    </sheetView>
  </sheetViews>
  <sheetFormatPr defaultRowHeight="14.4" x14ac:dyDescent="0.3"/>
  <cols>
    <col min="1" max="1" width="28.44140625" bestFit="1" customWidth="1"/>
    <col min="2" max="2" width="34.6640625" bestFit="1" customWidth="1"/>
    <col min="3" max="3" width="17.88671875" bestFit="1" customWidth="1"/>
    <col min="4" max="4" width="12.109375" bestFit="1" customWidth="1"/>
    <col min="5" max="5" width="20.44140625" customWidth="1"/>
    <col min="6" max="6" width="10.109375" style="1" bestFit="1" customWidth="1"/>
    <col min="7" max="7" width="28" style="1" customWidth="1"/>
    <col min="8" max="8" width="12.109375" bestFit="1" customWidth="1"/>
    <col min="9" max="9" width="12.6640625" bestFit="1" customWidth="1"/>
    <col min="10" max="10" width="13.44140625" style="3" bestFit="1" customWidth="1"/>
    <col min="11" max="11" width="23.88671875" style="3" bestFit="1" customWidth="1"/>
    <col min="12" max="12" width="16.33203125" bestFit="1" customWidth="1"/>
    <col min="13" max="13" width="29.109375" style="7" bestFit="1" customWidth="1"/>
    <col min="14" max="14" width="19.88671875" bestFit="1" customWidth="1"/>
  </cols>
  <sheetData>
    <row r="1" spans="1:14" s="7" customFormat="1" ht="24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 s="12" customFormat="1" ht="30" x14ac:dyDescent="0.25">
      <c r="A2" s="9" t="s">
        <v>5</v>
      </c>
      <c r="B2" s="9" t="s">
        <v>0</v>
      </c>
      <c r="C2" s="9" t="s">
        <v>3</v>
      </c>
      <c r="D2" s="9" t="s">
        <v>1</v>
      </c>
      <c r="E2" s="9" t="s">
        <v>28</v>
      </c>
      <c r="F2" s="10" t="s">
        <v>21</v>
      </c>
      <c r="G2" s="10" t="s">
        <v>24</v>
      </c>
      <c r="H2" s="9" t="s">
        <v>20</v>
      </c>
      <c r="I2" s="9" t="s">
        <v>2</v>
      </c>
      <c r="J2" s="11" t="s">
        <v>22</v>
      </c>
      <c r="K2" s="11" t="s">
        <v>27</v>
      </c>
      <c r="L2" s="9" t="s">
        <v>23</v>
      </c>
      <c r="M2" s="9" t="s">
        <v>34</v>
      </c>
      <c r="N2" s="9" t="s">
        <v>10</v>
      </c>
    </row>
    <row r="3" spans="1:14" x14ac:dyDescent="0.3">
      <c r="A3" t="s">
        <v>8</v>
      </c>
      <c r="B3" s="7" t="s">
        <v>15</v>
      </c>
      <c r="C3" t="s">
        <v>4</v>
      </c>
      <c r="D3">
        <f>1128/500</f>
        <v>2.2559999999999998</v>
      </c>
      <c r="E3" t="s">
        <v>17</v>
      </c>
      <c r="F3" s="1">
        <v>0.69</v>
      </c>
      <c r="G3" s="1" t="s">
        <v>25</v>
      </c>
      <c r="H3" s="4">
        <f>D3*F3</f>
        <v>1.5566399999999998</v>
      </c>
      <c r="I3" s="2">
        <v>2</v>
      </c>
      <c r="J3" s="3">
        <v>20</v>
      </c>
      <c r="K3" s="3" t="s">
        <v>100</v>
      </c>
      <c r="L3" s="2">
        <f>4200/500</f>
        <v>8.4</v>
      </c>
      <c r="M3" s="2" t="s">
        <v>99</v>
      </c>
      <c r="N3" s="7" t="s">
        <v>90</v>
      </c>
    </row>
    <row r="4" spans="1:14" x14ac:dyDescent="0.3">
      <c r="A4" t="s">
        <v>8</v>
      </c>
      <c r="B4" s="7" t="s">
        <v>6</v>
      </c>
      <c r="C4" t="s">
        <v>4</v>
      </c>
      <c r="D4">
        <f>1598/500</f>
        <v>3.1960000000000002</v>
      </c>
      <c r="E4" s="5" t="s">
        <v>17</v>
      </c>
      <c r="F4" s="1">
        <v>0.69</v>
      </c>
      <c r="G4" s="1" t="s">
        <v>25</v>
      </c>
      <c r="H4" s="4">
        <f>D4*F4</f>
        <v>2.2052399999999999</v>
      </c>
      <c r="I4" s="2">
        <v>4</v>
      </c>
      <c r="J4" s="3">
        <v>20</v>
      </c>
      <c r="K4" s="3" t="s">
        <v>100</v>
      </c>
      <c r="L4" s="2">
        <f>9750/500</f>
        <v>19.5</v>
      </c>
      <c r="M4" s="2" t="s">
        <v>99</v>
      </c>
      <c r="N4" s="7" t="s">
        <v>90</v>
      </c>
    </row>
    <row r="5" spans="1:14" x14ac:dyDescent="0.3">
      <c r="A5" t="s">
        <v>8</v>
      </c>
      <c r="B5" s="7" t="s">
        <v>14</v>
      </c>
      <c r="C5" t="s">
        <v>9</v>
      </c>
      <c r="D5">
        <v>149</v>
      </c>
      <c r="E5" s="5" t="s">
        <v>17</v>
      </c>
      <c r="F5" s="1">
        <v>0.69</v>
      </c>
      <c r="G5" s="1" t="s">
        <v>25</v>
      </c>
      <c r="H5">
        <f t="shared" ref="H5:H7" si="0">D5*F5</f>
        <v>102.80999999999999</v>
      </c>
      <c r="I5" s="2">
        <v>350</v>
      </c>
      <c r="J5" s="3">
        <v>20</v>
      </c>
      <c r="K5" s="3" t="s">
        <v>100</v>
      </c>
      <c r="L5" s="2">
        <v>1250</v>
      </c>
      <c r="M5" s="2" t="s">
        <v>100</v>
      </c>
      <c r="N5" s="7" t="s">
        <v>90</v>
      </c>
    </row>
    <row r="6" spans="1:14" x14ac:dyDescent="0.3">
      <c r="A6" t="s">
        <v>8</v>
      </c>
      <c r="B6" s="7" t="s">
        <v>16</v>
      </c>
      <c r="C6" t="s">
        <v>9</v>
      </c>
      <c r="D6">
        <v>211</v>
      </c>
      <c r="E6" s="5" t="s">
        <v>17</v>
      </c>
      <c r="F6" s="1">
        <v>0.69</v>
      </c>
      <c r="G6" s="1" t="s">
        <v>25</v>
      </c>
      <c r="H6">
        <f t="shared" si="0"/>
        <v>145.58999999999997</v>
      </c>
      <c r="I6" s="2">
        <v>450</v>
      </c>
      <c r="J6" s="3">
        <v>20</v>
      </c>
      <c r="K6" s="3" t="s">
        <v>100</v>
      </c>
      <c r="L6" s="2">
        <v>1500</v>
      </c>
      <c r="M6" s="2" t="s">
        <v>100</v>
      </c>
      <c r="N6" s="7" t="s">
        <v>90</v>
      </c>
    </row>
    <row r="7" spans="1:14" ht="15" x14ac:dyDescent="0.25">
      <c r="A7" t="s">
        <v>8</v>
      </c>
      <c r="B7" s="7" t="s">
        <v>11</v>
      </c>
      <c r="C7" t="s">
        <v>12</v>
      </c>
      <c r="D7">
        <v>66</v>
      </c>
      <c r="E7" t="s">
        <v>17</v>
      </c>
      <c r="F7" s="1">
        <v>0.51</v>
      </c>
      <c r="G7" s="1" t="s">
        <v>25</v>
      </c>
      <c r="H7">
        <f t="shared" si="0"/>
        <v>33.660000000000004</v>
      </c>
      <c r="I7" s="2">
        <v>100</v>
      </c>
      <c r="J7" s="3">
        <v>20</v>
      </c>
      <c r="K7" s="3" t="s">
        <v>106</v>
      </c>
      <c r="L7" s="2">
        <v>200</v>
      </c>
      <c r="M7" s="2" t="s">
        <v>101</v>
      </c>
      <c r="N7" s="7" t="s">
        <v>90</v>
      </c>
    </row>
    <row r="8" spans="1:14" x14ac:dyDescent="0.3">
      <c r="A8" t="s">
        <v>8</v>
      </c>
      <c r="B8" s="7" t="s">
        <v>18</v>
      </c>
      <c r="C8" t="s">
        <v>7</v>
      </c>
      <c r="D8">
        <v>205</v>
      </c>
      <c r="E8" s="7" t="s">
        <v>17</v>
      </c>
      <c r="F8" s="1">
        <v>0.51</v>
      </c>
      <c r="G8" s="1" t="s">
        <v>26</v>
      </c>
      <c r="H8">
        <f>D8*F8</f>
        <v>104.55</v>
      </c>
      <c r="I8" s="2">
        <v>200</v>
      </c>
      <c r="J8" s="3">
        <v>20</v>
      </c>
      <c r="K8" s="3" t="s">
        <v>100</v>
      </c>
      <c r="L8" s="2">
        <v>1125</v>
      </c>
      <c r="M8" s="2" t="s">
        <v>102</v>
      </c>
      <c r="N8" s="7" t="s">
        <v>90</v>
      </c>
    </row>
    <row r="9" spans="1:14" x14ac:dyDescent="0.3">
      <c r="A9" t="s">
        <v>8</v>
      </c>
      <c r="B9" s="7" t="s">
        <v>19</v>
      </c>
      <c r="C9" t="s">
        <v>7</v>
      </c>
      <c r="D9">
        <v>241</v>
      </c>
      <c r="E9" s="7" t="s">
        <v>17</v>
      </c>
      <c r="F9" s="1">
        <v>0.51</v>
      </c>
      <c r="G9" s="1" t="s">
        <v>26</v>
      </c>
      <c r="H9">
        <f>D9*F9</f>
        <v>122.91</v>
      </c>
      <c r="I9" s="2">
        <v>250</v>
      </c>
      <c r="J9" s="3">
        <v>20</v>
      </c>
      <c r="K9" s="3" t="s">
        <v>100</v>
      </c>
      <c r="L9" s="2">
        <v>1650</v>
      </c>
      <c r="M9" s="2" t="s">
        <v>102</v>
      </c>
      <c r="N9" s="7" t="s">
        <v>90</v>
      </c>
    </row>
    <row r="10" spans="1:14" x14ac:dyDescent="0.3">
      <c r="A10" t="s">
        <v>13</v>
      </c>
      <c r="B10" s="7" t="s">
        <v>15</v>
      </c>
      <c r="C10" t="s">
        <v>4</v>
      </c>
      <c r="D10">
        <f>1128/500</f>
        <v>2.2559999999999998</v>
      </c>
      <c r="E10" s="5" t="s">
        <v>17</v>
      </c>
      <c r="F10" s="1">
        <v>0.69</v>
      </c>
      <c r="G10" s="1" t="s">
        <v>25</v>
      </c>
      <c r="H10" s="4">
        <f t="shared" ref="H10:H59" si="1">D10*F10</f>
        <v>1.5566399999999998</v>
      </c>
      <c r="I10" s="2">
        <v>2</v>
      </c>
      <c r="J10" s="3">
        <v>20</v>
      </c>
      <c r="K10" s="3" t="s">
        <v>100</v>
      </c>
      <c r="L10" s="2">
        <f>4200/500</f>
        <v>8.4</v>
      </c>
      <c r="M10" s="2" t="s">
        <v>99</v>
      </c>
      <c r="N10" s="7" t="s">
        <v>90</v>
      </c>
    </row>
    <row r="11" spans="1:14" x14ac:dyDescent="0.3">
      <c r="A11" t="s">
        <v>13</v>
      </c>
      <c r="B11" s="7" t="s">
        <v>6</v>
      </c>
      <c r="C11" t="s">
        <v>4</v>
      </c>
      <c r="D11">
        <f>1598/500</f>
        <v>3.1960000000000002</v>
      </c>
      <c r="E11" s="5" t="s">
        <v>17</v>
      </c>
      <c r="F11" s="1">
        <v>0.69</v>
      </c>
      <c r="G11" s="1" t="s">
        <v>25</v>
      </c>
      <c r="H11" s="4">
        <f t="shared" si="1"/>
        <v>2.2052399999999999</v>
      </c>
      <c r="I11" s="2">
        <v>4</v>
      </c>
      <c r="J11" s="3">
        <v>20</v>
      </c>
      <c r="K11" s="3" t="s">
        <v>100</v>
      </c>
      <c r="L11" s="2">
        <f>9750/500</f>
        <v>19.5</v>
      </c>
      <c r="M11" s="2" t="s">
        <v>99</v>
      </c>
      <c r="N11" s="7" t="s">
        <v>90</v>
      </c>
    </row>
    <row r="12" spans="1:14" x14ac:dyDescent="0.3">
      <c r="A12" t="s">
        <v>13</v>
      </c>
      <c r="B12" s="7" t="s">
        <v>14</v>
      </c>
      <c r="C12" t="s">
        <v>9</v>
      </c>
      <c r="D12">
        <v>149</v>
      </c>
      <c r="E12" s="5" t="s">
        <v>17</v>
      </c>
      <c r="F12" s="1">
        <v>0.69</v>
      </c>
      <c r="G12" s="1" t="s">
        <v>25</v>
      </c>
      <c r="H12" s="4">
        <f t="shared" si="1"/>
        <v>102.80999999999999</v>
      </c>
      <c r="I12" s="2">
        <v>500</v>
      </c>
      <c r="J12" s="3">
        <v>20</v>
      </c>
      <c r="K12" s="3" t="s">
        <v>100</v>
      </c>
      <c r="L12" s="2">
        <v>1250</v>
      </c>
      <c r="M12" s="2" t="s">
        <v>100</v>
      </c>
      <c r="N12" s="7" t="s">
        <v>90</v>
      </c>
    </row>
    <row r="13" spans="1:14" x14ac:dyDescent="0.3">
      <c r="A13" t="s">
        <v>13</v>
      </c>
      <c r="B13" s="7" t="s">
        <v>16</v>
      </c>
      <c r="C13" t="s">
        <v>9</v>
      </c>
      <c r="D13">
        <v>211</v>
      </c>
      <c r="E13" s="5" t="s">
        <v>17</v>
      </c>
      <c r="F13" s="1">
        <v>0.69</v>
      </c>
      <c r="G13" s="1" t="s">
        <v>25</v>
      </c>
      <c r="H13" s="4">
        <f t="shared" si="1"/>
        <v>145.58999999999997</v>
      </c>
      <c r="I13" s="2">
        <v>600</v>
      </c>
      <c r="J13" s="3">
        <v>20</v>
      </c>
      <c r="K13" s="3" t="s">
        <v>100</v>
      </c>
      <c r="L13" s="2">
        <v>1500</v>
      </c>
      <c r="M13" s="2" t="s">
        <v>100</v>
      </c>
      <c r="N13" s="7" t="s">
        <v>90</v>
      </c>
    </row>
    <row r="14" spans="1:14" ht="15" x14ac:dyDescent="0.25">
      <c r="A14" t="s">
        <v>13</v>
      </c>
      <c r="B14" s="7" t="s">
        <v>11</v>
      </c>
      <c r="C14" t="s">
        <v>12</v>
      </c>
      <c r="D14">
        <v>66</v>
      </c>
      <c r="E14" s="5" t="s">
        <v>17</v>
      </c>
      <c r="F14" s="1">
        <v>0.51</v>
      </c>
      <c r="G14" s="1" t="s">
        <v>25</v>
      </c>
      <c r="H14" s="4">
        <f t="shared" si="1"/>
        <v>33.660000000000004</v>
      </c>
      <c r="I14" s="2">
        <v>100</v>
      </c>
      <c r="J14" s="3">
        <v>20</v>
      </c>
      <c r="K14" s="3" t="s">
        <v>106</v>
      </c>
      <c r="L14" s="2">
        <v>200</v>
      </c>
      <c r="M14" s="2" t="s">
        <v>101</v>
      </c>
      <c r="N14" s="7" t="s">
        <v>90</v>
      </c>
    </row>
    <row r="15" spans="1:14" x14ac:dyDescent="0.3">
      <c r="A15" t="s">
        <v>13</v>
      </c>
      <c r="B15" s="7" t="s">
        <v>18</v>
      </c>
      <c r="C15" t="s">
        <v>7</v>
      </c>
      <c r="D15">
        <v>205</v>
      </c>
      <c r="E15" s="7" t="s">
        <v>17</v>
      </c>
      <c r="F15" s="1">
        <v>0.51</v>
      </c>
      <c r="G15" s="1" t="s">
        <v>26</v>
      </c>
      <c r="H15" s="4">
        <f t="shared" si="1"/>
        <v>104.55</v>
      </c>
      <c r="I15" s="2">
        <v>350</v>
      </c>
      <c r="J15" s="3">
        <v>20</v>
      </c>
      <c r="K15" s="3" t="s">
        <v>100</v>
      </c>
      <c r="L15" s="2">
        <v>1125</v>
      </c>
      <c r="M15" s="2" t="s">
        <v>102</v>
      </c>
      <c r="N15" s="7" t="s">
        <v>90</v>
      </c>
    </row>
    <row r="16" spans="1:14" x14ac:dyDescent="0.3">
      <c r="A16" t="s">
        <v>13</v>
      </c>
      <c r="B16" s="7" t="s">
        <v>19</v>
      </c>
      <c r="C16" t="s">
        <v>7</v>
      </c>
      <c r="D16">
        <v>241</v>
      </c>
      <c r="E16" s="7" t="s">
        <v>17</v>
      </c>
      <c r="F16" s="1">
        <v>0.51</v>
      </c>
      <c r="G16" s="1" t="s">
        <v>26</v>
      </c>
      <c r="H16" s="4">
        <f t="shared" si="1"/>
        <v>122.91</v>
      </c>
      <c r="I16" s="2">
        <v>400</v>
      </c>
      <c r="J16" s="3">
        <v>20</v>
      </c>
      <c r="K16" s="3" t="s">
        <v>100</v>
      </c>
      <c r="L16" s="2">
        <v>1650</v>
      </c>
      <c r="M16" s="2" t="s">
        <v>102</v>
      </c>
      <c r="N16" s="7" t="s">
        <v>90</v>
      </c>
    </row>
    <row r="17" spans="1:14" ht="15" x14ac:dyDescent="0.25">
      <c r="A17" s="7" t="s">
        <v>71</v>
      </c>
      <c r="B17" s="7" t="s">
        <v>29</v>
      </c>
      <c r="C17" s="7" t="s">
        <v>38</v>
      </c>
      <c r="D17">
        <v>21</v>
      </c>
      <c r="E17" s="7" t="s">
        <v>35</v>
      </c>
      <c r="F17" s="1">
        <v>0.93</v>
      </c>
      <c r="G17" s="1" t="s">
        <v>32</v>
      </c>
      <c r="H17" s="6">
        <f t="shared" si="1"/>
        <v>19.53</v>
      </c>
      <c r="I17" s="2">
        <v>0</v>
      </c>
      <c r="J17" s="3">
        <v>7</v>
      </c>
      <c r="K17" s="3" t="s">
        <v>103</v>
      </c>
      <c r="L17" s="2">
        <v>22</v>
      </c>
      <c r="M17" s="2" t="s">
        <v>91</v>
      </c>
      <c r="N17" s="7" t="s">
        <v>90</v>
      </c>
    </row>
    <row r="18" spans="1:14" s="7" customFormat="1" ht="15" x14ac:dyDescent="0.25">
      <c r="A18" s="7" t="s">
        <v>71</v>
      </c>
      <c r="B18" s="7" t="s">
        <v>107</v>
      </c>
      <c r="C18" s="7" t="s">
        <v>38</v>
      </c>
      <c r="D18" s="7">
        <v>21</v>
      </c>
      <c r="E18" s="7" t="s">
        <v>35</v>
      </c>
      <c r="F18" s="1">
        <v>0.93</v>
      </c>
      <c r="G18" s="1" t="s">
        <v>32</v>
      </c>
      <c r="H18" s="6">
        <f t="shared" si="1"/>
        <v>19.53</v>
      </c>
      <c r="I18" s="2">
        <v>0</v>
      </c>
      <c r="J18" s="3">
        <v>7</v>
      </c>
      <c r="K18" s="3" t="s">
        <v>103</v>
      </c>
      <c r="L18" s="14">
        <v>27.46</v>
      </c>
      <c r="M18" s="2" t="s">
        <v>91</v>
      </c>
      <c r="N18" s="7" t="s">
        <v>108</v>
      </c>
    </row>
    <row r="19" spans="1:14" ht="15" x14ac:dyDescent="0.25">
      <c r="A19" s="7" t="s">
        <v>71</v>
      </c>
      <c r="B19" s="7" t="s">
        <v>30</v>
      </c>
      <c r="C19" s="7" t="s">
        <v>38</v>
      </c>
      <c r="D19">
        <v>5</v>
      </c>
      <c r="E19" s="7" t="s">
        <v>36</v>
      </c>
      <c r="F19" s="1">
        <v>0.94</v>
      </c>
      <c r="G19" s="1" t="s">
        <v>32</v>
      </c>
      <c r="H19" s="6">
        <f t="shared" si="1"/>
        <v>4.6999999999999993</v>
      </c>
      <c r="I19" s="2">
        <v>0</v>
      </c>
      <c r="J19" s="3">
        <v>5</v>
      </c>
      <c r="K19" s="3" t="s">
        <v>103</v>
      </c>
      <c r="L19" s="2">
        <v>5</v>
      </c>
      <c r="M19" s="2" t="s">
        <v>91</v>
      </c>
      <c r="N19" s="7" t="s">
        <v>90</v>
      </c>
    </row>
    <row r="20" spans="1:14" ht="15" x14ac:dyDescent="0.25">
      <c r="A20" s="7" t="s">
        <v>71</v>
      </c>
      <c r="B20" s="7" t="s">
        <v>92</v>
      </c>
      <c r="C20" s="7" t="s">
        <v>38</v>
      </c>
      <c r="D20">
        <v>13</v>
      </c>
      <c r="E20" s="7" t="s">
        <v>36</v>
      </c>
      <c r="F20" s="1">
        <v>0.67</v>
      </c>
      <c r="G20" s="1" t="s">
        <v>33</v>
      </c>
      <c r="H20" s="6">
        <f t="shared" si="1"/>
        <v>8.7100000000000009</v>
      </c>
      <c r="I20" s="2">
        <v>0</v>
      </c>
      <c r="J20" s="3">
        <v>20</v>
      </c>
      <c r="K20" s="3" t="s">
        <v>100</v>
      </c>
      <c r="L20" s="2">
        <v>11</v>
      </c>
      <c r="M20" s="2" t="s">
        <v>93</v>
      </c>
      <c r="N20" s="7" t="s">
        <v>90</v>
      </c>
    </row>
    <row r="21" spans="1:14" s="15" customFormat="1" ht="15" hidden="1" x14ac:dyDescent="0.25">
      <c r="A21" s="15" t="s">
        <v>71</v>
      </c>
      <c r="B21" s="15" t="s">
        <v>31</v>
      </c>
      <c r="C21" s="15" t="s">
        <v>38</v>
      </c>
      <c r="D21" s="15">
        <v>26</v>
      </c>
      <c r="E21" s="15" t="s">
        <v>36</v>
      </c>
      <c r="F21" s="16">
        <v>0.76</v>
      </c>
      <c r="G21" s="16"/>
      <c r="H21" s="17">
        <f t="shared" si="1"/>
        <v>19.760000000000002</v>
      </c>
      <c r="I21" s="18">
        <v>0</v>
      </c>
      <c r="J21" s="19">
        <v>10</v>
      </c>
      <c r="K21" s="19" t="s">
        <v>103</v>
      </c>
      <c r="L21" s="18">
        <v>75</v>
      </c>
      <c r="M21" s="18" t="s">
        <v>103</v>
      </c>
      <c r="N21" s="15" t="s">
        <v>90</v>
      </c>
    </row>
    <row r="22" spans="1:14" s="7" customFormat="1" ht="15" x14ac:dyDescent="0.25">
      <c r="A22" s="7" t="s">
        <v>109</v>
      </c>
      <c r="B22" s="7" t="s">
        <v>29</v>
      </c>
      <c r="C22" s="7" t="s">
        <v>40</v>
      </c>
      <c r="D22" s="7">
        <v>35</v>
      </c>
      <c r="E22" s="7" t="s">
        <v>110</v>
      </c>
      <c r="F22" s="1">
        <v>0.93</v>
      </c>
      <c r="G22" s="1" t="s">
        <v>32</v>
      </c>
      <c r="H22" s="6">
        <v>32.56</v>
      </c>
      <c r="I22" s="2">
        <v>0</v>
      </c>
      <c r="J22" s="3">
        <v>7</v>
      </c>
      <c r="K22" s="3" t="s">
        <v>103</v>
      </c>
      <c r="L22" s="2">
        <v>22</v>
      </c>
      <c r="M22" s="2" t="s">
        <v>91</v>
      </c>
      <c r="N22" s="7" t="s">
        <v>90</v>
      </c>
    </row>
    <row r="23" spans="1:14" s="7" customFormat="1" ht="15" x14ac:dyDescent="0.25">
      <c r="A23" s="7" t="s">
        <v>109</v>
      </c>
      <c r="B23" s="7" t="s">
        <v>107</v>
      </c>
      <c r="C23" s="7" t="s">
        <v>40</v>
      </c>
      <c r="D23" s="7">
        <v>35</v>
      </c>
      <c r="E23" s="7" t="s">
        <v>110</v>
      </c>
      <c r="F23" s="1">
        <v>0.93</v>
      </c>
      <c r="G23" s="1" t="s">
        <v>32</v>
      </c>
      <c r="H23" s="6">
        <v>32.56</v>
      </c>
      <c r="I23" s="2">
        <v>0</v>
      </c>
      <c r="J23" s="3">
        <v>7</v>
      </c>
      <c r="K23" s="3" t="s">
        <v>103</v>
      </c>
      <c r="L23" s="14">
        <v>27.46</v>
      </c>
      <c r="M23" s="2" t="s">
        <v>91</v>
      </c>
      <c r="N23" s="7" t="s">
        <v>108</v>
      </c>
    </row>
    <row r="24" spans="1:14" s="7" customFormat="1" ht="15" x14ac:dyDescent="0.25">
      <c r="A24" s="7" t="s">
        <v>109</v>
      </c>
      <c r="B24" s="7" t="s">
        <v>30</v>
      </c>
      <c r="C24" s="7" t="s">
        <v>40</v>
      </c>
      <c r="D24" s="7">
        <v>10.1</v>
      </c>
      <c r="E24" s="7" t="s">
        <v>110</v>
      </c>
      <c r="F24" s="1">
        <v>0.94</v>
      </c>
      <c r="G24" s="1" t="s">
        <v>32</v>
      </c>
      <c r="H24" s="6">
        <v>9.4499999999999993</v>
      </c>
      <c r="I24" s="2">
        <v>0</v>
      </c>
      <c r="J24" s="3">
        <v>5</v>
      </c>
      <c r="K24" s="3" t="s">
        <v>103</v>
      </c>
      <c r="L24" s="2">
        <v>5</v>
      </c>
      <c r="M24" s="2" t="s">
        <v>91</v>
      </c>
      <c r="N24" s="7" t="s">
        <v>90</v>
      </c>
    </row>
    <row r="25" spans="1:14" s="7" customFormat="1" ht="15" x14ac:dyDescent="0.25">
      <c r="A25" s="7" t="s">
        <v>109</v>
      </c>
      <c r="B25" s="7" t="s">
        <v>92</v>
      </c>
      <c r="C25" s="7" t="s">
        <v>40</v>
      </c>
      <c r="D25" s="7">
        <v>13</v>
      </c>
      <c r="E25" s="7" t="s">
        <v>110</v>
      </c>
      <c r="F25" s="1">
        <v>0.67</v>
      </c>
      <c r="G25" s="1" t="s">
        <v>33</v>
      </c>
      <c r="H25" s="6">
        <f t="shared" ref="H25" si="2">D25*F25</f>
        <v>8.7100000000000009</v>
      </c>
      <c r="I25" s="2">
        <v>0</v>
      </c>
      <c r="J25" s="3">
        <v>20</v>
      </c>
      <c r="K25" s="3" t="s">
        <v>100</v>
      </c>
      <c r="L25" s="2">
        <v>11</v>
      </c>
      <c r="M25" s="2" t="s">
        <v>93</v>
      </c>
      <c r="N25" s="7" t="s">
        <v>90</v>
      </c>
    </row>
    <row r="26" spans="1:14" ht="15" x14ac:dyDescent="0.25">
      <c r="A26" s="7" t="s">
        <v>39</v>
      </c>
      <c r="B26" s="7" t="s">
        <v>42</v>
      </c>
      <c r="C26" s="7" t="s">
        <v>40</v>
      </c>
      <c r="D26">
        <v>400</v>
      </c>
      <c r="E26" s="7" t="s">
        <v>41</v>
      </c>
      <c r="F26" s="1">
        <v>0.76</v>
      </c>
      <c r="G26" s="1" t="s">
        <v>25</v>
      </c>
      <c r="H26" s="6">
        <f t="shared" si="1"/>
        <v>304</v>
      </c>
      <c r="I26" s="2">
        <v>1000</v>
      </c>
      <c r="J26" s="3">
        <v>20</v>
      </c>
      <c r="K26" s="3" t="s">
        <v>91</v>
      </c>
      <c r="L26" s="2">
        <v>2500</v>
      </c>
      <c r="M26" s="2" t="s">
        <v>91</v>
      </c>
      <c r="N26" s="7" t="s">
        <v>90</v>
      </c>
    </row>
    <row r="27" spans="1:14" ht="15" x14ac:dyDescent="0.25">
      <c r="A27" s="7" t="s">
        <v>43</v>
      </c>
      <c r="B27" s="7" t="s">
        <v>45</v>
      </c>
      <c r="C27" s="7" t="s">
        <v>40</v>
      </c>
      <c r="D27">
        <v>16.2</v>
      </c>
      <c r="E27" s="7" t="s">
        <v>44</v>
      </c>
      <c r="F27" s="1">
        <v>0.98</v>
      </c>
      <c r="H27" s="6">
        <f t="shared" si="1"/>
        <v>15.875999999999999</v>
      </c>
      <c r="I27" s="2">
        <v>0</v>
      </c>
      <c r="J27" s="3">
        <v>1</v>
      </c>
      <c r="K27" s="3" t="s">
        <v>91</v>
      </c>
      <c r="L27" s="2">
        <v>0</v>
      </c>
      <c r="M27" s="2" t="s">
        <v>91</v>
      </c>
      <c r="N27" s="7" t="s">
        <v>90</v>
      </c>
    </row>
    <row r="28" spans="1:14" s="7" customFormat="1" ht="15" x14ac:dyDescent="0.25">
      <c r="A28" s="7" t="s">
        <v>46</v>
      </c>
      <c r="B28" s="7" t="s">
        <v>88</v>
      </c>
      <c r="C28" s="7" t="s">
        <v>89</v>
      </c>
      <c r="D28" s="7">
        <v>274</v>
      </c>
      <c r="E28" s="7" t="s">
        <v>17</v>
      </c>
      <c r="F28" s="1">
        <v>0.47</v>
      </c>
      <c r="G28" s="1" t="s">
        <v>25</v>
      </c>
      <c r="H28" s="6">
        <f t="shared" si="1"/>
        <v>128.78</v>
      </c>
      <c r="I28" s="2">
        <v>60</v>
      </c>
      <c r="J28" s="3">
        <v>6</v>
      </c>
      <c r="K28" s="3" t="s">
        <v>100</v>
      </c>
      <c r="L28" s="2">
        <v>77</v>
      </c>
      <c r="M28" s="2" t="s">
        <v>100</v>
      </c>
      <c r="N28" s="7" t="s">
        <v>90</v>
      </c>
    </row>
    <row r="29" spans="1:14" x14ac:dyDescent="0.3">
      <c r="A29" s="7" t="s">
        <v>46</v>
      </c>
      <c r="B29" s="7" t="s">
        <v>15</v>
      </c>
      <c r="C29" s="7" t="s">
        <v>4</v>
      </c>
      <c r="D29">
        <v>2.2559999999999998</v>
      </c>
      <c r="E29" s="7" t="s">
        <v>17</v>
      </c>
      <c r="F29" s="1">
        <v>0.47</v>
      </c>
      <c r="G29" s="1" t="s">
        <v>25</v>
      </c>
      <c r="H29" s="13">
        <f t="shared" si="1"/>
        <v>1.0603199999999999</v>
      </c>
      <c r="I29" s="2">
        <v>2</v>
      </c>
      <c r="J29" s="3">
        <v>20</v>
      </c>
      <c r="K29" s="3" t="s">
        <v>100</v>
      </c>
      <c r="L29" s="2">
        <v>8</v>
      </c>
      <c r="M29" s="2" t="s">
        <v>99</v>
      </c>
      <c r="N29" s="7" t="s">
        <v>90</v>
      </c>
    </row>
    <row r="30" spans="1:14" x14ac:dyDescent="0.3">
      <c r="A30" s="7" t="s">
        <v>46</v>
      </c>
      <c r="B30" s="7" t="s">
        <v>6</v>
      </c>
      <c r="C30" s="7" t="s">
        <v>4</v>
      </c>
      <c r="D30" s="7">
        <f>1598/500</f>
        <v>3.1960000000000002</v>
      </c>
      <c r="E30" s="7" t="s">
        <v>17</v>
      </c>
      <c r="F30" s="1">
        <v>0.47</v>
      </c>
      <c r="G30" s="1" t="s">
        <v>25</v>
      </c>
      <c r="H30" s="13">
        <f t="shared" si="1"/>
        <v>1.5021199999999999</v>
      </c>
      <c r="I30" s="2">
        <v>4</v>
      </c>
      <c r="J30" s="3">
        <v>20</v>
      </c>
      <c r="K30" s="3" t="s">
        <v>100</v>
      </c>
      <c r="L30" s="2">
        <v>20</v>
      </c>
      <c r="M30" s="2" t="s">
        <v>99</v>
      </c>
      <c r="N30" s="7" t="s">
        <v>90</v>
      </c>
    </row>
    <row r="31" spans="1:14" x14ac:dyDescent="0.3">
      <c r="A31" s="7" t="s">
        <v>46</v>
      </c>
      <c r="B31" s="7" t="s">
        <v>98</v>
      </c>
      <c r="C31" s="7" t="s">
        <v>4</v>
      </c>
      <c r="D31" s="13">
        <f>220/75</f>
        <v>2.9333333333333331</v>
      </c>
      <c r="E31" s="7" t="s">
        <v>17</v>
      </c>
      <c r="F31" s="1">
        <v>0.47</v>
      </c>
      <c r="G31" s="1" t="s">
        <v>25</v>
      </c>
      <c r="H31" s="6">
        <f t="shared" si="1"/>
        <v>1.3786666666666665</v>
      </c>
      <c r="I31" s="14">
        <v>6.67</v>
      </c>
      <c r="J31" s="3">
        <v>30</v>
      </c>
      <c r="K31" s="3" t="s">
        <v>103</v>
      </c>
      <c r="L31" s="2">
        <f>1570/75</f>
        <v>20.933333333333334</v>
      </c>
      <c r="M31" s="2" t="s">
        <v>104</v>
      </c>
      <c r="N31" s="7" t="s">
        <v>90</v>
      </c>
    </row>
    <row r="32" spans="1:14" ht="15" x14ac:dyDescent="0.25">
      <c r="A32" s="7" t="s">
        <v>46</v>
      </c>
      <c r="B32" s="7" t="s">
        <v>47</v>
      </c>
      <c r="C32" s="7" t="s">
        <v>4</v>
      </c>
      <c r="D32">
        <f>266/100</f>
        <v>2.66</v>
      </c>
      <c r="E32" s="7" t="s">
        <v>17</v>
      </c>
      <c r="F32" s="1">
        <v>0.47</v>
      </c>
      <c r="G32" s="1" t="s">
        <v>25</v>
      </c>
      <c r="H32" s="6">
        <f t="shared" si="1"/>
        <v>1.2502</v>
      </c>
      <c r="I32" s="2">
        <v>2</v>
      </c>
      <c r="J32" s="3">
        <v>25</v>
      </c>
      <c r="K32" s="3" t="s">
        <v>103</v>
      </c>
      <c r="L32" s="2">
        <f>700/100</f>
        <v>7</v>
      </c>
      <c r="M32" s="2" t="s">
        <v>103</v>
      </c>
      <c r="N32" s="7" t="s">
        <v>90</v>
      </c>
    </row>
    <row r="33" spans="1:14" ht="15" x14ac:dyDescent="0.25">
      <c r="A33" s="7" t="s">
        <v>46</v>
      </c>
      <c r="B33" s="7" t="s">
        <v>48</v>
      </c>
      <c r="C33" s="7" t="s">
        <v>4</v>
      </c>
      <c r="D33">
        <f>303/500</f>
        <v>0.60599999999999998</v>
      </c>
      <c r="E33" s="7" t="s">
        <v>17</v>
      </c>
      <c r="F33" s="1">
        <v>0.47</v>
      </c>
      <c r="G33" s="1" t="s">
        <v>25</v>
      </c>
      <c r="H33" s="6">
        <f t="shared" si="1"/>
        <v>0.28481999999999996</v>
      </c>
      <c r="I33" s="14">
        <v>0.4</v>
      </c>
      <c r="J33" s="3">
        <v>5</v>
      </c>
      <c r="K33" s="3" t="s">
        <v>100</v>
      </c>
      <c r="L33" s="14">
        <f>650/500</f>
        <v>1.3</v>
      </c>
      <c r="M33" s="2" t="s">
        <v>100</v>
      </c>
      <c r="N33" s="7" t="s">
        <v>90</v>
      </c>
    </row>
    <row r="34" spans="1:14" ht="15" x14ac:dyDescent="0.25">
      <c r="A34" s="7" t="s">
        <v>46</v>
      </c>
      <c r="B34" s="7" t="s">
        <v>49</v>
      </c>
      <c r="C34" s="7" t="s">
        <v>4</v>
      </c>
      <c r="D34">
        <v>0.55000000000000004</v>
      </c>
      <c r="E34" s="7" t="s">
        <v>35</v>
      </c>
      <c r="F34" s="1">
        <v>0.47</v>
      </c>
      <c r="G34" s="1" t="s">
        <v>25</v>
      </c>
      <c r="H34" s="6">
        <f t="shared" si="1"/>
        <v>0.25850000000000001</v>
      </c>
      <c r="I34" s="14">
        <v>2.5</v>
      </c>
      <c r="J34" s="3">
        <v>20</v>
      </c>
      <c r="K34" s="3" t="s">
        <v>100</v>
      </c>
      <c r="L34" s="2">
        <v>6</v>
      </c>
      <c r="M34" s="2" t="s">
        <v>100</v>
      </c>
      <c r="N34" s="7" t="s">
        <v>90</v>
      </c>
    </row>
    <row r="35" spans="1:14" x14ac:dyDescent="0.3">
      <c r="A35" s="7" t="s">
        <v>46</v>
      </c>
      <c r="B35" s="7" t="s">
        <v>18</v>
      </c>
      <c r="C35" s="7" t="s">
        <v>7</v>
      </c>
      <c r="D35">
        <v>270</v>
      </c>
      <c r="E35" s="7" t="s">
        <v>17</v>
      </c>
      <c r="F35" s="1">
        <v>0.47</v>
      </c>
      <c r="G35" s="1" t="s">
        <v>25</v>
      </c>
      <c r="H35" s="6">
        <f t="shared" si="1"/>
        <v>126.89999999999999</v>
      </c>
      <c r="I35" s="2">
        <v>225</v>
      </c>
      <c r="J35" s="3">
        <v>20</v>
      </c>
      <c r="K35" s="3" t="s">
        <v>103</v>
      </c>
      <c r="L35" s="2">
        <v>522</v>
      </c>
      <c r="M35" s="2" t="s">
        <v>100</v>
      </c>
      <c r="N35" s="7" t="s">
        <v>90</v>
      </c>
    </row>
    <row r="36" spans="1:14" x14ac:dyDescent="0.3">
      <c r="A36" s="7" t="s">
        <v>46</v>
      </c>
      <c r="B36" s="7" t="s">
        <v>19</v>
      </c>
      <c r="C36" s="7" t="s">
        <v>7</v>
      </c>
      <c r="D36">
        <v>321</v>
      </c>
      <c r="E36" s="7" t="s">
        <v>17</v>
      </c>
      <c r="F36" s="1">
        <v>0.47</v>
      </c>
      <c r="G36" s="1" t="s">
        <v>25</v>
      </c>
      <c r="H36" s="6">
        <f t="shared" si="1"/>
        <v>150.87</v>
      </c>
      <c r="I36" s="2">
        <v>400</v>
      </c>
      <c r="J36" s="3">
        <v>20</v>
      </c>
      <c r="K36" s="3" t="s">
        <v>103</v>
      </c>
      <c r="L36" s="2">
        <v>771</v>
      </c>
      <c r="M36" s="2" t="s">
        <v>100</v>
      </c>
      <c r="N36" s="7" t="s">
        <v>90</v>
      </c>
    </row>
    <row r="37" spans="1:14" ht="15" x14ac:dyDescent="0.25">
      <c r="A37" s="7" t="s">
        <v>46</v>
      </c>
      <c r="B37" s="8" t="s">
        <v>50</v>
      </c>
      <c r="C37" s="7" t="s">
        <v>51</v>
      </c>
      <c r="D37">
        <v>323</v>
      </c>
      <c r="E37" s="7" t="s">
        <v>52</v>
      </c>
      <c r="F37" s="1">
        <v>0.76</v>
      </c>
      <c r="G37" s="1" t="s">
        <v>25</v>
      </c>
      <c r="H37" s="6">
        <f t="shared" si="1"/>
        <v>245.48</v>
      </c>
      <c r="I37" s="2">
        <v>600</v>
      </c>
      <c r="J37" s="3">
        <v>12</v>
      </c>
      <c r="K37" s="3" t="s">
        <v>103</v>
      </c>
      <c r="L37" s="2">
        <v>1900</v>
      </c>
      <c r="M37" s="2" t="s">
        <v>100</v>
      </c>
      <c r="N37" s="7" t="s">
        <v>90</v>
      </c>
    </row>
    <row r="38" spans="1:14" ht="15" x14ac:dyDescent="0.25">
      <c r="A38" s="7" t="s">
        <v>46</v>
      </c>
      <c r="B38" s="8" t="s">
        <v>53</v>
      </c>
      <c r="C38" s="7" t="s">
        <v>51</v>
      </c>
      <c r="D38">
        <v>644</v>
      </c>
      <c r="E38" s="7" t="s">
        <v>52</v>
      </c>
      <c r="F38" s="1">
        <v>0.76</v>
      </c>
      <c r="G38" s="1" t="s">
        <v>25</v>
      </c>
      <c r="H38" s="6">
        <f t="shared" si="1"/>
        <v>489.44</v>
      </c>
      <c r="I38" s="2">
        <v>900</v>
      </c>
      <c r="J38" s="3">
        <v>12</v>
      </c>
      <c r="K38" s="3" t="s">
        <v>103</v>
      </c>
      <c r="L38" s="2">
        <v>4300</v>
      </c>
      <c r="M38" s="2" t="s">
        <v>103</v>
      </c>
      <c r="N38" s="7" t="s">
        <v>90</v>
      </c>
    </row>
    <row r="39" spans="1:14" ht="15" x14ac:dyDescent="0.25">
      <c r="A39" s="7" t="s">
        <v>46</v>
      </c>
      <c r="B39" s="8" t="s">
        <v>54</v>
      </c>
      <c r="C39" s="7" t="s">
        <v>55</v>
      </c>
      <c r="D39">
        <v>505</v>
      </c>
      <c r="E39" s="7" t="s">
        <v>52</v>
      </c>
      <c r="F39" s="1">
        <v>0.76</v>
      </c>
      <c r="G39" s="1" t="s">
        <v>25</v>
      </c>
      <c r="H39" s="6">
        <f t="shared" si="1"/>
        <v>383.8</v>
      </c>
      <c r="I39" s="2">
        <v>750</v>
      </c>
      <c r="J39" s="3">
        <v>15</v>
      </c>
      <c r="K39" s="3" t="s">
        <v>103</v>
      </c>
      <c r="L39" s="2">
        <v>1200</v>
      </c>
      <c r="M39" s="2" t="s">
        <v>100</v>
      </c>
      <c r="N39" s="7" t="s">
        <v>90</v>
      </c>
    </row>
    <row r="40" spans="1:14" ht="15" x14ac:dyDescent="0.25">
      <c r="A40" s="7" t="s">
        <v>46</v>
      </c>
      <c r="B40" s="8" t="s">
        <v>56</v>
      </c>
      <c r="C40" s="7" t="s">
        <v>57</v>
      </c>
      <c r="D40">
        <v>1089</v>
      </c>
      <c r="E40" s="7" t="s">
        <v>52</v>
      </c>
      <c r="F40" s="1">
        <v>0.76</v>
      </c>
      <c r="G40" s="1" t="s">
        <v>25</v>
      </c>
      <c r="H40" s="6">
        <f t="shared" si="1"/>
        <v>827.64</v>
      </c>
      <c r="I40" s="2">
        <v>500</v>
      </c>
      <c r="J40" s="3">
        <v>10</v>
      </c>
      <c r="K40" s="3" t="s">
        <v>103</v>
      </c>
      <c r="L40" s="2">
        <v>5900</v>
      </c>
      <c r="M40" s="2" t="s">
        <v>100</v>
      </c>
      <c r="N40" s="7" t="s">
        <v>90</v>
      </c>
    </row>
    <row r="41" spans="1:14" ht="15" x14ac:dyDescent="0.25">
      <c r="A41" s="7" t="s">
        <v>46</v>
      </c>
      <c r="B41" s="8" t="s">
        <v>58</v>
      </c>
      <c r="C41" s="7" t="s">
        <v>59</v>
      </c>
      <c r="D41">
        <v>661</v>
      </c>
      <c r="E41" s="7" t="s">
        <v>52</v>
      </c>
      <c r="F41" s="1">
        <v>0.76</v>
      </c>
      <c r="G41" s="1" t="s">
        <v>25</v>
      </c>
      <c r="H41" s="6">
        <f t="shared" si="1"/>
        <v>502.36</v>
      </c>
      <c r="I41" s="2">
        <v>500</v>
      </c>
      <c r="J41" s="3">
        <v>12</v>
      </c>
      <c r="K41" s="3" t="s">
        <v>103</v>
      </c>
      <c r="L41" s="2">
        <v>2200</v>
      </c>
      <c r="M41" s="2" t="s">
        <v>103</v>
      </c>
      <c r="N41" s="7" t="s">
        <v>90</v>
      </c>
    </row>
    <row r="42" spans="1:14" x14ac:dyDescent="0.3">
      <c r="A42" s="7" t="s">
        <v>46</v>
      </c>
      <c r="B42" s="8" t="s">
        <v>60</v>
      </c>
      <c r="C42" s="7" t="s">
        <v>51</v>
      </c>
      <c r="D42">
        <v>733</v>
      </c>
      <c r="E42" s="7" t="s">
        <v>52</v>
      </c>
      <c r="F42" s="1">
        <v>0.76</v>
      </c>
      <c r="G42" s="1" t="s">
        <v>25</v>
      </c>
      <c r="H42" s="6">
        <f t="shared" si="1"/>
        <v>557.08000000000004</v>
      </c>
      <c r="I42" s="2">
        <v>1000</v>
      </c>
      <c r="J42" s="3">
        <v>17</v>
      </c>
      <c r="K42" s="3" t="s">
        <v>103</v>
      </c>
      <c r="L42" s="2">
        <v>1800</v>
      </c>
      <c r="M42" s="2" t="s">
        <v>100</v>
      </c>
      <c r="N42" s="7" t="s">
        <v>90</v>
      </c>
    </row>
    <row r="43" spans="1:14" x14ac:dyDescent="0.3">
      <c r="A43" s="7" t="s">
        <v>46</v>
      </c>
      <c r="B43" s="8" t="s">
        <v>61</v>
      </c>
      <c r="C43" s="7" t="s">
        <v>62</v>
      </c>
      <c r="D43">
        <v>1380</v>
      </c>
      <c r="E43" s="7" t="s">
        <v>67</v>
      </c>
      <c r="F43" s="1">
        <v>0.76</v>
      </c>
      <c r="G43" s="1" t="s">
        <v>25</v>
      </c>
      <c r="H43" s="6">
        <f t="shared" si="1"/>
        <v>1048.8</v>
      </c>
      <c r="I43" s="2">
        <v>200</v>
      </c>
      <c r="J43" s="3">
        <v>12</v>
      </c>
      <c r="K43" s="3" t="s">
        <v>103</v>
      </c>
      <c r="L43" s="2">
        <v>2400</v>
      </c>
      <c r="M43" s="2" t="s">
        <v>103</v>
      </c>
      <c r="N43" s="7" t="s">
        <v>90</v>
      </c>
    </row>
    <row r="44" spans="1:14" x14ac:dyDescent="0.3">
      <c r="A44" s="7" t="s">
        <v>46</v>
      </c>
      <c r="B44" s="8" t="s">
        <v>63</v>
      </c>
      <c r="C44" s="7" t="s">
        <v>51</v>
      </c>
      <c r="D44">
        <v>554</v>
      </c>
      <c r="E44" s="7" t="s">
        <v>67</v>
      </c>
      <c r="F44" s="1">
        <v>0.76</v>
      </c>
      <c r="G44" s="1" t="s">
        <v>25</v>
      </c>
      <c r="H44" s="6">
        <f t="shared" si="1"/>
        <v>421.04</v>
      </c>
      <c r="I44" s="2">
        <v>500</v>
      </c>
      <c r="J44" s="3">
        <v>12</v>
      </c>
      <c r="K44" s="3" t="s">
        <v>103</v>
      </c>
      <c r="L44" s="2">
        <v>2700</v>
      </c>
      <c r="M44" s="2" t="s">
        <v>103</v>
      </c>
      <c r="N44" s="7" t="s">
        <v>90</v>
      </c>
    </row>
    <row r="45" spans="1:14" x14ac:dyDescent="0.3">
      <c r="A45" s="7" t="s">
        <v>46</v>
      </c>
      <c r="B45" s="8" t="s">
        <v>64</v>
      </c>
      <c r="C45" s="7" t="s">
        <v>57</v>
      </c>
      <c r="D45">
        <v>239</v>
      </c>
      <c r="E45" s="7" t="s">
        <v>67</v>
      </c>
      <c r="F45" s="1">
        <v>0.76</v>
      </c>
      <c r="G45" s="1" t="s">
        <v>25</v>
      </c>
      <c r="H45" s="6">
        <f t="shared" si="1"/>
        <v>181.64000000000001</v>
      </c>
      <c r="I45" s="2">
        <v>500</v>
      </c>
      <c r="J45" s="3">
        <v>12</v>
      </c>
      <c r="K45" s="3" t="s">
        <v>103</v>
      </c>
      <c r="L45" s="2">
        <v>1000</v>
      </c>
      <c r="M45" s="2" t="s">
        <v>103</v>
      </c>
      <c r="N45" s="7" t="s">
        <v>90</v>
      </c>
    </row>
    <row r="46" spans="1:14" x14ac:dyDescent="0.3">
      <c r="A46" s="7" t="s">
        <v>46</v>
      </c>
      <c r="B46" s="8" t="s">
        <v>65</v>
      </c>
      <c r="C46" s="7" t="s">
        <v>66</v>
      </c>
      <c r="D46">
        <v>162</v>
      </c>
      <c r="E46" s="7" t="s">
        <v>68</v>
      </c>
      <c r="F46" s="1">
        <v>0.76</v>
      </c>
      <c r="G46" s="1" t="s">
        <v>25</v>
      </c>
      <c r="H46" s="6">
        <f t="shared" si="1"/>
        <v>123.12</v>
      </c>
      <c r="I46" s="2">
        <v>28</v>
      </c>
      <c r="J46" s="3">
        <v>5</v>
      </c>
      <c r="K46" s="3" t="s">
        <v>100</v>
      </c>
      <c r="L46" s="2">
        <v>60</v>
      </c>
      <c r="M46" s="2" t="s">
        <v>100</v>
      </c>
      <c r="N46" s="7" t="s">
        <v>90</v>
      </c>
    </row>
    <row r="47" spans="1:14" x14ac:dyDescent="0.3">
      <c r="A47" s="7" t="s">
        <v>46</v>
      </c>
      <c r="B47" s="8" t="s">
        <v>69</v>
      </c>
      <c r="C47" s="7" t="s">
        <v>70</v>
      </c>
      <c r="D47">
        <v>2084</v>
      </c>
      <c r="E47" s="7" t="s">
        <v>52</v>
      </c>
      <c r="F47" s="1">
        <v>0.76</v>
      </c>
      <c r="G47" s="1" t="s">
        <v>25</v>
      </c>
      <c r="H47" s="6">
        <f t="shared" si="1"/>
        <v>1583.84</v>
      </c>
      <c r="I47" s="2">
        <v>950</v>
      </c>
      <c r="J47" s="3">
        <v>12</v>
      </c>
      <c r="K47" s="3" t="s">
        <v>100</v>
      </c>
      <c r="L47" s="2">
        <v>3700</v>
      </c>
      <c r="M47" s="2" t="s">
        <v>100</v>
      </c>
      <c r="N47" s="7" t="s">
        <v>90</v>
      </c>
    </row>
    <row r="48" spans="1:14" x14ac:dyDescent="0.3">
      <c r="A48" s="7" t="s">
        <v>46</v>
      </c>
      <c r="B48" s="8" t="s">
        <v>31</v>
      </c>
      <c r="C48" s="7" t="s">
        <v>37</v>
      </c>
      <c r="D48">
        <v>178</v>
      </c>
      <c r="E48" s="7" t="s">
        <v>72</v>
      </c>
      <c r="F48" s="1">
        <v>0.47</v>
      </c>
      <c r="G48" s="1" t="s">
        <v>25</v>
      </c>
      <c r="H48" s="6">
        <f t="shared" si="1"/>
        <v>83.66</v>
      </c>
      <c r="I48" s="2">
        <v>40</v>
      </c>
      <c r="J48" s="3">
        <v>9</v>
      </c>
      <c r="K48" s="3" t="s">
        <v>100</v>
      </c>
      <c r="L48" s="2">
        <v>75</v>
      </c>
      <c r="M48" s="2" t="s">
        <v>103</v>
      </c>
      <c r="N48" s="7" t="s">
        <v>90</v>
      </c>
    </row>
    <row r="49" spans="1:14" x14ac:dyDescent="0.3">
      <c r="A49" s="7" t="s">
        <v>46</v>
      </c>
      <c r="B49" s="8" t="s">
        <v>73</v>
      </c>
      <c r="C49" s="7" t="s">
        <v>74</v>
      </c>
      <c r="D49">
        <v>29</v>
      </c>
      <c r="E49" s="7" t="s">
        <v>17</v>
      </c>
      <c r="F49" s="1">
        <v>0.76</v>
      </c>
      <c r="G49" s="1" t="s">
        <v>25</v>
      </c>
      <c r="H49" s="6">
        <f t="shared" si="1"/>
        <v>22.04</v>
      </c>
      <c r="I49" s="2">
        <v>50</v>
      </c>
      <c r="J49" s="3">
        <v>15</v>
      </c>
      <c r="K49" s="3" t="s">
        <v>100</v>
      </c>
      <c r="L49" s="2">
        <v>350</v>
      </c>
      <c r="M49" s="2" t="s">
        <v>100</v>
      </c>
      <c r="N49" s="7" t="s">
        <v>90</v>
      </c>
    </row>
    <row r="50" spans="1:14" x14ac:dyDescent="0.3">
      <c r="A50" s="7" t="s">
        <v>46</v>
      </c>
      <c r="B50" s="8" t="s">
        <v>75</v>
      </c>
      <c r="C50" s="7" t="s">
        <v>74</v>
      </c>
      <c r="D50">
        <v>57</v>
      </c>
      <c r="E50" s="7" t="s">
        <v>17</v>
      </c>
      <c r="F50" s="1">
        <v>0.76</v>
      </c>
      <c r="G50" s="1" t="s">
        <v>25</v>
      </c>
      <c r="H50" s="6">
        <f t="shared" si="1"/>
        <v>43.32</v>
      </c>
      <c r="I50" s="2">
        <v>100</v>
      </c>
      <c r="J50" s="3">
        <v>15</v>
      </c>
      <c r="K50" s="3" t="s">
        <v>100</v>
      </c>
      <c r="L50" s="2">
        <v>400</v>
      </c>
      <c r="M50" s="2" t="s">
        <v>103</v>
      </c>
      <c r="N50" s="7" t="s">
        <v>90</v>
      </c>
    </row>
    <row r="51" spans="1:14" x14ac:dyDescent="0.3">
      <c r="A51" s="7" t="s">
        <v>76</v>
      </c>
      <c r="B51" s="8" t="s">
        <v>77</v>
      </c>
      <c r="C51" s="7" t="s">
        <v>78</v>
      </c>
      <c r="D51">
        <v>6000</v>
      </c>
      <c r="E51" s="7" t="s">
        <v>79</v>
      </c>
      <c r="F51" s="1">
        <v>0.76</v>
      </c>
      <c r="G51" s="1" t="s">
        <v>25</v>
      </c>
      <c r="H51" s="6">
        <f t="shared" si="1"/>
        <v>4560</v>
      </c>
      <c r="I51" s="2">
        <v>4500</v>
      </c>
      <c r="J51" s="3">
        <v>15</v>
      </c>
      <c r="K51" s="3" t="s">
        <v>91</v>
      </c>
      <c r="L51" s="2">
        <v>19500</v>
      </c>
      <c r="M51" s="2" t="s">
        <v>91</v>
      </c>
      <c r="N51" s="7" t="s">
        <v>90</v>
      </c>
    </row>
    <row r="52" spans="1:14" x14ac:dyDescent="0.3">
      <c r="A52" s="7" t="s">
        <v>80</v>
      </c>
      <c r="B52" s="8" t="s">
        <v>81</v>
      </c>
      <c r="C52" s="7" t="s">
        <v>78</v>
      </c>
      <c r="D52">
        <v>17400</v>
      </c>
      <c r="E52" s="7" t="s">
        <v>82</v>
      </c>
      <c r="F52" s="1">
        <v>0.76</v>
      </c>
      <c r="G52" s="1" t="s">
        <v>33</v>
      </c>
      <c r="H52" s="6">
        <f t="shared" si="1"/>
        <v>13224</v>
      </c>
      <c r="I52" s="2">
        <v>0</v>
      </c>
      <c r="J52" s="3">
        <v>3</v>
      </c>
      <c r="K52" s="3" t="s">
        <v>91</v>
      </c>
      <c r="L52" s="2">
        <v>3000</v>
      </c>
      <c r="M52" s="2" t="s">
        <v>105</v>
      </c>
      <c r="N52" s="7" t="s">
        <v>90</v>
      </c>
    </row>
    <row r="53" spans="1:14" x14ac:dyDescent="0.3">
      <c r="A53" s="7" t="s">
        <v>83</v>
      </c>
      <c r="B53" s="8" t="s">
        <v>48</v>
      </c>
      <c r="C53" s="7" t="s">
        <v>84</v>
      </c>
      <c r="D53">
        <v>303</v>
      </c>
      <c r="E53" s="7" t="s">
        <v>17</v>
      </c>
      <c r="F53" s="1">
        <v>0.8</v>
      </c>
      <c r="G53" s="1" t="s">
        <v>85</v>
      </c>
      <c r="H53" s="6">
        <f t="shared" si="1"/>
        <v>242.4</v>
      </c>
      <c r="I53" s="2">
        <v>0</v>
      </c>
      <c r="J53" s="3">
        <v>5</v>
      </c>
      <c r="K53" s="3" t="s">
        <v>100</v>
      </c>
      <c r="L53" s="2">
        <v>650</v>
      </c>
      <c r="M53" s="2" t="s">
        <v>100</v>
      </c>
      <c r="N53" s="7" t="s">
        <v>90</v>
      </c>
    </row>
    <row r="54" spans="1:14" x14ac:dyDescent="0.3">
      <c r="A54" s="7" t="s">
        <v>83</v>
      </c>
      <c r="B54" s="8" t="s">
        <v>86</v>
      </c>
      <c r="C54" s="7" t="s">
        <v>84</v>
      </c>
      <c r="D54">
        <v>32.700000000000003</v>
      </c>
      <c r="E54" s="7" t="s">
        <v>82</v>
      </c>
      <c r="F54" s="1">
        <v>0.8</v>
      </c>
      <c r="G54" s="1" t="s">
        <v>85</v>
      </c>
      <c r="H54" s="6">
        <f t="shared" si="1"/>
        <v>26.160000000000004</v>
      </c>
      <c r="I54" s="2">
        <v>0</v>
      </c>
      <c r="J54" s="3">
        <v>2</v>
      </c>
      <c r="K54" s="3" t="s">
        <v>82</v>
      </c>
      <c r="L54" s="2">
        <v>100</v>
      </c>
      <c r="M54" s="2" t="s">
        <v>82</v>
      </c>
      <c r="N54" s="7" t="s">
        <v>90</v>
      </c>
    </row>
    <row r="55" spans="1:14" x14ac:dyDescent="0.3">
      <c r="A55" s="7" t="s">
        <v>83</v>
      </c>
      <c r="B55" s="8" t="s">
        <v>87</v>
      </c>
      <c r="C55" s="7" t="s">
        <v>37</v>
      </c>
      <c r="D55">
        <v>178</v>
      </c>
      <c r="E55" s="7" t="s">
        <v>72</v>
      </c>
      <c r="F55" s="1">
        <v>0.8</v>
      </c>
      <c r="G55" s="1" t="s">
        <v>85</v>
      </c>
      <c r="H55" s="6">
        <f t="shared" si="1"/>
        <v>142.4</v>
      </c>
      <c r="I55" s="2">
        <v>0</v>
      </c>
      <c r="J55" s="3">
        <v>9</v>
      </c>
      <c r="K55" s="3" t="s">
        <v>100</v>
      </c>
      <c r="L55" s="2">
        <v>75</v>
      </c>
      <c r="M55" s="2" t="s">
        <v>103</v>
      </c>
      <c r="N55" s="7" t="s">
        <v>90</v>
      </c>
    </row>
    <row r="56" spans="1:14" x14ac:dyDescent="0.3">
      <c r="A56" s="7" t="s">
        <v>83</v>
      </c>
      <c r="B56" s="8" t="s">
        <v>88</v>
      </c>
      <c r="C56" s="7" t="s">
        <v>89</v>
      </c>
      <c r="D56">
        <v>274</v>
      </c>
      <c r="E56" s="7" t="s">
        <v>17</v>
      </c>
      <c r="F56" s="1">
        <v>0.8</v>
      </c>
      <c r="G56" s="1" t="s">
        <v>85</v>
      </c>
      <c r="H56" s="6">
        <f t="shared" si="1"/>
        <v>219.20000000000002</v>
      </c>
      <c r="I56" s="2">
        <v>0</v>
      </c>
      <c r="J56" s="3">
        <v>6</v>
      </c>
      <c r="K56" s="3" t="s">
        <v>100</v>
      </c>
      <c r="L56" s="2">
        <v>77</v>
      </c>
      <c r="M56" s="2" t="s">
        <v>100</v>
      </c>
      <c r="N56" s="7" t="s">
        <v>90</v>
      </c>
    </row>
    <row r="57" spans="1:14" x14ac:dyDescent="0.3">
      <c r="A57" s="7" t="s">
        <v>83</v>
      </c>
      <c r="B57" s="8" t="s">
        <v>65</v>
      </c>
      <c r="C57" s="7" t="s">
        <v>66</v>
      </c>
      <c r="D57">
        <v>162</v>
      </c>
      <c r="E57" s="7" t="s">
        <v>68</v>
      </c>
      <c r="F57" s="1">
        <v>0.76</v>
      </c>
      <c r="G57" s="1" t="s">
        <v>25</v>
      </c>
      <c r="H57" s="6">
        <f t="shared" si="1"/>
        <v>123.12</v>
      </c>
      <c r="I57" s="2">
        <v>0</v>
      </c>
      <c r="J57" s="3">
        <v>5</v>
      </c>
      <c r="K57" s="3" t="s">
        <v>100</v>
      </c>
      <c r="L57" s="2">
        <v>60</v>
      </c>
      <c r="M57" s="2" t="s">
        <v>100</v>
      </c>
      <c r="N57" s="7" t="s">
        <v>90</v>
      </c>
    </row>
    <row r="58" spans="1:14" x14ac:dyDescent="0.3">
      <c r="A58" s="7" t="s">
        <v>83</v>
      </c>
      <c r="B58" s="8" t="s">
        <v>29</v>
      </c>
      <c r="C58" s="7" t="s">
        <v>94</v>
      </c>
      <c r="D58" s="7">
        <v>21</v>
      </c>
      <c r="E58" s="7" t="s">
        <v>35</v>
      </c>
      <c r="F58" s="1">
        <v>0.93</v>
      </c>
      <c r="G58" s="1" t="s">
        <v>32</v>
      </c>
      <c r="H58" s="6">
        <f t="shared" si="1"/>
        <v>19.53</v>
      </c>
      <c r="I58" s="2">
        <v>0</v>
      </c>
      <c r="J58" s="3">
        <v>7</v>
      </c>
      <c r="K58" s="3" t="s">
        <v>103</v>
      </c>
      <c r="L58" s="2">
        <v>22</v>
      </c>
      <c r="M58" s="2" t="s">
        <v>91</v>
      </c>
      <c r="N58" s="7" t="s">
        <v>96</v>
      </c>
    </row>
    <row r="59" spans="1:14" x14ac:dyDescent="0.3">
      <c r="A59" s="7" t="s">
        <v>83</v>
      </c>
      <c r="B59" s="8" t="s">
        <v>30</v>
      </c>
      <c r="C59" s="7" t="s">
        <v>95</v>
      </c>
      <c r="D59">
        <v>5</v>
      </c>
      <c r="E59" s="7" t="s">
        <v>36</v>
      </c>
      <c r="F59" s="1">
        <v>0.94</v>
      </c>
      <c r="G59" s="1" t="s">
        <v>32</v>
      </c>
      <c r="H59" s="6">
        <f t="shared" si="1"/>
        <v>4.6999999999999993</v>
      </c>
      <c r="I59" s="2">
        <v>0</v>
      </c>
      <c r="J59" s="3">
        <v>5</v>
      </c>
      <c r="K59" s="3" t="s">
        <v>103</v>
      </c>
      <c r="L59" s="2">
        <v>5</v>
      </c>
      <c r="M59" s="2" t="s">
        <v>91</v>
      </c>
      <c r="N59" s="7" t="s">
        <v>97</v>
      </c>
    </row>
  </sheetData>
  <autoFilter ref="A2:N59"/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Button 2">
              <controlPr defaultSize="0" print="0" autoFill="0" autoPict="0" macro="[0]!HideSource">
                <anchor moveWithCells="1" sizeWithCells="1">
                  <from>
                    <xdr:col>0</xdr:col>
                    <xdr:colOff>68580</xdr:colOff>
                    <xdr:row>0</xdr:row>
                    <xdr:rowOff>45720</xdr:rowOff>
                  </from>
                  <to>
                    <xdr:col>0</xdr:col>
                    <xdr:colOff>1188720</xdr:colOff>
                    <xdr:row>0</xdr:row>
                    <xdr:rowOff>297180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Button 3">
              <controlPr defaultSize="0" print="0" autoFill="0" autoPict="0" macro="[0]!ShowSources">
                <anchor moveWithCells="1" sizeWithCells="1">
                  <from>
                    <xdr:col>0</xdr:col>
                    <xdr:colOff>1264920</xdr:colOff>
                    <xdr:row>0</xdr:row>
                    <xdr:rowOff>38100</xdr:rowOff>
                  </from>
                  <to>
                    <xdr:col>1</xdr:col>
                    <xdr:colOff>480060</xdr:colOff>
                    <xdr:row>0</xdr:row>
                    <xdr:rowOff>297180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90FC048A1C8A4D9B3EEFD7346A6DF4" ma:contentTypeVersion="0" ma:contentTypeDescription="Create a new document." ma:contentTypeScope="" ma:versionID="d6d37ee0f365a087fe4836906c50e6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E810D9-6BFC-4603-8F66-AFC1BF84A49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1D648A3-F388-41C6-A21F-C6DAA866878B}">
  <ds:schemaRefs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B365409-96C3-4D1B-8D10-D671ABD000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</dc:creator>
  <cp:lastModifiedBy>Celia Christensen</cp:lastModifiedBy>
  <dcterms:created xsi:type="dcterms:W3CDTF">2012-02-28T17:09:37Z</dcterms:created>
  <dcterms:modified xsi:type="dcterms:W3CDTF">2013-08-29T18:21:37Z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0x0101003D90FC048A1C8A4D9B3EEFD7346A6DF4</vt:lpwstr>
  </property>
</Properties>
</file>