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90" windowWidth="11340" windowHeight="8835" activeTab="0"/>
  </bookViews>
  <sheets>
    <sheet name="ComEd PY2 Monthly Report" sheetId="1" r:id="rId1"/>
  </sheets>
  <definedNames>
    <definedName name="_xlnm.Print_Area" localSheetId="0">'ComEd PY2 Monthly Report'!$B$1:$O$51</definedName>
    <definedName name="_xlnm.Print_Titles" localSheetId="0">'ComEd PY2 Monthly Report'!$1:$2</definedName>
  </definedNames>
  <calcPr fullCalcOnLoad="1"/>
</workbook>
</file>

<file path=xl/sharedStrings.xml><?xml version="1.0" encoding="utf-8"?>
<sst xmlns="http://schemas.openxmlformats.org/spreadsheetml/2006/main" count="101" uniqueCount="49">
  <si>
    <t>Indicator</t>
  </si>
  <si>
    <t>Actual</t>
  </si>
  <si>
    <t>Pending</t>
  </si>
  <si>
    <t>Total</t>
  </si>
  <si>
    <t>Comments</t>
  </si>
  <si>
    <t>Metric Tons</t>
  </si>
  <si>
    <t>Appliance Recycling</t>
  </si>
  <si>
    <t xml:space="preserve"> Actual PYTD</t>
  </si>
  <si>
    <t>PYTD Total Carbon Emissions Reduction      ((Actual Realized kWh x 1.75 lbs)/2,205)   Total Reduction:</t>
  </si>
  <si>
    <t>All-Electric Efficiency Upgrade</t>
  </si>
  <si>
    <t>Prescriptive/Custom Incentives</t>
  </si>
  <si>
    <t xml:space="preserve">Pending </t>
  </si>
  <si>
    <t xml:space="preserve">C&amp;I New Construction </t>
  </si>
  <si>
    <t>Single Family Home Performance</t>
  </si>
  <si>
    <t xml:space="preserve">Residential Advanced Lighting </t>
  </si>
  <si>
    <t>C&amp;I New Construction</t>
  </si>
  <si>
    <t>Energy Savings (MWh)</t>
  </si>
  <si>
    <t>Program Costs</t>
  </si>
  <si>
    <t xml:space="preserve">ComEd Energy Efficiency / Demand Response Plan                                                                    </t>
  </si>
  <si>
    <t>ComEd Residential Programs</t>
  </si>
  <si>
    <t>Residential Programs</t>
  </si>
  <si>
    <t>Business Programs</t>
  </si>
  <si>
    <t>Overall  EE/DR Portfolio</t>
  </si>
  <si>
    <t>Programs</t>
  </si>
  <si>
    <t xml:space="preserve">Cost / kWh </t>
  </si>
  <si>
    <t>Net MWh YTD</t>
  </si>
  <si>
    <t xml:space="preserve"> Costs
 YTD</t>
  </si>
  <si>
    <t xml:space="preserve"> Annual Goal</t>
  </si>
  <si>
    <t>Annual Goal</t>
  </si>
  <si>
    <t>Actual YTD</t>
  </si>
  <si>
    <t xml:space="preserve">Pct. Achieved </t>
  </si>
  <si>
    <t>Annual
Goal</t>
  </si>
  <si>
    <t>Energy Savings (Net MWh)</t>
  </si>
  <si>
    <t>Net MWh Plan Goal</t>
  </si>
  <si>
    <t xml:space="preserve">Pct.  Achieved  </t>
  </si>
  <si>
    <t>ComEd Business Programs</t>
  </si>
  <si>
    <t xml:space="preserve">Residential Programs - Total </t>
  </si>
  <si>
    <t>Projected Annual Costs</t>
  </si>
  <si>
    <t>Pct. Annual Spend</t>
  </si>
  <si>
    <t>Business Programs - Total</t>
  </si>
  <si>
    <t>-</t>
  </si>
  <si>
    <t>HVAC Diagnostics &amp; Tune-Up and HVAC Quality Install</t>
  </si>
  <si>
    <t>This program is not being implemented in PY2</t>
  </si>
  <si>
    <t>MWh goal has been revised to 537 to account for a calculation error in the Plan</t>
  </si>
  <si>
    <t>N/A</t>
  </si>
  <si>
    <r>
      <t>ENERGY STAR</t>
    </r>
    <r>
      <rPr>
        <sz val="10"/>
        <rFont val="Arial"/>
        <family val="0"/>
      </rPr>
      <t>®</t>
    </r>
    <r>
      <rPr>
        <sz val="10"/>
        <rFont val="Arial"/>
        <family val="2"/>
      </rPr>
      <t xml:space="preserve"> Lighting</t>
    </r>
  </si>
  <si>
    <t xml:space="preserve">Retrocommissioning </t>
  </si>
  <si>
    <t xml:space="preserve">Retro-commissioning </t>
  </si>
  <si>
    <t>Monthly Report:  January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</si>
</sst>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&quot;$&quot;#,##0.000"/>
    <numFmt numFmtId="171" formatCode="&quot;$&quot;#,##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color indexed="9"/>
      <name val="Arial"/>
      <family val="2"/>
    </font>
    <font>
      <b/>
      <sz val="11"/>
      <name val="Verdana"/>
      <family val="2"/>
    </font>
    <font>
      <b/>
      <sz val="11"/>
      <color indexed="57"/>
      <name val="Arial"/>
      <family val="2"/>
    </font>
    <font>
      <b/>
      <sz val="16"/>
      <color indexed="12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 wrapText="1"/>
    </xf>
    <xf numFmtId="10" fontId="5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6" fontId="5" fillId="0" borderId="10" xfId="0" applyNumberFormat="1" applyFont="1" applyBorder="1" applyAlignment="1">
      <alignment horizontal="center" wrapText="1"/>
    </xf>
    <xf numFmtId="6" fontId="5" fillId="0" borderId="0" xfId="0" applyNumberFormat="1" applyFont="1" applyBorder="1" applyAlignment="1">
      <alignment horizontal="center" wrapText="1"/>
    </xf>
    <xf numFmtId="10" fontId="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1" fillId="33" borderId="11" xfId="0" applyNumberFormat="1" applyFont="1" applyFill="1" applyBorder="1" applyAlignment="1">
      <alignment horizontal="left" vertical="top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5" fillId="0" borderId="13" xfId="0" applyFont="1" applyBorder="1" applyAlignment="1">
      <alignment horizontal="center" wrapText="1"/>
    </xf>
    <xf numFmtId="171" fontId="0" fillId="0" borderId="13" xfId="0" applyNumberFormat="1" applyFont="1" applyBorder="1" applyAlignment="1">
      <alignment horizontal="right" wrapText="1"/>
    </xf>
    <xf numFmtId="9" fontId="0" fillId="0" borderId="13" xfId="0" applyNumberFormat="1" applyFont="1" applyBorder="1" applyAlignment="1">
      <alignment horizontal="right" wrapText="1"/>
    </xf>
    <xf numFmtId="169" fontId="0" fillId="0" borderId="13" xfId="0" applyNumberFormat="1" applyFont="1" applyBorder="1" applyAlignment="1">
      <alignment horizontal="right" wrapText="1"/>
    </xf>
    <xf numFmtId="2" fontId="0" fillId="0" borderId="13" xfId="0" applyNumberFormat="1" applyFont="1" applyBorder="1" applyAlignment="1">
      <alignment horizontal="right" wrapText="1"/>
    </xf>
    <xf numFmtId="171" fontId="5" fillId="34" borderId="13" xfId="0" applyNumberFormat="1" applyFont="1" applyFill="1" applyBorder="1" applyAlignment="1">
      <alignment horizontal="right" wrapText="1"/>
    </xf>
    <xf numFmtId="9" fontId="5" fillId="34" borderId="13" xfId="0" applyNumberFormat="1" applyFont="1" applyFill="1" applyBorder="1" applyAlignment="1">
      <alignment horizontal="right" wrapText="1"/>
    </xf>
    <xf numFmtId="169" fontId="0" fillId="34" borderId="13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3" fontId="0" fillId="0" borderId="13" xfId="0" applyNumberFormat="1" applyFont="1" applyBorder="1" applyAlignment="1">
      <alignment horizontal="right" vertical="center" wrapText="1"/>
    </xf>
    <xf numFmtId="9" fontId="0" fillId="0" borderId="13" xfId="0" applyNumberFormat="1" applyFont="1" applyBorder="1" applyAlignment="1">
      <alignment horizontal="right" vertical="center" wrapText="1"/>
    </xf>
    <xf numFmtId="3" fontId="5" fillId="34" borderId="13" xfId="0" applyNumberFormat="1" applyFont="1" applyFill="1" applyBorder="1" applyAlignment="1">
      <alignment horizontal="right" vertical="center" wrapText="1"/>
    </xf>
    <xf numFmtId="9" fontId="5" fillId="34" borderId="13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wrapText="1"/>
    </xf>
    <xf numFmtId="3" fontId="0" fillId="0" borderId="13" xfId="0" applyNumberFormat="1" applyFont="1" applyBorder="1" applyAlignment="1">
      <alignment horizontal="right" wrapText="1"/>
    </xf>
    <xf numFmtId="3" fontId="5" fillId="34" borderId="13" xfId="0" applyNumberFormat="1" applyFont="1" applyFill="1" applyBorder="1" applyAlignment="1">
      <alignment horizontal="right" wrapText="1"/>
    </xf>
    <xf numFmtId="6" fontId="0" fillId="0" borderId="13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center" wrapText="1"/>
    </xf>
    <xf numFmtId="171" fontId="5" fillId="34" borderId="16" xfId="0" applyNumberFormat="1" applyFont="1" applyFill="1" applyBorder="1" applyAlignment="1">
      <alignment horizontal="right" wrapText="1"/>
    </xf>
    <xf numFmtId="9" fontId="5" fillId="34" borderId="16" xfId="0" applyNumberFormat="1" applyFont="1" applyFill="1" applyBorder="1" applyAlignment="1">
      <alignment horizontal="right" wrapText="1"/>
    </xf>
    <xf numFmtId="169" fontId="5" fillId="34" borderId="16" xfId="0" applyNumberFormat="1" applyFont="1" applyFill="1" applyBorder="1" applyAlignment="1">
      <alignment horizontal="right" wrapText="1"/>
    </xf>
    <xf numFmtId="0" fontId="5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9" fontId="0" fillId="0" borderId="15" xfId="0" applyNumberFormat="1" applyFont="1" applyBorder="1" applyAlignment="1" quotePrefix="1">
      <alignment horizontal="right" wrapText="1"/>
    </xf>
    <xf numFmtId="0" fontId="6" fillId="0" borderId="17" xfId="0" applyFont="1" applyBorder="1" applyAlignment="1">
      <alignment wrapText="1"/>
    </xf>
    <xf numFmtId="9" fontId="0" fillId="0" borderId="15" xfId="0" applyNumberFormat="1" applyFont="1" applyBorder="1" applyAlignment="1">
      <alignment horizontal="right" wrapText="1"/>
    </xf>
    <xf numFmtId="0" fontId="5" fillId="34" borderId="17" xfId="0" applyFont="1" applyFill="1" applyBorder="1" applyAlignment="1">
      <alignment wrapText="1"/>
    </xf>
    <xf numFmtId="9" fontId="5" fillId="34" borderId="15" xfId="0" applyNumberFormat="1" applyFont="1" applyFill="1" applyBorder="1" applyAlignment="1">
      <alignment horizontal="right" wrapText="1"/>
    </xf>
    <xf numFmtId="9" fontId="0" fillId="0" borderId="15" xfId="59" applyFont="1" applyBorder="1" applyAlignment="1" quotePrefix="1">
      <alignment horizontal="right" wrapText="1"/>
    </xf>
    <xf numFmtId="9" fontId="0" fillId="0" borderId="15" xfId="59" applyFont="1" applyBorder="1" applyAlignment="1">
      <alignment horizontal="right" wrapText="1"/>
    </xf>
    <xf numFmtId="0" fontId="5" fillId="34" borderId="18" xfId="0" applyFont="1" applyFill="1" applyBorder="1" applyAlignment="1">
      <alignment wrapText="1"/>
    </xf>
    <xf numFmtId="9" fontId="5" fillId="34" borderId="19" xfId="59" applyFont="1" applyFill="1" applyBorder="1" applyAlignment="1">
      <alignment horizontal="right" wrapText="1"/>
    </xf>
    <xf numFmtId="9" fontId="0" fillId="0" borderId="15" xfId="0" applyNumberFormat="1" applyFont="1" applyBorder="1" applyAlignment="1" quotePrefix="1">
      <alignment horizontal="center" wrapText="1"/>
    </xf>
    <xf numFmtId="6" fontId="5" fillId="34" borderId="16" xfId="0" applyNumberFormat="1" applyFont="1" applyFill="1" applyBorder="1" applyAlignment="1">
      <alignment horizontal="right" wrapText="1"/>
    </xf>
    <xf numFmtId="9" fontId="5" fillId="34" borderId="19" xfId="0" applyNumberFormat="1" applyFont="1" applyFill="1" applyBorder="1" applyAlignment="1">
      <alignment horizontal="right" wrapText="1"/>
    </xf>
    <xf numFmtId="3" fontId="0" fillId="0" borderId="13" xfId="0" applyNumberFormat="1" applyFont="1" applyBorder="1" applyAlignment="1" quotePrefix="1">
      <alignment horizontal="right" wrapText="1"/>
    </xf>
    <xf numFmtId="9" fontId="5" fillId="0" borderId="15" xfId="0" applyNumberFormat="1" applyFont="1" applyFill="1" applyBorder="1" applyAlignment="1" quotePrefix="1">
      <alignment horizontal="right" wrapText="1"/>
    </xf>
    <xf numFmtId="9" fontId="5" fillId="34" borderId="15" xfId="0" applyNumberFormat="1" applyFont="1" applyFill="1" applyBorder="1" applyAlignment="1" quotePrefix="1">
      <alignment horizontal="right" wrapText="1"/>
    </xf>
    <xf numFmtId="9" fontId="5" fillId="34" borderId="19" xfId="0" applyNumberFormat="1" applyFont="1" applyFill="1" applyBorder="1" applyAlignment="1" quotePrefix="1">
      <alignment horizontal="right" wrapText="1"/>
    </xf>
    <xf numFmtId="0" fontId="11" fillId="0" borderId="0" xfId="0" applyFont="1" applyAlignment="1">
      <alignment/>
    </xf>
    <xf numFmtId="0" fontId="7" fillId="35" borderId="18" xfId="0" applyFont="1" applyFill="1" applyBorder="1" applyAlignment="1">
      <alignment horizontal="center" wrapText="1"/>
    </xf>
    <xf numFmtId="0" fontId="7" fillId="35" borderId="16" xfId="0" applyFont="1" applyFill="1" applyBorder="1" applyAlignment="1">
      <alignment horizontal="center" wrapText="1"/>
    </xf>
    <xf numFmtId="0" fontId="7" fillId="35" borderId="19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left" wrapText="1"/>
    </xf>
    <xf numFmtId="0" fontId="5" fillId="34" borderId="13" xfId="0" applyFont="1" applyFill="1" applyBorder="1" applyAlignment="1">
      <alignment horizontal="left" wrapText="1"/>
    </xf>
    <xf numFmtId="171" fontId="5" fillId="34" borderId="13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4" fillId="35" borderId="20" xfId="0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0" fontId="4" fillId="35" borderId="22" xfId="0" applyFont="1" applyFill="1" applyBorder="1" applyAlignment="1">
      <alignment horizontal="center" wrapText="1"/>
    </xf>
    <xf numFmtId="10" fontId="5" fillId="34" borderId="13" xfId="0" applyNumberFormat="1" applyFont="1" applyFill="1" applyBorder="1" applyAlignment="1">
      <alignment horizontal="left" wrapText="1"/>
    </xf>
    <xf numFmtId="10" fontId="5" fillId="34" borderId="15" xfId="0" applyNumberFormat="1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71" fontId="0" fillId="0" borderId="13" xfId="0" applyNumberFormat="1" applyFont="1" applyBorder="1" applyAlignment="1">
      <alignment horizontal="right" wrapText="1"/>
    </xf>
    <xf numFmtId="0" fontId="1" fillId="33" borderId="11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right" vertical="center" wrapText="1"/>
    </xf>
    <xf numFmtId="0" fontId="1" fillId="33" borderId="23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4" fillId="35" borderId="17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center" wrapText="1"/>
    </xf>
    <xf numFmtId="0" fontId="4" fillId="36" borderId="24" xfId="0" applyFont="1" applyFill="1" applyBorder="1" applyAlignment="1">
      <alignment horizontal="center" wrapText="1"/>
    </xf>
    <xf numFmtId="0" fontId="4" fillId="36" borderId="25" xfId="0" applyFont="1" applyFill="1" applyBorder="1" applyAlignment="1">
      <alignment horizontal="center" wrapText="1"/>
    </xf>
    <xf numFmtId="0" fontId="4" fillId="36" borderId="26" xfId="0" applyFont="1" applyFill="1" applyBorder="1" applyAlignment="1">
      <alignment horizont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3" fontId="0" fillId="0" borderId="13" xfId="0" applyNumberFormat="1" applyFont="1" applyFill="1" applyBorder="1" applyAlignment="1">
      <alignment horizontal="right" wrapText="1"/>
    </xf>
    <xf numFmtId="3" fontId="5" fillId="34" borderId="13" xfId="0" applyNumberFormat="1" applyFont="1" applyFill="1" applyBorder="1" applyAlignment="1">
      <alignment horizontal="right" wrapText="1"/>
    </xf>
    <xf numFmtId="0" fontId="0" fillId="34" borderId="13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10" fontId="0" fillId="0" borderId="13" xfId="0" applyNumberFormat="1" applyFont="1" applyBorder="1" applyAlignment="1">
      <alignment horizontal="left" wrapText="1"/>
    </xf>
    <xf numFmtId="10" fontId="0" fillId="0" borderId="15" xfId="0" applyNumberFormat="1" applyFont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3" fontId="5" fillId="34" borderId="1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171" fontId="5" fillId="34" borderId="16" xfId="0" applyNumberFormat="1" applyFont="1" applyFill="1" applyBorder="1" applyAlignment="1">
      <alignment horizontal="right" wrapText="1"/>
    </xf>
    <xf numFmtId="6" fontId="0" fillId="0" borderId="13" xfId="0" applyNumberFormat="1" applyFont="1" applyBorder="1" applyAlignment="1">
      <alignment horizontal="right" wrapText="1"/>
    </xf>
    <xf numFmtId="0" fontId="5" fillId="34" borderId="18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10" fontId="5" fillId="34" borderId="16" xfId="0" applyNumberFormat="1" applyFont="1" applyFill="1" applyBorder="1" applyAlignment="1">
      <alignment horizontal="left" wrapText="1"/>
    </xf>
    <xf numFmtId="10" fontId="5" fillId="34" borderId="19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35</xdr:row>
      <xdr:rowOff>0</xdr:rowOff>
    </xdr:from>
    <xdr:to>
      <xdr:col>11</xdr:col>
      <xdr:colOff>57150</xdr:colOff>
      <xdr:row>35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7315200"/>
          <a:ext cx="3248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5"/>
  <sheetViews>
    <sheetView tabSelected="1" zoomScaleSheetLayoutView="100" zoomScalePageLayoutView="0" workbookViewId="0" topLeftCell="B15">
      <selection activeCell="E22" sqref="E22:F22"/>
    </sheetView>
  </sheetViews>
  <sheetFormatPr defaultColWidth="9.140625" defaultRowHeight="12.75"/>
  <cols>
    <col min="1" max="1" width="1.421875" style="1" customWidth="1"/>
    <col min="2" max="2" width="9.140625" style="1" customWidth="1"/>
    <col min="3" max="3" width="12.140625" style="1" customWidth="1"/>
    <col min="4" max="4" width="12.140625" style="1" bestFit="1" customWidth="1"/>
    <col min="5" max="5" width="10.140625" style="1" bestFit="1" customWidth="1"/>
    <col min="6" max="6" width="1.421875" style="1" customWidth="1"/>
    <col min="7" max="7" width="12.421875" style="1" customWidth="1"/>
    <col min="8" max="8" width="12.140625" style="1" bestFit="1" customWidth="1"/>
    <col min="9" max="9" width="11.7109375" style="1" bestFit="1" customWidth="1"/>
    <col min="10" max="10" width="10.140625" style="1" bestFit="1" customWidth="1"/>
    <col min="11" max="11" width="1.57421875" style="1" customWidth="1"/>
    <col min="12" max="12" width="9.140625" style="1" customWidth="1"/>
    <col min="13" max="13" width="12.140625" style="1" bestFit="1" customWidth="1"/>
    <col min="14" max="14" width="12.7109375" style="1" bestFit="1" customWidth="1"/>
    <col min="15" max="15" width="10.28125" style="1" customWidth="1"/>
    <col min="16" max="16384" width="9.140625" style="1" customWidth="1"/>
  </cols>
  <sheetData>
    <row r="1" spans="2:15" ht="19.5" customHeight="1">
      <c r="B1" s="103" t="s">
        <v>18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2:15" ht="14.25" customHeight="1">
      <c r="B2" s="104" t="s">
        <v>48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5" ht="8.25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ht="16.5" customHeight="1">
      <c r="B4" s="90" t="s">
        <v>22</v>
      </c>
      <c r="C4" s="91"/>
      <c r="D4" s="91"/>
      <c r="E4" s="92"/>
      <c r="F4" s="4"/>
      <c r="G4" s="90" t="s">
        <v>20</v>
      </c>
      <c r="H4" s="91"/>
      <c r="I4" s="91"/>
      <c r="J4" s="92"/>
      <c r="K4" s="4"/>
      <c r="L4" s="90" t="s">
        <v>21</v>
      </c>
      <c r="M4" s="91"/>
      <c r="N4" s="91"/>
      <c r="O4" s="92"/>
    </row>
    <row r="5" spans="2:15" ht="40.5" customHeight="1">
      <c r="B5" s="42" t="s">
        <v>0</v>
      </c>
      <c r="C5" s="21" t="s">
        <v>29</v>
      </c>
      <c r="D5" s="21" t="s">
        <v>27</v>
      </c>
      <c r="E5" s="38" t="s">
        <v>30</v>
      </c>
      <c r="F5" s="5"/>
      <c r="G5" s="42" t="s">
        <v>0</v>
      </c>
      <c r="H5" s="21" t="s">
        <v>29</v>
      </c>
      <c r="I5" s="21" t="s">
        <v>28</v>
      </c>
      <c r="J5" s="38" t="s">
        <v>30</v>
      </c>
      <c r="K5" s="5"/>
      <c r="L5" s="42" t="s">
        <v>0</v>
      </c>
      <c r="M5" s="21" t="s">
        <v>7</v>
      </c>
      <c r="N5" s="21" t="s">
        <v>31</v>
      </c>
      <c r="O5" s="38" t="s">
        <v>30</v>
      </c>
    </row>
    <row r="6" spans="2:15" ht="16.5" customHeight="1">
      <c r="B6" s="83" t="s">
        <v>32</v>
      </c>
      <c r="C6" s="81"/>
      <c r="D6" s="81"/>
      <c r="E6" s="82"/>
      <c r="F6" s="6"/>
      <c r="G6" s="83" t="s">
        <v>32</v>
      </c>
      <c r="H6" s="81"/>
      <c r="I6" s="81"/>
      <c r="J6" s="82"/>
      <c r="K6" s="6"/>
      <c r="L6" s="83" t="s">
        <v>32</v>
      </c>
      <c r="M6" s="81"/>
      <c r="N6" s="81"/>
      <c r="O6" s="82"/>
    </row>
    <row r="7" spans="2:15" ht="12.75">
      <c r="B7" s="43" t="s">
        <v>1</v>
      </c>
      <c r="C7" s="35">
        <f>H7+M7</f>
        <v>178483</v>
      </c>
      <c r="D7" s="35">
        <f>D9</f>
        <v>325674</v>
      </c>
      <c r="E7" s="44">
        <f>C7/D7</f>
        <v>0.5480419069376125</v>
      </c>
      <c r="F7" s="16"/>
      <c r="G7" s="43" t="s">
        <v>1</v>
      </c>
      <c r="H7" s="35">
        <f>E26</f>
        <v>97715</v>
      </c>
      <c r="I7" s="35">
        <f>I9</f>
        <v>157637</v>
      </c>
      <c r="J7" s="44">
        <f>H7/I7</f>
        <v>0.6198735068543553</v>
      </c>
      <c r="K7" s="17"/>
      <c r="L7" s="43" t="s">
        <v>1</v>
      </c>
      <c r="M7" s="35">
        <f>E44</f>
        <v>80768</v>
      </c>
      <c r="N7" s="56">
        <f>G44</f>
        <v>168037</v>
      </c>
      <c r="O7" s="57">
        <f>M7/N7</f>
        <v>0.4806560459898713</v>
      </c>
    </row>
    <row r="8" spans="2:15" ht="12.75">
      <c r="B8" s="45" t="s">
        <v>2</v>
      </c>
      <c r="C8" s="35">
        <f>M8</f>
        <v>91572</v>
      </c>
      <c r="D8" s="35"/>
      <c r="E8" s="46"/>
      <c r="F8" s="16"/>
      <c r="G8" s="43"/>
      <c r="H8" s="35"/>
      <c r="I8" s="35"/>
      <c r="J8" s="53"/>
      <c r="K8" s="17"/>
      <c r="L8" s="45" t="s">
        <v>11</v>
      </c>
      <c r="M8" s="35">
        <v>91572</v>
      </c>
      <c r="N8" s="35"/>
      <c r="O8" s="46"/>
    </row>
    <row r="9" spans="2:15" ht="12.75">
      <c r="B9" s="47" t="s">
        <v>3</v>
      </c>
      <c r="C9" s="36">
        <f>H7+M9</f>
        <v>270055</v>
      </c>
      <c r="D9" s="36">
        <f>I9+N9</f>
        <v>325674</v>
      </c>
      <c r="E9" s="48">
        <f>C9/D9</f>
        <v>0.8292187893414887</v>
      </c>
      <c r="F9" s="6"/>
      <c r="G9" s="47" t="s">
        <v>3</v>
      </c>
      <c r="H9" s="36">
        <f>SUM(H7:H8)</f>
        <v>97715</v>
      </c>
      <c r="I9" s="36">
        <f>G26</f>
        <v>157637</v>
      </c>
      <c r="J9" s="48">
        <f>H9/I9</f>
        <v>0.6198735068543553</v>
      </c>
      <c r="K9" s="6"/>
      <c r="L9" s="47" t="s">
        <v>3</v>
      </c>
      <c r="M9" s="36">
        <f>SUM(M7:M8)</f>
        <v>172340</v>
      </c>
      <c r="N9" s="36">
        <f>N7</f>
        <v>168037</v>
      </c>
      <c r="O9" s="58">
        <f>M9/N9</f>
        <v>1.0256074555008718</v>
      </c>
    </row>
    <row r="10" spans="2:15" ht="16.5" customHeight="1">
      <c r="B10" s="83" t="s">
        <v>17</v>
      </c>
      <c r="C10" s="81"/>
      <c r="D10" s="81"/>
      <c r="E10" s="82"/>
      <c r="F10" s="6"/>
      <c r="G10" s="83" t="s">
        <v>17</v>
      </c>
      <c r="H10" s="81"/>
      <c r="I10" s="81"/>
      <c r="J10" s="82"/>
      <c r="K10" s="6"/>
      <c r="L10" s="83" t="s">
        <v>17</v>
      </c>
      <c r="M10" s="81"/>
      <c r="N10" s="81"/>
      <c r="O10" s="82"/>
    </row>
    <row r="11" spans="2:15" ht="12.75">
      <c r="B11" s="43" t="s">
        <v>1</v>
      </c>
      <c r="C11" s="22">
        <f>H11+M11</f>
        <v>23370111</v>
      </c>
      <c r="D11" s="22">
        <f>D13</f>
        <v>45572414</v>
      </c>
      <c r="E11" s="49">
        <f>C11/D11</f>
        <v>0.5128126633800878</v>
      </c>
      <c r="F11" s="16"/>
      <c r="G11" s="43" t="s">
        <v>1</v>
      </c>
      <c r="H11" s="37">
        <f>E35</f>
        <v>10173151</v>
      </c>
      <c r="I11" s="37">
        <f>G35</f>
        <v>19293035</v>
      </c>
      <c r="J11" s="44">
        <f>H11/I11</f>
        <v>0.5272965606499962</v>
      </c>
      <c r="K11" s="17"/>
      <c r="L11" s="43" t="s">
        <v>1</v>
      </c>
      <c r="M11" s="37">
        <f>E50</f>
        <v>13196960</v>
      </c>
      <c r="N11" s="37">
        <f>G50</f>
        <v>26279379</v>
      </c>
      <c r="O11" s="44">
        <f>M11/N11</f>
        <v>0.5021792942671895</v>
      </c>
    </row>
    <row r="12" spans="2:15" ht="12.75">
      <c r="B12" s="45" t="s">
        <v>2</v>
      </c>
      <c r="C12" s="37">
        <f>M12</f>
        <v>9274000</v>
      </c>
      <c r="D12" s="22"/>
      <c r="E12" s="50"/>
      <c r="F12" s="16"/>
      <c r="G12" s="43"/>
      <c r="H12" s="37"/>
      <c r="I12" s="37"/>
      <c r="J12" s="44"/>
      <c r="K12" s="17"/>
      <c r="L12" s="45" t="s">
        <v>11</v>
      </c>
      <c r="M12" s="37">
        <v>9274000</v>
      </c>
      <c r="N12" s="37"/>
      <c r="O12" s="46"/>
    </row>
    <row r="13" spans="2:15" ht="13.5" thickBot="1">
      <c r="B13" s="51" t="s">
        <v>3</v>
      </c>
      <c r="C13" s="39">
        <f>H11+M13</f>
        <v>32644111</v>
      </c>
      <c r="D13" s="39">
        <f>I13+N13</f>
        <v>45572414</v>
      </c>
      <c r="E13" s="52">
        <f>C13/D13</f>
        <v>0.7163129651196445</v>
      </c>
      <c r="F13" s="6"/>
      <c r="G13" s="51" t="s">
        <v>3</v>
      </c>
      <c r="H13" s="54">
        <f>SUM(H11:H12)</f>
        <v>10173151</v>
      </c>
      <c r="I13" s="54">
        <f>SUM(I11:I12)</f>
        <v>19293035</v>
      </c>
      <c r="J13" s="55">
        <f>H13/I13</f>
        <v>0.5272965606499962</v>
      </c>
      <c r="K13" s="6"/>
      <c r="L13" s="51" t="s">
        <v>3</v>
      </c>
      <c r="M13" s="54">
        <f>SUM(M11:M12)</f>
        <v>22470960</v>
      </c>
      <c r="N13" s="54">
        <f>SUM(N11:N12)</f>
        <v>26279379</v>
      </c>
      <c r="O13" s="59">
        <f>M13/N13</f>
        <v>0.8550795663778813</v>
      </c>
    </row>
    <row r="14" spans="2:15" ht="3.75" customHeight="1" hidden="1" thickBot="1">
      <c r="B14" s="7"/>
      <c r="C14" s="8"/>
      <c r="D14" s="8"/>
      <c r="E14" s="9"/>
      <c r="F14" s="10"/>
      <c r="G14" s="7"/>
      <c r="H14" s="11"/>
      <c r="I14" s="11"/>
      <c r="J14" s="9"/>
      <c r="K14" s="10"/>
      <c r="L14" s="7"/>
      <c r="M14" s="11"/>
      <c r="N14" s="11"/>
      <c r="O14" s="9"/>
    </row>
    <row r="15" spans="2:16" ht="12.75" customHeight="1" thickBot="1">
      <c r="B15" s="85" t="s">
        <v>8</v>
      </c>
      <c r="C15" s="86"/>
      <c r="D15" s="86"/>
      <c r="E15" s="86"/>
      <c r="F15" s="86"/>
      <c r="G15" s="86"/>
      <c r="H15" s="86"/>
      <c r="I15" s="86"/>
      <c r="J15" s="18">
        <f>(C7*1000*1.75)/2205</f>
        <v>141653.17460317462</v>
      </c>
      <c r="K15" s="80" t="s">
        <v>5</v>
      </c>
      <c r="L15" s="80"/>
      <c r="M15" s="19"/>
      <c r="N15" s="19"/>
      <c r="O15" s="20"/>
      <c r="P15" s="3"/>
    </row>
    <row r="16" spans="2:15" ht="6.75" customHeight="1" thickBot="1">
      <c r="B16" s="34"/>
      <c r="C16" s="12"/>
      <c r="D16" s="12"/>
      <c r="E16" s="13"/>
      <c r="F16" s="6"/>
      <c r="G16" s="14"/>
      <c r="H16" s="12"/>
      <c r="I16" s="12"/>
      <c r="J16" s="13"/>
      <c r="K16" s="6"/>
      <c r="L16" s="14"/>
      <c r="M16" s="12"/>
      <c r="N16" s="12"/>
      <c r="O16" s="13"/>
    </row>
    <row r="17" spans="2:15" s="2" customFormat="1" ht="16.5" customHeight="1">
      <c r="B17" s="90" t="s">
        <v>19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</row>
    <row r="18" spans="2:15" ht="16.5" customHeight="1">
      <c r="B18" s="87" t="s">
        <v>16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</row>
    <row r="19" spans="2:15" ht="40.5" customHeight="1">
      <c r="B19" s="83" t="s">
        <v>23</v>
      </c>
      <c r="C19" s="81"/>
      <c r="D19" s="81"/>
      <c r="E19" s="81" t="s">
        <v>25</v>
      </c>
      <c r="F19" s="81"/>
      <c r="G19" s="21" t="s">
        <v>33</v>
      </c>
      <c r="H19" s="21" t="s">
        <v>34</v>
      </c>
      <c r="I19" s="81" t="s">
        <v>4</v>
      </c>
      <c r="J19" s="81"/>
      <c r="K19" s="81"/>
      <c r="L19" s="81"/>
      <c r="M19" s="81"/>
      <c r="N19" s="81"/>
      <c r="O19" s="82"/>
    </row>
    <row r="20" spans="2:15" ht="14.25" customHeight="1">
      <c r="B20" s="67" t="s">
        <v>9</v>
      </c>
      <c r="C20" s="68"/>
      <c r="D20" s="68"/>
      <c r="E20" s="93">
        <v>1106</v>
      </c>
      <c r="F20" s="93"/>
      <c r="G20" s="35">
        <v>2369</v>
      </c>
      <c r="H20" s="23">
        <f aca="true" t="shared" si="0" ref="H20:H26">E20/G20</f>
        <v>0.46686365555086534</v>
      </c>
      <c r="I20" s="70"/>
      <c r="J20" s="70"/>
      <c r="K20" s="70"/>
      <c r="L20" s="70"/>
      <c r="M20" s="70"/>
      <c r="N20" s="70"/>
      <c r="O20" s="71"/>
    </row>
    <row r="21" spans="2:15" ht="27" customHeight="1">
      <c r="B21" s="67" t="s">
        <v>6</v>
      </c>
      <c r="C21" s="68"/>
      <c r="D21" s="68"/>
      <c r="E21" s="93">
        <v>16437</v>
      </c>
      <c r="F21" s="93"/>
      <c r="G21" s="35">
        <v>18358</v>
      </c>
      <c r="H21" s="23">
        <f t="shared" si="0"/>
        <v>0.89535897156553</v>
      </c>
      <c r="I21" s="94"/>
      <c r="J21" s="95"/>
      <c r="K21" s="95"/>
      <c r="L21" s="95"/>
      <c r="M21" s="95"/>
      <c r="N21" s="95"/>
      <c r="O21" s="96"/>
    </row>
    <row r="22" spans="2:15" ht="13.5" customHeight="1">
      <c r="B22" s="67" t="s">
        <v>45</v>
      </c>
      <c r="C22" s="68"/>
      <c r="D22" s="68"/>
      <c r="E22" s="97">
        <v>78957</v>
      </c>
      <c r="F22" s="97"/>
      <c r="G22" s="35">
        <v>126349</v>
      </c>
      <c r="H22" s="23">
        <f t="shared" si="0"/>
        <v>0.6249119502330845</v>
      </c>
      <c r="I22" s="70"/>
      <c r="J22" s="70"/>
      <c r="K22" s="70"/>
      <c r="L22" s="70"/>
      <c r="M22" s="70"/>
      <c r="N22" s="70"/>
      <c r="O22" s="71"/>
    </row>
    <row r="23" spans="2:15" ht="26.25" customHeight="1">
      <c r="B23" s="67" t="s">
        <v>41</v>
      </c>
      <c r="C23" s="68"/>
      <c r="D23" s="68"/>
      <c r="E23" s="93">
        <v>1021</v>
      </c>
      <c r="F23" s="93"/>
      <c r="G23" s="35">
        <v>9029</v>
      </c>
      <c r="H23" s="23">
        <f t="shared" si="0"/>
        <v>0.11308007531288072</v>
      </c>
      <c r="I23" s="70"/>
      <c r="J23" s="70"/>
      <c r="K23" s="70"/>
      <c r="L23" s="70"/>
      <c r="M23" s="70"/>
      <c r="N23" s="70"/>
      <c r="O23" s="71"/>
    </row>
    <row r="24" spans="2:15" ht="13.5" customHeight="1">
      <c r="B24" s="67" t="s">
        <v>13</v>
      </c>
      <c r="C24" s="68"/>
      <c r="D24" s="68"/>
      <c r="E24" s="93">
        <v>194</v>
      </c>
      <c r="F24" s="93"/>
      <c r="G24" s="35">
        <v>1407</v>
      </c>
      <c r="H24" s="23">
        <f t="shared" si="0"/>
        <v>0.1378820184790334</v>
      </c>
      <c r="I24" s="70" t="s">
        <v>43</v>
      </c>
      <c r="J24" s="70"/>
      <c r="K24" s="70"/>
      <c r="L24" s="70"/>
      <c r="M24" s="70"/>
      <c r="N24" s="70"/>
      <c r="O24" s="71"/>
    </row>
    <row r="25" spans="2:15" ht="13.5" customHeight="1">
      <c r="B25" s="67" t="s">
        <v>14</v>
      </c>
      <c r="C25" s="68"/>
      <c r="D25" s="68"/>
      <c r="E25" s="93" t="s">
        <v>40</v>
      </c>
      <c r="F25" s="93"/>
      <c r="G25" s="35">
        <v>125</v>
      </c>
      <c r="H25" s="23" t="s">
        <v>40</v>
      </c>
      <c r="I25" s="70" t="s">
        <v>42</v>
      </c>
      <c r="J25" s="70"/>
      <c r="K25" s="70"/>
      <c r="L25" s="70"/>
      <c r="M25" s="70"/>
      <c r="N25" s="70"/>
      <c r="O25" s="71"/>
    </row>
    <row r="26" spans="2:15" ht="13.5" customHeight="1">
      <c r="B26" s="64" t="s">
        <v>36</v>
      </c>
      <c r="C26" s="65"/>
      <c r="D26" s="65"/>
      <c r="E26" s="98">
        <f>SUM(E20:F25)</f>
        <v>97715</v>
      </c>
      <c r="F26" s="98"/>
      <c r="G26" s="36">
        <f>SUM(G20:G25)</f>
        <v>157637</v>
      </c>
      <c r="H26" s="27">
        <f t="shared" si="0"/>
        <v>0.6198735068543553</v>
      </c>
      <c r="I26" s="99"/>
      <c r="J26" s="99"/>
      <c r="K26" s="99"/>
      <c r="L26" s="99"/>
      <c r="M26" s="99"/>
      <c r="N26" s="99"/>
      <c r="O26" s="100"/>
    </row>
    <row r="27" spans="2:15" ht="16.5" customHeight="1">
      <c r="B27" s="87" t="s">
        <v>17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9"/>
    </row>
    <row r="28" spans="2:15" ht="28.5" customHeight="1">
      <c r="B28" s="83" t="s">
        <v>23</v>
      </c>
      <c r="C28" s="81"/>
      <c r="D28" s="81"/>
      <c r="E28" s="81" t="s">
        <v>26</v>
      </c>
      <c r="F28" s="81"/>
      <c r="G28" s="21" t="s">
        <v>37</v>
      </c>
      <c r="H28" s="21" t="s">
        <v>38</v>
      </c>
      <c r="I28" s="21" t="s">
        <v>24</v>
      </c>
      <c r="J28" s="81" t="s">
        <v>4</v>
      </c>
      <c r="K28" s="81"/>
      <c r="L28" s="81"/>
      <c r="M28" s="81"/>
      <c r="N28" s="81"/>
      <c r="O28" s="82"/>
    </row>
    <row r="29" spans="2:15" ht="14.25" customHeight="1">
      <c r="B29" s="67" t="s">
        <v>9</v>
      </c>
      <c r="C29" s="68"/>
      <c r="D29" s="68"/>
      <c r="E29" s="110">
        <v>404993</v>
      </c>
      <c r="F29" s="110"/>
      <c r="G29" s="37">
        <v>760000</v>
      </c>
      <c r="H29" s="23">
        <f aca="true" t="shared" si="1" ref="H29:H35">E29/G29</f>
        <v>0.5328855263157894</v>
      </c>
      <c r="I29" s="24">
        <f>(E29)/(E20*1000)</f>
        <v>0.3661781193490054</v>
      </c>
      <c r="J29" s="101"/>
      <c r="K29" s="101"/>
      <c r="L29" s="101"/>
      <c r="M29" s="101"/>
      <c r="N29" s="101"/>
      <c r="O29" s="102"/>
    </row>
    <row r="30" spans="2:15" ht="13.5" customHeight="1">
      <c r="B30" s="67" t="s">
        <v>6</v>
      </c>
      <c r="C30" s="68"/>
      <c r="D30" s="68"/>
      <c r="E30" s="110">
        <v>2127751</v>
      </c>
      <c r="F30" s="110"/>
      <c r="G30" s="37">
        <v>3471280</v>
      </c>
      <c r="H30" s="23">
        <f t="shared" si="1"/>
        <v>0.6129586204512456</v>
      </c>
      <c r="I30" s="24">
        <f>(E30)/(E21*1000)</f>
        <v>0.1294488653647259</v>
      </c>
      <c r="J30" s="101"/>
      <c r="K30" s="101"/>
      <c r="L30" s="101"/>
      <c r="M30" s="101"/>
      <c r="N30" s="101"/>
      <c r="O30" s="102"/>
    </row>
    <row r="31" spans="2:15" ht="13.5" customHeight="1">
      <c r="B31" s="67" t="s">
        <v>45</v>
      </c>
      <c r="C31" s="68"/>
      <c r="D31" s="68"/>
      <c r="E31" s="110">
        <v>5956378</v>
      </c>
      <c r="F31" s="110"/>
      <c r="G31" s="37">
        <v>9532569</v>
      </c>
      <c r="H31" s="23">
        <f t="shared" si="1"/>
        <v>0.6248449919428855</v>
      </c>
      <c r="I31" s="24">
        <f>(E31)/(E22*1000)</f>
        <v>0.07543825120002026</v>
      </c>
      <c r="J31" s="101"/>
      <c r="K31" s="101"/>
      <c r="L31" s="101"/>
      <c r="M31" s="101"/>
      <c r="N31" s="101"/>
      <c r="O31" s="102"/>
    </row>
    <row r="32" spans="2:15" ht="25.5" customHeight="1">
      <c r="B32" s="67" t="s">
        <v>41</v>
      </c>
      <c r="C32" s="68"/>
      <c r="D32" s="68"/>
      <c r="E32" s="110">
        <v>1472618</v>
      </c>
      <c r="F32" s="110"/>
      <c r="G32" s="37">
        <v>5277796</v>
      </c>
      <c r="H32" s="23">
        <f t="shared" si="1"/>
        <v>0.27902139453665886</v>
      </c>
      <c r="I32" s="24">
        <f>(E32)/(E23*1000)</f>
        <v>1.4423290891283056</v>
      </c>
      <c r="J32" s="101"/>
      <c r="K32" s="101"/>
      <c r="L32" s="101"/>
      <c r="M32" s="101"/>
      <c r="N32" s="101"/>
      <c r="O32" s="102"/>
    </row>
    <row r="33" spans="2:15" ht="13.5" customHeight="1">
      <c r="B33" s="67" t="s">
        <v>13</v>
      </c>
      <c r="C33" s="68"/>
      <c r="D33" s="68"/>
      <c r="E33" s="110">
        <v>211411</v>
      </c>
      <c r="F33" s="110"/>
      <c r="G33" s="37">
        <v>251390</v>
      </c>
      <c r="H33" s="23">
        <f t="shared" si="1"/>
        <v>0.8409682167150643</v>
      </c>
      <c r="I33" s="24">
        <f>(E33)/(E24*1000)</f>
        <v>1.0897474226804125</v>
      </c>
      <c r="J33" s="101"/>
      <c r="K33" s="101"/>
      <c r="L33" s="101"/>
      <c r="M33" s="101"/>
      <c r="N33" s="101"/>
      <c r="O33" s="102"/>
    </row>
    <row r="34" spans="2:15" ht="13.5" customHeight="1">
      <c r="B34" s="67" t="s">
        <v>14</v>
      </c>
      <c r="C34" s="68"/>
      <c r="D34" s="68"/>
      <c r="E34" s="110" t="s">
        <v>40</v>
      </c>
      <c r="F34" s="110"/>
      <c r="G34" s="37" t="s">
        <v>40</v>
      </c>
      <c r="H34" s="23" t="s">
        <v>40</v>
      </c>
      <c r="I34" s="24" t="s">
        <v>40</v>
      </c>
      <c r="J34" s="101" t="s">
        <v>42</v>
      </c>
      <c r="K34" s="101"/>
      <c r="L34" s="101"/>
      <c r="M34" s="101"/>
      <c r="N34" s="101"/>
      <c r="O34" s="102"/>
    </row>
    <row r="35" spans="2:15" ht="13.5" customHeight="1" thickBot="1">
      <c r="B35" s="111" t="s">
        <v>36</v>
      </c>
      <c r="C35" s="112"/>
      <c r="D35" s="112"/>
      <c r="E35" s="109">
        <f>SUM(E29:F34)</f>
        <v>10173151</v>
      </c>
      <c r="F35" s="109"/>
      <c r="G35" s="39">
        <f>SUM(G29:G34)</f>
        <v>19293035</v>
      </c>
      <c r="H35" s="40">
        <f t="shared" si="1"/>
        <v>0.5272965606499962</v>
      </c>
      <c r="I35" s="41">
        <f>(E35)/(E26*1000)</f>
        <v>0.10411043340326459</v>
      </c>
      <c r="J35" s="114"/>
      <c r="K35" s="114"/>
      <c r="L35" s="114"/>
      <c r="M35" s="114"/>
      <c r="N35" s="114"/>
      <c r="O35" s="115"/>
    </row>
    <row r="36" spans="2:15" ht="13.5" customHeight="1"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</row>
    <row r="37" spans="2:15" ht="13.5" customHeight="1" thickBo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2:15" ht="16.5" customHeight="1">
      <c r="B38" s="90" t="s">
        <v>35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</row>
    <row r="39" spans="2:15" ht="16.5" customHeight="1">
      <c r="B39" s="87" t="s">
        <v>16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9"/>
    </row>
    <row r="40" spans="2:15" ht="40.5" customHeight="1">
      <c r="B40" s="83" t="s">
        <v>23</v>
      </c>
      <c r="C40" s="81"/>
      <c r="D40" s="81"/>
      <c r="E40" s="81" t="s">
        <v>25</v>
      </c>
      <c r="F40" s="81"/>
      <c r="G40" s="21" t="s">
        <v>33</v>
      </c>
      <c r="H40" s="21" t="s">
        <v>34</v>
      </c>
      <c r="I40" s="81" t="s">
        <v>4</v>
      </c>
      <c r="J40" s="81"/>
      <c r="K40" s="81"/>
      <c r="L40" s="81"/>
      <c r="M40" s="81"/>
      <c r="N40" s="81"/>
      <c r="O40" s="82"/>
    </row>
    <row r="41" spans="2:15" ht="12" customHeight="1">
      <c r="B41" s="67" t="s">
        <v>10</v>
      </c>
      <c r="C41" s="68"/>
      <c r="D41" s="68"/>
      <c r="E41" s="84">
        <v>80590</v>
      </c>
      <c r="F41" s="84"/>
      <c r="G41" s="30">
        <v>160985</v>
      </c>
      <c r="H41" s="31">
        <f>E41/G41</f>
        <v>0.5006056464888033</v>
      </c>
      <c r="I41" s="70"/>
      <c r="J41" s="70"/>
      <c r="K41" s="70"/>
      <c r="L41" s="70"/>
      <c r="M41" s="70"/>
      <c r="N41" s="70"/>
      <c r="O41" s="71"/>
    </row>
    <row r="42" spans="2:15" ht="12.75" customHeight="1">
      <c r="B42" s="67" t="s">
        <v>47</v>
      </c>
      <c r="C42" s="68"/>
      <c r="D42" s="68"/>
      <c r="E42" s="69">
        <v>0</v>
      </c>
      <c r="F42" s="69"/>
      <c r="G42" s="30">
        <v>6456</v>
      </c>
      <c r="H42" s="31">
        <f>E42/G42</f>
        <v>0</v>
      </c>
      <c r="I42" s="106"/>
      <c r="J42" s="106"/>
      <c r="K42" s="106"/>
      <c r="L42" s="106"/>
      <c r="M42" s="106"/>
      <c r="N42" s="106"/>
      <c r="O42" s="107"/>
    </row>
    <row r="43" spans="2:15" ht="12.75" customHeight="1">
      <c r="B43" s="67" t="s">
        <v>15</v>
      </c>
      <c r="C43" s="68"/>
      <c r="D43" s="68"/>
      <c r="E43" s="69">
        <v>178</v>
      </c>
      <c r="F43" s="69"/>
      <c r="G43" s="30">
        <v>596</v>
      </c>
      <c r="H43" s="31">
        <f>E43/G43</f>
        <v>0.2986577181208054</v>
      </c>
      <c r="I43" s="70"/>
      <c r="J43" s="70"/>
      <c r="K43" s="70"/>
      <c r="L43" s="70"/>
      <c r="M43" s="70"/>
      <c r="N43" s="70"/>
      <c r="O43" s="71"/>
    </row>
    <row r="44" spans="2:15" ht="13.5" customHeight="1">
      <c r="B44" s="64" t="s">
        <v>39</v>
      </c>
      <c r="C44" s="65"/>
      <c r="D44" s="65"/>
      <c r="E44" s="105">
        <f>SUM(E41:F43)</f>
        <v>80768</v>
      </c>
      <c r="F44" s="105"/>
      <c r="G44" s="32">
        <f>SUM(G41:G43)</f>
        <v>168037</v>
      </c>
      <c r="H44" s="33">
        <f>E44/G44</f>
        <v>0.4806560459898713</v>
      </c>
      <c r="I44" s="77"/>
      <c r="J44" s="77"/>
      <c r="K44" s="77"/>
      <c r="L44" s="77"/>
      <c r="M44" s="77"/>
      <c r="N44" s="77"/>
      <c r="O44" s="78"/>
    </row>
    <row r="45" spans="2:15" ht="16.5" customHeight="1">
      <c r="B45" s="72" t="s">
        <v>17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</row>
    <row r="46" spans="2:15" ht="40.5" customHeight="1">
      <c r="B46" s="83" t="s">
        <v>23</v>
      </c>
      <c r="C46" s="81"/>
      <c r="D46" s="81"/>
      <c r="E46" s="81" t="s">
        <v>26</v>
      </c>
      <c r="F46" s="81"/>
      <c r="G46" s="21" t="s">
        <v>37</v>
      </c>
      <c r="H46" s="21" t="s">
        <v>38</v>
      </c>
      <c r="I46" s="21" t="s">
        <v>24</v>
      </c>
      <c r="J46" s="81" t="s">
        <v>4</v>
      </c>
      <c r="K46" s="81"/>
      <c r="L46" s="81"/>
      <c r="M46" s="81"/>
      <c r="N46" s="81"/>
      <c r="O46" s="82"/>
    </row>
    <row r="47" spans="2:15" ht="13.5" customHeight="1">
      <c r="B47" s="67" t="s">
        <v>10</v>
      </c>
      <c r="C47" s="68"/>
      <c r="D47" s="68"/>
      <c r="E47" s="79">
        <v>12020352</v>
      </c>
      <c r="F47" s="79"/>
      <c r="G47" s="22">
        <v>23744716</v>
      </c>
      <c r="H47" s="23">
        <f>E47/G47</f>
        <v>0.5062327129960198</v>
      </c>
      <c r="I47" s="24">
        <f>(E47)/(E41*1000)</f>
        <v>0.1491543864002978</v>
      </c>
      <c r="J47" s="101"/>
      <c r="K47" s="101"/>
      <c r="L47" s="101"/>
      <c r="M47" s="101"/>
      <c r="N47" s="101"/>
      <c r="O47" s="102"/>
    </row>
    <row r="48" spans="2:15" ht="16.5" customHeight="1">
      <c r="B48" s="67" t="s">
        <v>46</v>
      </c>
      <c r="C48" s="68"/>
      <c r="D48" s="68"/>
      <c r="E48" s="79">
        <v>863842</v>
      </c>
      <c r="F48" s="79"/>
      <c r="G48" s="22">
        <v>1976181</v>
      </c>
      <c r="H48" s="23">
        <f>E48/G48</f>
        <v>0.4371269635726687</v>
      </c>
      <c r="I48" s="25" t="s">
        <v>44</v>
      </c>
      <c r="J48" s="101"/>
      <c r="K48" s="101"/>
      <c r="L48" s="101"/>
      <c r="M48" s="101"/>
      <c r="N48" s="101"/>
      <c r="O48" s="102"/>
    </row>
    <row r="49" spans="2:15" ht="15" customHeight="1">
      <c r="B49" s="67" t="s">
        <v>12</v>
      </c>
      <c r="C49" s="68"/>
      <c r="D49" s="68"/>
      <c r="E49" s="79">
        <v>312766</v>
      </c>
      <c r="F49" s="79"/>
      <c r="G49" s="22">
        <v>558482</v>
      </c>
      <c r="H49" s="23">
        <f>E49/G49</f>
        <v>0.560028792333504</v>
      </c>
      <c r="I49" s="24">
        <f>(E49)/(E43*1000)</f>
        <v>1.7571123595505618</v>
      </c>
      <c r="J49" s="68"/>
      <c r="K49" s="68"/>
      <c r="L49" s="68"/>
      <c r="M49" s="68"/>
      <c r="N49" s="68"/>
      <c r="O49" s="108"/>
    </row>
    <row r="50" spans="2:15" ht="13.5" customHeight="1">
      <c r="B50" s="64" t="s">
        <v>39</v>
      </c>
      <c r="C50" s="65"/>
      <c r="D50" s="65"/>
      <c r="E50" s="66">
        <f>SUM(E47:F49)</f>
        <v>13196960</v>
      </c>
      <c r="F50" s="66"/>
      <c r="G50" s="26">
        <f>SUM(G47:G49)</f>
        <v>26279379</v>
      </c>
      <c r="H50" s="27">
        <f>E50/G50</f>
        <v>0.5021792942671895</v>
      </c>
      <c r="I50" s="28">
        <f>(E50)/(E44*1000)</f>
        <v>0.1633934231378764</v>
      </c>
      <c r="J50" s="75"/>
      <c r="K50" s="75"/>
      <c r="L50" s="75"/>
      <c r="M50" s="75"/>
      <c r="N50" s="75"/>
      <c r="O50" s="76"/>
    </row>
    <row r="51" spans="2:15" ht="7.5" customHeight="1" thickBot="1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ht="12.75"/>
    <row r="53" ht="12.75"/>
    <row r="54" ht="12.75"/>
    <row r="55" ht="12.75">
      <c r="M55" s="60"/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sheetProtection/>
  <mergeCells count="99">
    <mergeCell ref="B29:D29"/>
    <mergeCell ref="J31:O31"/>
    <mergeCell ref="E30:F30"/>
    <mergeCell ref="B33:D33"/>
    <mergeCell ref="E31:F31"/>
    <mergeCell ref="B31:D31"/>
    <mergeCell ref="B32:D32"/>
    <mergeCell ref="B23:D23"/>
    <mergeCell ref="E23:F23"/>
    <mergeCell ref="I23:O23"/>
    <mergeCell ref="E24:F24"/>
    <mergeCell ref="I24:O24"/>
    <mergeCell ref="J30:O30"/>
    <mergeCell ref="E29:F29"/>
    <mergeCell ref="B25:D25"/>
    <mergeCell ref="E25:F25"/>
    <mergeCell ref="B26:D26"/>
    <mergeCell ref="I41:O41"/>
    <mergeCell ref="E34:F34"/>
    <mergeCell ref="E40:F40"/>
    <mergeCell ref="J46:O46"/>
    <mergeCell ref="B36:O36"/>
    <mergeCell ref="I40:O40"/>
    <mergeCell ref="J34:O34"/>
    <mergeCell ref="B39:O39"/>
    <mergeCell ref="B40:D40"/>
    <mergeCell ref="J35:O35"/>
    <mergeCell ref="B38:O38"/>
    <mergeCell ref="E35:F35"/>
    <mergeCell ref="J33:O33"/>
    <mergeCell ref="E32:F32"/>
    <mergeCell ref="E33:F33"/>
    <mergeCell ref="B34:D34"/>
    <mergeCell ref="B35:D35"/>
    <mergeCell ref="J32:O32"/>
    <mergeCell ref="B49:D49"/>
    <mergeCell ref="B48:D48"/>
    <mergeCell ref="E48:F48"/>
    <mergeCell ref="B44:D44"/>
    <mergeCell ref="E44:F44"/>
    <mergeCell ref="I42:O42"/>
    <mergeCell ref="J49:O49"/>
    <mergeCell ref="J48:O48"/>
    <mergeCell ref="E47:F47"/>
    <mergeCell ref="J47:O47"/>
    <mergeCell ref="B1:O1"/>
    <mergeCell ref="G6:J6"/>
    <mergeCell ref="G4:J4"/>
    <mergeCell ref="B2:O2"/>
    <mergeCell ref="L4:O4"/>
    <mergeCell ref="L6:O6"/>
    <mergeCell ref="B4:E4"/>
    <mergeCell ref="B6:E6"/>
    <mergeCell ref="B30:D30"/>
    <mergeCell ref="B27:O27"/>
    <mergeCell ref="I25:O25"/>
    <mergeCell ref="B24:D24"/>
    <mergeCell ref="E26:F26"/>
    <mergeCell ref="J28:O28"/>
    <mergeCell ref="E28:F28"/>
    <mergeCell ref="I26:O26"/>
    <mergeCell ref="J29:O29"/>
    <mergeCell ref="B28:D28"/>
    <mergeCell ref="E20:F20"/>
    <mergeCell ref="I22:O22"/>
    <mergeCell ref="I21:O21"/>
    <mergeCell ref="E22:F22"/>
    <mergeCell ref="E21:F21"/>
    <mergeCell ref="B22:D22"/>
    <mergeCell ref="B10:E10"/>
    <mergeCell ref="B15:I15"/>
    <mergeCell ref="E19:F19"/>
    <mergeCell ref="B21:D21"/>
    <mergeCell ref="B18:O18"/>
    <mergeCell ref="B19:D19"/>
    <mergeCell ref="B20:D20"/>
    <mergeCell ref="B17:O17"/>
    <mergeCell ref="L10:O10"/>
    <mergeCell ref="G10:J10"/>
    <mergeCell ref="K15:L15"/>
    <mergeCell ref="I19:O19"/>
    <mergeCell ref="B41:D41"/>
    <mergeCell ref="B47:D47"/>
    <mergeCell ref="B46:D46"/>
    <mergeCell ref="E46:F46"/>
    <mergeCell ref="B42:D42"/>
    <mergeCell ref="E42:F42"/>
    <mergeCell ref="E41:F41"/>
    <mergeCell ref="I20:O20"/>
    <mergeCell ref="B51:O51"/>
    <mergeCell ref="B50:D50"/>
    <mergeCell ref="E50:F50"/>
    <mergeCell ref="B43:D43"/>
    <mergeCell ref="E43:F43"/>
    <mergeCell ref="I43:O43"/>
    <mergeCell ref="B45:O45"/>
    <mergeCell ref="J50:O50"/>
    <mergeCell ref="I44:O44"/>
    <mergeCell ref="E49:F49"/>
  </mergeCells>
  <printOptions/>
  <pageMargins left="0.29" right="0.2" top="0.32" bottom="0.18" header="0.5" footer="0.21"/>
  <pageSetup horizontalDpi="600" verticalDpi="600" orientation="landscape" scale="97" r:id="rId2"/>
  <rowBreaks count="1" manualBreakCount="1">
    <brk id="36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Kansfield</dc:creator>
  <cp:keywords/>
  <dc:description/>
  <cp:lastModifiedBy>Annette Beitel</cp:lastModifiedBy>
  <cp:lastPrinted>2010-01-28T14:47:40Z</cp:lastPrinted>
  <dcterms:created xsi:type="dcterms:W3CDTF">2009-01-19T23:06:36Z</dcterms:created>
  <dcterms:modified xsi:type="dcterms:W3CDTF">2010-02-18T16:47:56Z</dcterms:modified>
  <cp:category/>
  <cp:version/>
  <cp:contentType/>
  <cp:contentStatus/>
</cp:coreProperties>
</file>