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9416" windowHeight="8832" activeTab="0"/>
  </bookViews>
  <sheets>
    <sheet name="Electric PYTD" sheetId="1" r:id="rId1"/>
  </sheets>
  <definedNames>
    <definedName name="_xlnm.Print_Area" localSheetId="0">'Electric PYTD'!$B$1:$O$48</definedName>
  </definedNames>
  <calcPr fullCalcOnLoad="1"/>
</workbook>
</file>

<file path=xl/sharedStrings.xml><?xml version="1.0" encoding="utf-8"?>
<sst xmlns="http://schemas.openxmlformats.org/spreadsheetml/2006/main" count="95" uniqueCount="50">
  <si>
    <t>Indicator</t>
  </si>
  <si>
    <t>% Achieved PY08</t>
  </si>
  <si>
    <t>Actual</t>
  </si>
  <si>
    <t>Pending</t>
  </si>
  <si>
    <t>Total</t>
  </si>
  <si>
    <t>OVERALL RESIDENTIAL PORTFOLIO</t>
  </si>
  <si>
    <t>Portfolio</t>
  </si>
  <si>
    <t>Comments</t>
  </si>
  <si>
    <t xml:space="preserve">Overall Portfolio Total </t>
  </si>
  <si>
    <t>Overall Portfolio</t>
  </si>
  <si>
    <t>Cost / kWh Program YTD</t>
  </si>
  <si>
    <t>Actual Costs PYTD</t>
  </si>
  <si>
    <t>Net MWh Actual  PYTD</t>
  </si>
  <si>
    <t>Metric Tons</t>
  </si>
  <si>
    <t xml:space="preserve"> Goal PY08</t>
  </si>
  <si>
    <t>Actual PYTD</t>
  </si>
  <si>
    <t>%  Spent     PY08</t>
  </si>
  <si>
    <t>Budget Goal         PY08</t>
  </si>
  <si>
    <t>Appliance Recycling</t>
  </si>
  <si>
    <t>RESIDENTIAL: ACTUAL ENERGY SAVINGS ACHIEVED</t>
  </si>
  <si>
    <t>OVERALL  EE/DR PORTFOLIO</t>
  </si>
  <si>
    <t>OVERALL BUSINESS PORTFOLIO</t>
  </si>
  <si>
    <t xml:space="preserve"> Actual PYTD</t>
  </si>
  <si>
    <t>Goal PY08</t>
  </si>
  <si>
    <t>BUSINESS ACTUAL ENERGY SAVINGS ACHIEVED</t>
  </si>
  <si>
    <t>PYTD Total Carbon Emissions Reduction      ((Actual Realized kWh x 1.75 lbs)/2,205)   Total Reduction:</t>
  </si>
  <si>
    <t>ENERGY SAVINGS (MWh)</t>
  </si>
  <si>
    <t xml:space="preserve">ComEd Electric Energy Efficiency/Demand Response Plan                                                                    </t>
  </si>
  <si>
    <t>All-Electric Efficiency Upgrade</t>
  </si>
  <si>
    <t>ENERGY STAR Lighting</t>
  </si>
  <si>
    <t xml:space="preserve">Retro-commissioning </t>
  </si>
  <si>
    <t>Small C&amp;I Intro Kit Program</t>
  </si>
  <si>
    <t>Prescriptive/Custom Incentives</t>
  </si>
  <si>
    <t xml:space="preserve">Pending </t>
  </si>
  <si>
    <t xml:space="preserve"> -</t>
  </si>
  <si>
    <t>Net MWh Goal PY08*</t>
  </si>
  <si>
    <t xml:space="preserve"> * Per Plan</t>
  </si>
  <si>
    <t>PROGRAM COST BUDGET</t>
  </si>
  <si>
    <t>HVAC Diagnostics &amp; Tune-Up</t>
  </si>
  <si>
    <t xml:space="preserve">C&amp;I New Construction </t>
  </si>
  <si>
    <t>RESIDENTIAL: PROGRAM COSTS</t>
  </si>
  <si>
    <t>Launched February 2009</t>
  </si>
  <si>
    <t xml:space="preserve">%  Achieved  </t>
  </si>
  <si>
    <t>BUSINESS PROGRAM COSTS</t>
  </si>
  <si>
    <t>Program costs lag MWh savings</t>
  </si>
  <si>
    <t>Launches June 2009</t>
  </si>
  <si>
    <t>N/A</t>
  </si>
  <si>
    <t>Portfolio Program Ytd Monthly Report:  April 2009</t>
  </si>
  <si>
    <t>COMED RESIDENTIAL PORTFOLIO April 2009</t>
  </si>
  <si>
    <t>COMED BUSINESS PORTFOLIO April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</si>
</sst>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&quot;$&quot;#,##0.000"/>
    <numFmt numFmtId="171" formatCode="&quot;$&quot;#,##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3" fontId="7" fillId="0" borderId="13" xfId="0" applyNumberFormat="1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 wrapText="1"/>
    </xf>
    <xf numFmtId="9" fontId="7" fillId="0" borderId="13" xfId="0" applyNumberFormat="1" applyFont="1" applyBorder="1" applyAlignment="1" quotePrefix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7" fillId="0" borderId="13" xfId="0" applyNumberFormat="1" applyFont="1" applyBorder="1" applyAlignment="1" quotePrefix="1">
      <alignment horizontal="right" wrapText="1"/>
    </xf>
    <xf numFmtId="0" fontId="8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 horizontal="right" wrapText="1"/>
    </xf>
    <xf numFmtId="9" fontId="7" fillId="0" borderId="16" xfId="0" applyNumberFormat="1" applyFont="1" applyBorder="1" applyAlignment="1">
      <alignment horizontal="right" wrapText="1"/>
    </xf>
    <xf numFmtId="171" fontId="7" fillId="0" borderId="13" xfId="0" applyNumberFormat="1" applyFont="1" applyBorder="1" applyAlignment="1">
      <alignment horizontal="right" wrapText="1"/>
    </xf>
    <xf numFmtId="171" fontId="7" fillId="0" borderId="14" xfId="0" applyNumberFormat="1" applyFont="1" applyBorder="1" applyAlignment="1">
      <alignment horizontal="right" wrapText="1"/>
    </xf>
    <xf numFmtId="6" fontId="7" fillId="0" borderId="13" xfId="0" applyNumberFormat="1" applyFont="1" applyBorder="1" applyAlignment="1">
      <alignment horizontal="right" wrapText="1"/>
    </xf>
    <xf numFmtId="6" fontId="7" fillId="0" borderId="12" xfId="0" applyNumberFormat="1" applyFont="1" applyBorder="1" applyAlignment="1">
      <alignment horizontal="right" wrapText="1"/>
    </xf>
    <xf numFmtId="6" fontId="7" fillId="0" borderId="14" xfId="0" applyNumberFormat="1" applyFont="1" applyBorder="1" applyAlignment="1">
      <alignment horizontal="right" wrapText="1"/>
    </xf>
    <xf numFmtId="9" fontId="7" fillId="0" borderId="14" xfId="0" applyNumberFormat="1" applyFont="1" applyBorder="1" applyAlignment="1" quotePrefix="1">
      <alignment horizontal="right" wrapText="1"/>
    </xf>
    <xf numFmtId="6" fontId="7" fillId="0" borderId="12" xfId="0" applyNumberFormat="1" applyFont="1" applyBorder="1" applyAlignment="1">
      <alignment horizontal="center" wrapText="1"/>
    </xf>
    <xf numFmtId="9" fontId="7" fillId="0" borderId="12" xfId="0" applyNumberFormat="1" applyFont="1" applyBorder="1" applyAlignment="1">
      <alignment horizontal="center" wrapText="1"/>
    </xf>
    <xf numFmtId="171" fontId="7" fillId="0" borderId="15" xfId="0" applyNumberFormat="1" applyFont="1" applyBorder="1" applyAlignment="1">
      <alignment horizontal="right" wrapText="1"/>
    </xf>
    <xf numFmtId="171" fontId="7" fillId="0" borderId="16" xfId="0" applyNumberFormat="1" applyFont="1" applyBorder="1" applyAlignment="1">
      <alignment horizontal="right" wrapText="1"/>
    </xf>
    <xf numFmtId="6" fontId="7" fillId="0" borderId="16" xfId="0" applyNumberFormat="1" applyFont="1" applyBorder="1" applyAlignment="1">
      <alignment horizontal="right" wrapText="1"/>
    </xf>
    <xf numFmtId="6" fontId="7" fillId="0" borderId="15" xfId="0" applyNumberFormat="1" applyFont="1" applyBorder="1" applyAlignment="1">
      <alignment horizontal="right" wrapText="1"/>
    </xf>
    <xf numFmtId="9" fontId="7" fillId="0" borderId="15" xfId="0" applyNumberFormat="1" applyFont="1" applyBorder="1" applyAlignment="1" quotePrefix="1">
      <alignment horizontal="right" wrapText="1"/>
    </xf>
    <xf numFmtId="0" fontId="0" fillId="0" borderId="17" xfId="0" applyFont="1" applyBorder="1" applyAlignment="1">
      <alignment wrapText="1"/>
    </xf>
    <xf numFmtId="3" fontId="7" fillId="0" borderId="17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/>
    </xf>
    <xf numFmtId="6" fontId="7" fillId="0" borderId="17" xfId="0" applyNumberFormat="1" applyFont="1" applyBorder="1" applyAlignment="1">
      <alignment horizontal="center" wrapText="1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6" fontId="7" fillId="0" borderId="0" xfId="0" applyNumberFormat="1" applyFont="1" applyBorder="1" applyAlignment="1">
      <alignment horizontal="center" wrapText="1"/>
    </xf>
    <xf numFmtId="10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right" wrapText="1"/>
    </xf>
    <xf numFmtId="3" fontId="7" fillId="0" borderId="21" xfId="0" applyNumberFormat="1" applyFont="1" applyBorder="1" applyAlignment="1">
      <alignment horizontal="right" wrapText="1"/>
    </xf>
    <xf numFmtId="9" fontId="7" fillId="0" borderId="21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6" fontId="7" fillId="0" borderId="21" xfId="0" applyNumberFormat="1" applyFont="1" applyBorder="1" applyAlignment="1">
      <alignment horizontal="right" wrapText="1"/>
    </xf>
    <xf numFmtId="169" fontId="7" fillId="0" borderId="20" xfId="0" applyNumberFormat="1" applyFont="1" applyBorder="1" applyAlignment="1">
      <alignment horizontal="right" wrapText="1"/>
    </xf>
    <xf numFmtId="171" fontId="7" fillId="0" borderId="20" xfId="0" applyNumberFormat="1" applyFont="1" applyBorder="1" applyAlignment="1">
      <alignment horizontal="right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9" fontId="7" fillId="0" borderId="21" xfId="0" applyNumberFormat="1" applyFont="1" applyBorder="1" applyAlignment="1">
      <alignment horizontal="right" vertical="center" wrapText="1"/>
    </xf>
    <xf numFmtId="171" fontId="7" fillId="0" borderId="21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3" fontId="2" fillId="33" borderId="18" xfId="0" applyNumberFormat="1" applyFont="1" applyFill="1" applyBorder="1" applyAlignment="1">
      <alignment horizontal="left" vertical="top"/>
    </xf>
    <xf numFmtId="10" fontId="7" fillId="0" borderId="20" xfId="0" applyNumberFormat="1" applyFont="1" applyBorder="1" applyAlignment="1">
      <alignment horizontal="left" wrapText="1"/>
    </xf>
    <xf numFmtId="10" fontId="7" fillId="0" borderId="18" xfId="0" applyNumberFormat="1" applyFont="1" applyBorder="1" applyAlignment="1">
      <alignment horizontal="left" wrapText="1"/>
    </xf>
    <xf numFmtId="10" fontId="7" fillId="0" borderId="19" xfId="0" applyNumberFormat="1" applyFont="1" applyBorder="1" applyAlignment="1">
      <alignment horizontal="left" wrapText="1"/>
    </xf>
    <xf numFmtId="171" fontId="7" fillId="0" borderId="20" xfId="0" applyNumberFormat="1" applyFont="1" applyBorder="1" applyAlignment="1">
      <alignment horizontal="right" wrapText="1"/>
    </xf>
    <xf numFmtId="171" fontId="7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0" fillId="34" borderId="20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6" fontId="7" fillId="0" borderId="20" xfId="0" applyNumberFormat="1" applyFont="1" applyBorder="1" applyAlignment="1">
      <alignment horizontal="right" wrapText="1"/>
    </xf>
    <xf numFmtId="6" fontId="7" fillId="0" borderId="19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35" borderId="20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7" fillId="0" borderId="20" xfId="0" applyNumberFormat="1" applyFont="1" applyBorder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left" wrapText="1"/>
    </xf>
    <xf numFmtId="0" fontId="3" fillId="35" borderId="20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top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30</xdr:row>
      <xdr:rowOff>0</xdr:rowOff>
    </xdr:from>
    <xdr:to>
      <xdr:col>11</xdr:col>
      <xdr:colOff>57150</xdr:colOff>
      <xdr:row>30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19425" y="6429375"/>
          <a:ext cx="324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0.8515625" style="1" customWidth="1"/>
    <col min="4" max="4" width="12.140625" style="1" bestFit="1" customWidth="1"/>
    <col min="5" max="5" width="10.140625" style="1" bestFit="1" customWidth="1"/>
    <col min="6" max="6" width="1.421875" style="1" customWidth="1"/>
    <col min="7" max="7" width="12.421875" style="1" customWidth="1"/>
    <col min="8" max="8" width="12.140625" style="1" bestFit="1" customWidth="1"/>
    <col min="9" max="9" width="11.7109375" style="1" bestFit="1" customWidth="1"/>
    <col min="10" max="10" width="10.140625" style="1" bestFit="1" customWidth="1"/>
    <col min="11" max="11" width="1.57421875" style="1" customWidth="1"/>
    <col min="12" max="12" width="9.140625" style="1" customWidth="1"/>
    <col min="13" max="13" width="12.140625" style="1" bestFit="1" customWidth="1"/>
    <col min="14" max="14" width="12.57421875" style="1" bestFit="1" customWidth="1"/>
    <col min="15" max="15" width="10.28125" style="1" customWidth="1"/>
    <col min="16" max="16384" width="9.140625" style="1" customWidth="1"/>
  </cols>
  <sheetData>
    <row r="1" spans="2:15" ht="12" customHeight="1">
      <c r="B1" s="83" t="s">
        <v>27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4.25" customHeight="1">
      <c r="B2" s="83" t="s">
        <v>47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2:15" ht="14.2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6.5" customHeight="1" thickBot="1">
      <c r="B4" s="87" t="s">
        <v>20</v>
      </c>
      <c r="C4" s="88"/>
      <c r="D4" s="88"/>
      <c r="E4" s="89"/>
      <c r="F4" s="4"/>
      <c r="G4" s="87" t="s">
        <v>5</v>
      </c>
      <c r="H4" s="88"/>
      <c r="I4" s="88"/>
      <c r="J4" s="89"/>
      <c r="K4" s="4"/>
      <c r="L4" s="87" t="s">
        <v>21</v>
      </c>
      <c r="M4" s="88"/>
      <c r="N4" s="88"/>
      <c r="O4" s="89"/>
    </row>
    <row r="5" spans="2:15" ht="40.5" customHeight="1" thickBot="1">
      <c r="B5" s="5" t="s">
        <v>0</v>
      </c>
      <c r="C5" s="6" t="s">
        <v>15</v>
      </c>
      <c r="D5" s="6" t="s">
        <v>14</v>
      </c>
      <c r="E5" s="6" t="s">
        <v>1</v>
      </c>
      <c r="F5" s="7"/>
      <c r="G5" s="5" t="s">
        <v>0</v>
      </c>
      <c r="H5" s="6" t="s">
        <v>15</v>
      </c>
      <c r="I5" s="6" t="s">
        <v>14</v>
      </c>
      <c r="J5" s="6" t="s">
        <v>1</v>
      </c>
      <c r="K5" s="7"/>
      <c r="L5" s="5" t="s">
        <v>0</v>
      </c>
      <c r="M5" s="6" t="s">
        <v>22</v>
      </c>
      <c r="N5" s="6" t="s">
        <v>23</v>
      </c>
      <c r="O5" s="6" t="s">
        <v>1</v>
      </c>
    </row>
    <row r="6" spans="2:15" ht="16.5" customHeight="1" thickBot="1" thickTop="1">
      <c r="B6" s="84" t="s">
        <v>26</v>
      </c>
      <c r="C6" s="85"/>
      <c r="D6" s="85"/>
      <c r="E6" s="86"/>
      <c r="F6" s="8"/>
      <c r="G6" s="84" t="s">
        <v>26</v>
      </c>
      <c r="H6" s="85"/>
      <c r="I6" s="85"/>
      <c r="J6" s="86"/>
      <c r="K6" s="8"/>
      <c r="L6" s="84" t="s">
        <v>26</v>
      </c>
      <c r="M6" s="85"/>
      <c r="N6" s="85"/>
      <c r="O6" s="86"/>
    </row>
    <row r="7" spans="2:15" ht="12.75">
      <c r="B7" s="9" t="s">
        <v>2</v>
      </c>
      <c r="C7" s="10">
        <f>H7+M7</f>
        <v>155021</v>
      </c>
      <c r="D7" s="11">
        <f>D9</f>
        <v>167243</v>
      </c>
      <c r="E7" s="12">
        <f>C7/D7</f>
        <v>0.9269207081910753</v>
      </c>
      <c r="F7" s="8"/>
      <c r="G7" s="9" t="s">
        <v>2</v>
      </c>
      <c r="H7" s="10">
        <f>E23</f>
        <v>96936</v>
      </c>
      <c r="I7" s="13">
        <f>I9</f>
        <v>86337</v>
      </c>
      <c r="J7" s="12">
        <f>H7/I7</f>
        <v>1.1227631258904063</v>
      </c>
      <c r="K7" s="14"/>
      <c r="L7" s="9" t="s">
        <v>2</v>
      </c>
      <c r="M7" s="10">
        <f>E38</f>
        <v>58085</v>
      </c>
      <c r="N7" s="15">
        <f>G38</f>
        <v>80906</v>
      </c>
      <c r="O7" s="12">
        <f>M7/N7</f>
        <v>0.7179319209947347</v>
      </c>
    </row>
    <row r="8" spans="2:15" ht="12.75">
      <c r="B8" s="16" t="s">
        <v>3</v>
      </c>
      <c r="C8" s="17">
        <f>M8</f>
        <v>17445</v>
      </c>
      <c r="D8" s="10"/>
      <c r="E8" s="12"/>
      <c r="F8" s="8"/>
      <c r="G8" s="9"/>
      <c r="H8" s="10"/>
      <c r="I8" s="10"/>
      <c r="J8" s="12"/>
      <c r="K8" s="14"/>
      <c r="L8" s="16" t="s">
        <v>33</v>
      </c>
      <c r="M8" s="17">
        <v>17445</v>
      </c>
      <c r="N8" s="15"/>
      <c r="O8" s="12"/>
    </row>
    <row r="9" spans="2:15" ht="13.5" thickBot="1">
      <c r="B9" s="18" t="s">
        <v>4</v>
      </c>
      <c r="C9" s="10">
        <f>H7+M9</f>
        <v>172466</v>
      </c>
      <c r="D9" s="19">
        <f>I9+N9</f>
        <v>167243</v>
      </c>
      <c r="E9" s="20">
        <f>C9/D9</f>
        <v>1.031230006637049</v>
      </c>
      <c r="F9" s="8"/>
      <c r="G9" s="18" t="s">
        <v>4</v>
      </c>
      <c r="H9" s="19">
        <f>SUM(H7:H8)</f>
        <v>96936</v>
      </c>
      <c r="I9" s="19">
        <f>G23</f>
        <v>86337</v>
      </c>
      <c r="J9" s="20">
        <f>H9/I9</f>
        <v>1.1227631258904063</v>
      </c>
      <c r="K9" s="8"/>
      <c r="L9" s="18" t="s">
        <v>4</v>
      </c>
      <c r="M9" s="19">
        <f>SUM(M7:M8)</f>
        <v>75530</v>
      </c>
      <c r="N9" s="19">
        <f>N7</f>
        <v>80906</v>
      </c>
      <c r="O9" s="12">
        <f>M9/N9</f>
        <v>0.9335525177366326</v>
      </c>
    </row>
    <row r="10" spans="2:15" ht="16.5" customHeight="1" thickBot="1" thickTop="1">
      <c r="B10" s="84" t="s">
        <v>37</v>
      </c>
      <c r="C10" s="85"/>
      <c r="D10" s="85"/>
      <c r="E10" s="86"/>
      <c r="F10" s="8"/>
      <c r="G10" s="84" t="s">
        <v>37</v>
      </c>
      <c r="H10" s="85"/>
      <c r="I10" s="85"/>
      <c r="J10" s="86"/>
      <c r="K10" s="8"/>
      <c r="L10" s="84" t="s">
        <v>37</v>
      </c>
      <c r="M10" s="85"/>
      <c r="N10" s="85"/>
      <c r="O10" s="86"/>
    </row>
    <row r="11" spans="2:15" ht="12.75">
      <c r="B11" s="9" t="s">
        <v>2</v>
      </c>
      <c r="C11" s="21">
        <f>H11+M11</f>
        <v>15300351</v>
      </c>
      <c r="D11" s="22">
        <f>D13</f>
        <v>21000000</v>
      </c>
      <c r="E11" s="12">
        <f>C11/D11</f>
        <v>0.7285881428571429</v>
      </c>
      <c r="F11" s="8"/>
      <c r="G11" s="9" t="s">
        <v>2</v>
      </c>
      <c r="H11" s="23">
        <f>E30</f>
        <v>6555612</v>
      </c>
      <c r="I11" s="24">
        <v>10200000</v>
      </c>
      <c r="J11" s="12">
        <f>H11/I11</f>
        <v>0.6427070588235294</v>
      </c>
      <c r="K11" s="14"/>
      <c r="L11" s="9" t="s">
        <v>2</v>
      </c>
      <c r="M11" s="25">
        <f>E46</f>
        <v>8744739</v>
      </c>
      <c r="N11" s="25">
        <v>10800000</v>
      </c>
      <c r="O11" s="26">
        <f>M11/N11</f>
        <v>0.8096980555555555</v>
      </c>
    </row>
    <row r="12" spans="2:15" ht="12.75">
      <c r="B12" s="16" t="s">
        <v>3</v>
      </c>
      <c r="C12" s="23">
        <f>M12</f>
        <v>1264000</v>
      </c>
      <c r="D12" s="21"/>
      <c r="E12" s="12"/>
      <c r="F12" s="8"/>
      <c r="G12" s="9"/>
      <c r="H12" s="23"/>
      <c r="I12" s="23"/>
      <c r="J12" s="12"/>
      <c r="K12" s="14"/>
      <c r="L12" s="16" t="s">
        <v>33</v>
      </c>
      <c r="M12" s="24">
        <v>1264000</v>
      </c>
      <c r="N12" s="27" t="s">
        <v>34</v>
      </c>
      <c r="O12" s="28" t="s">
        <v>34</v>
      </c>
    </row>
    <row r="13" spans="2:15" ht="13.5" thickBot="1">
      <c r="B13" s="18" t="s">
        <v>4</v>
      </c>
      <c r="C13" s="29">
        <f>H11+M13</f>
        <v>16564351</v>
      </c>
      <c r="D13" s="30">
        <f>I13+N13</f>
        <v>21000000</v>
      </c>
      <c r="E13" s="20">
        <f>C13/D13</f>
        <v>0.788778619047619</v>
      </c>
      <c r="F13" s="8"/>
      <c r="G13" s="18" t="s">
        <v>4</v>
      </c>
      <c r="H13" s="31">
        <f>SUM(H11:H12)</f>
        <v>6555612</v>
      </c>
      <c r="I13" s="31">
        <v>10200000</v>
      </c>
      <c r="J13" s="20">
        <f>H13/I13</f>
        <v>0.6427070588235294</v>
      </c>
      <c r="K13" s="8"/>
      <c r="L13" s="18" t="s">
        <v>4</v>
      </c>
      <c r="M13" s="32">
        <f>SUM(M11:M12)</f>
        <v>10008739</v>
      </c>
      <c r="N13" s="32">
        <v>10800000</v>
      </c>
      <c r="O13" s="33">
        <f>M13/N13</f>
        <v>0.9267350925925926</v>
      </c>
    </row>
    <row r="14" spans="2:15" ht="3.75" customHeight="1" hidden="1" thickBot="1">
      <c r="B14" s="34"/>
      <c r="C14" s="35"/>
      <c r="D14" s="35"/>
      <c r="E14" s="36"/>
      <c r="F14" s="37"/>
      <c r="G14" s="34"/>
      <c r="H14" s="38"/>
      <c r="I14" s="38"/>
      <c r="J14" s="36"/>
      <c r="K14" s="37"/>
      <c r="L14" s="34"/>
      <c r="M14" s="38"/>
      <c r="N14" s="38"/>
      <c r="O14" s="36"/>
    </row>
    <row r="15" spans="2:16" ht="22.5" customHeight="1" thickBot="1">
      <c r="B15" s="102" t="s">
        <v>25</v>
      </c>
      <c r="C15" s="103"/>
      <c r="D15" s="103"/>
      <c r="E15" s="103"/>
      <c r="F15" s="103"/>
      <c r="G15" s="103"/>
      <c r="H15" s="103"/>
      <c r="I15" s="103"/>
      <c r="J15" s="64">
        <f>(C7*1000*1.75)/2205</f>
        <v>123032.53968253969</v>
      </c>
      <c r="K15" s="99" t="s">
        <v>13</v>
      </c>
      <c r="L15" s="99"/>
      <c r="M15" s="39"/>
      <c r="N15" s="39"/>
      <c r="O15" s="40"/>
      <c r="P15" s="3"/>
    </row>
    <row r="16" spans="2:15" ht="21" customHeight="1" thickBot="1">
      <c r="B16" s="41"/>
      <c r="C16" s="42"/>
      <c r="D16" s="42"/>
      <c r="E16" s="43"/>
      <c r="F16" s="8"/>
      <c r="G16" s="44"/>
      <c r="H16" s="42"/>
      <c r="I16" s="42"/>
      <c r="J16" s="43"/>
      <c r="K16" s="8"/>
      <c r="L16" s="44"/>
      <c r="M16" s="42"/>
      <c r="N16" s="42"/>
      <c r="O16" s="36"/>
    </row>
    <row r="17" spans="2:15" s="2" customFormat="1" ht="16.5" customHeight="1" thickBot="1">
      <c r="B17" s="96" t="s">
        <v>48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</row>
    <row r="18" spans="2:15" ht="16.5" customHeight="1" thickBot="1">
      <c r="B18" s="73" t="s">
        <v>19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2:15" ht="40.5" customHeight="1" thickBot="1">
      <c r="B19" s="76" t="s">
        <v>6</v>
      </c>
      <c r="C19" s="77"/>
      <c r="D19" s="78"/>
      <c r="E19" s="79" t="s">
        <v>12</v>
      </c>
      <c r="F19" s="80"/>
      <c r="G19" s="46" t="s">
        <v>35</v>
      </c>
      <c r="H19" s="46" t="s">
        <v>42</v>
      </c>
      <c r="I19" s="76" t="s">
        <v>7</v>
      </c>
      <c r="J19" s="77"/>
      <c r="K19" s="77"/>
      <c r="L19" s="77"/>
      <c r="M19" s="77"/>
      <c r="N19" s="77"/>
      <c r="O19" s="78"/>
    </row>
    <row r="20" spans="2:15" ht="14.25" customHeight="1" thickBot="1">
      <c r="B20" s="76" t="s">
        <v>28</v>
      </c>
      <c r="C20" s="77"/>
      <c r="D20" s="78"/>
      <c r="E20" s="93">
        <v>2398</v>
      </c>
      <c r="F20" s="94"/>
      <c r="G20" s="48">
        <v>2369</v>
      </c>
      <c r="H20" s="49">
        <f>E20/G20</f>
        <v>1.0122414520894893</v>
      </c>
      <c r="I20" s="90"/>
      <c r="J20" s="91"/>
      <c r="K20" s="91"/>
      <c r="L20" s="91"/>
      <c r="M20" s="91"/>
      <c r="N20" s="91"/>
      <c r="O20" s="92"/>
    </row>
    <row r="21" spans="2:15" ht="14.25" customHeight="1" thickBot="1">
      <c r="B21" s="76" t="s">
        <v>18</v>
      </c>
      <c r="C21" s="77"/>
      <c r="D21" s="78"/>
      <c r="E21" s="93">
        <v>7339</v>
      </c>
      <c r="F21" s="94"/>
      <c r="G21" s="48">
        <v>8159</v>
      </c>
      <c r="H21" s="49">
        <f>E21/G21</f>
        <v>0.8994974874371859</v>
      </c>
      <c r="I21" s="90"/>
      <c r="J21" s="91"/>
      <c r="K21" s="91"/>
      <c r="L21" s="91"/>
      <c r="M21" s="91"/>
      <c r="N21" s="91"/>
      <c r="O21" s="92"/>
    </row>
    <row r="22" spans="2:15" ht="13.5" customHeight="1" thickBot="1">
      <c r="B22" s="76" t="s">
        <v>29</v>
      </c>
      <c r="C22" s="77"/>
      <c r="D22" s="78"/>
      <c r="E22" s="93">
        <v>87199</v>
      </c>
      <c r="F22" s="94"/>
      <c r="G22" s="48">
        <v>75809</v>
      </c>
      <c r="H22" s="49">
        <f>E22/G22</f>
        <v>1.1502460130063712</v>
      </c>
      <c r="I22" s="90"/>
      <c r="J22" s="91"/>
      <c r="K22" s="91"/>
      <c r="L22" s="91"/>
      <c r="M22" s="91"/>
      <c r="N22" s="91"/>
      <c r="O22" s="92"/>
    </row>
    <row r="23" spans="2:15" ht="13.5" customHeight="1" thickBot="1">
      <c r="B23" s="76" t="s">
        <v>8</v>
      </c>
      <c r="C23" s="77"/>
      <c r="D23" s="78"/>
      <c r="E23" s="93">
        <f>SUM(E20:F22)</f>
        <v>96936</v>
      </c>
      <c r="F23" s="94"/>
      <c r="G23" s="47">
        <f>SUM(G20:G22)</f>
        <v>86337</v>
      </c>
      <c r="H23" s="49">
        <f>E23/G23</f>
        <v>1.1227631258904063</v>
      </c>
      <c r="I23" s="90"/>
      <c r="J23" s="91"/>
      <c r="K23" s="91"/>
      <c r="L23" s="91"/>
      <c r="M23" s="91"/>
      <c r="N23" s="91"/>
      <c r="O23" s="92"/>
    </row>
    <row r="24" spans="2:15" ht="16.5" customHeight="1" thickBot="1">
      <c r="B24" s="73" t="s">
        <v>40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2:15" ht="40.5" customHeight="1" thickBot="1">
      <c r="B25" s="95" t="s">
        <v>6</v>
      </c>
      <c r="C25" s="95"/>
      <c r="D25" s="95"/>
      <c r="E25" s="79" t="s">
        <v>11</v>
      </c>
      <c r="F25" s="80"/>
      <c r="G25" s="46" t="s">
        <v>17</v>
      </c>
      <c r="H25" s="45" t="s">
        <v>16</v>
      </c>
      <c r="I25" s="46" t="s">
        <v>10</v>
      </c>
      <c r="J25" s="76" t="s">
        <v>7</v>
      </c>
      <c r="K25" s="77"/>
      <c r="L25" s="77"/>
      <c r="M25" s="77"/>
      <c r="N25" s="77"/>
      <c r="O25" s="78"/>
    </row>
    <row r="26" spans="2:15" ht="14.25" customHeight="1" thickBot="1">
      <c r="B26" s="76" t="s">
        <v>28</v>
      </c>
      <c r="C26" s="77"/>
      <c r="D26" s="78"/>
      <c r="E26" s="81">
        <v>581602</v>
      </c>
      <c r="F26" s="82"/>
      <c r="G26" s="53">
        <v>800000</v>
      </c>
      <c r="H26" s="49">
        <f>E26/G26</f>
        <v>0.7270025</v>
      </c>
      <c r="I26" s="54">
        <f>(E26)/(E20*1000)</f>
        <v>0.24253628023352794</v>
      </c>
      <c r="J26" s="50"/>
      <c r="K26" s="51"/>
      <c r="L26" s="51"/>
      <c r="M26" s="51"/>
      <c r="N26" s="51"/>
      <c r="O26" s="52"/>
    </row>
    <row r="27" spans="2:15" ht="13.5" customHeight="1" thickBot="1">
      <c r="B27" s="76" t="s">
        <v>18</v>
      </c>
      <c r="C27" s="77"/>
      <c r="D27" s="78"/>
      <c r="E27" s="81">
        <v>1214449</v>
      </c>
      <c r="F27" s="82"/>
      <c r="G27" s="53">
        <v>2100000</v>
      </c>
      <c r="H27" s="49">
        <f>E27/G27</f>
        <v>0.5783090476190477</v>
      </c>
      <c r="I27" s="54">
        <f>(E27)/(E21*1000)</f>
        <v>0.16547881182722443</v>
      </c>
      <c r="J27" s="50"/>
      <c r="K27" s="51"/>
      <c r="L27" s="51"/>
      <c r="M27" s="51"/>
      <c r="N27" s="51"/>
      <c r="O27" s="52"/>
    </row>
    <row r="28" spans="2:15" ht="13.5" customHeight="1" thickBot="1">
      <c r="B28" s="76" t="s">
        <v>29</v>
      </c>
      <c r="C28" s="77"/>
      <c r="D28" s="78"/>
      <c r="E28" s="81">
        <v>4501247</v>
      </c>
      <c r="F28" s="82"/>
      <c r="G28" s="53">
        <v>7200000</v>
      </c>
      <c r="H28" s="49">
        <f>E28/G28</f>
        <v>0.6251731944444444</v>
      </c>
      <c r="I28" s="54">
        <f>(E28)/(E22*1000)</f>
        <v>0.05162039702290164</v>
      </c>
      <c r="J28" s="63" t="s">
        <v>44</v>
      </c>
      <c r="K28" s="51"/>
      <c r="L28" s="51"/>
      <c r="M28" s="51"/>
      <c r="N28" s="51"/>
      <c r="O28" s="52"/>
    </row>
    <row r="29" spans="2:15" ht="13.5" customHeight="1" thickBot="1">
      <c r="B29" s="76" t="s">
        <v>38</v>
      </c>
      <c r="C29" s="77"/>
      <c r="D29" s="78"/>
      <c r="E29" s="81">
        <v>258314</v>
      </c>
      <c r="F29" s="82"/>
      <c r="G29" s="53">
        <v>100000</v>
      </c>
      <c r="H29" s="49">
        <f>E29/G29</f>
        <v>2.58314</v>
      </c>
      <c r="I29" s="54" t="s">
        <v>46</v>
      </c>
      <c r="J29" s="63" t="s">
        <v>45</v>
      </c>
      <c r="K29" s="51"/>
      <c r="L29" s="51"/>
      <c r="M29" s="51"/>
      <c r="N29" s="51"/>
      <c r="O29" s="52"/>
    </row>
    <row r="30" spans="2:15" ht="13.5" customHeight="1" thickBot="1">
      <c r="B30" s="95" t="s">
        <v>9</v>
      </c>
      <c r="C30" s="95"/>
      <c r="D30" s="95"/>
      <c r="E30" s="68">
        <f>SUM(E26:F29)</f>
        <v>6555612</v>
      </c>
      <c r="F30" s="69"/>
      <c r="G30" s="55">
        <f>SUM(G26:G29)</f>
        <v>10200000</v>
      </c>
      <c r="H30" s="49">
        <f>E30/G30</f>
        <v>0.6427070588235294</v>
      </c>
      <c r="I30" s="54">
        <f>(E30)/(E23*1000)</f>
        <v>0.06762824956672443</v>
      </c>
      <c r="J30" s="65"/>
      <c r="K30" s="66"/>
      <c r="L30" s="66"/>
      <c r="M30" s="66"/>
      <c r="N30" s="66"/>
      <c r="O30" s="67"/>
    </row>
    <row r="31" spans="2:15" ht="13.5" customHeight="1" thickBo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2:15" ht="16.5" customHeight="1" thickBot="1">
      <c r="B32" s="96" t="s">
        <v>49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</row>
    <row r="33" spans="2:15" ht="16.5" customHeight="1" thickBot="1">
      <c r="B33" s="73" t="s">
        <v>24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2:15" ht="40.5" customHeight="1" thickBot="1">
      <c r="B34" s="76" t="s">
        <v>6</v>
      </c>
      <c r="C34" s="77"/>
      <c r="D34" s="78"/>
      <c r="E34" s="79" t="s">
        <v>12</v>
      </c>
      <c r="F34" s="80"/>
      <c r="G34" s="46" t="s">
        <v>35</v>
      </c>
      <c r="H34" s="46" t="s">
        <v>42</v>
      </c>
      <c r="I34" s="76" t="s">
        <v>7</v>
      </c>
      <c r="J34" s="77"/>
      <c r="K34" s="77"/>
      <c r="L34" s="77"/>
      <c r="M34" s="77"/>
      <c r="N34" s="77"/>
      <c r="O34" s="78"/>
    </row>
    <row r="35" spans="2:15" ht="12" customHeight="1" thickBot="1">
      <c r="B35" s="76" t="s">
        <v>32</v>
      </c>
      <c r="C35" s="77"/>
      <c r="D35" s="78"/>
      <c r="E35" s="100">
        <v>58085</v>
      </c>
      <c r="F35" s="101"/>
      <c r="G35" s="57">
        <v>63000</v>
      </c>
      <c r="H35" s="58">
        <f>E35/G35</f>
        <v>0.921984126984127</v>
      </c>
      <c r="I35" s="70"/>
      <c r="J35" s="71"/>
      <c r="K35" s="71"/>
      <c r="L35" s="71"/>
      <c r="M35" s="71"/>
      <c r="N35" s="71"/>
      <c r="O35" s="72"/>
    </row>
    <row r="36" spans="2:15" ht="12.75" customHeight="1" thickBot="1">
      <c r="B36" s="76" t="s">
        <v>30</v>
      </c>
      <c r="C36" s="77"/>
      <c r="D36" s="78"/>
      <c r="E36" s="107">
        <v>0</v>
      </c>
      <c r="F36" s="108"/>
      <c r="G36" s="57">
        <v>1090</v>
      </c>
      <c r="H36" s="58">
        <v>0</v>
      </c>
      <c r="I36" s="70" t="s">
        <v>41</v>
      </c>
      <c r="J36" s="71"/>
      <c r="K36" s="71"/>
      <c r="L36" s="71"/>
      <c r="M36" s="71"/>
      <c r="N36" s="71"/>
      <c r="O36" s="72"/>
    </row>
    <row r="37" spans="2:15" ht="12.75" customHeight="1" thickBot="1">
      <c r="B37" s="76" t="s">
        <v>31</v>
      </c>
      <c r="C37" s="77"/>
      <c r="D37" s="78"/>
      <c r="E37" s="107">
        <v>0</v>
      </c>
      <c r="F37" s="108"/>
      <c r="G37" s="57">
        <v>16816</v>
      </c>
      <c r="H37" s="58">
        <v>0</v>
      </c>
      <c r="I37" s="109" t="s">
        <v>41</v>
      </c>
      <c r="J37" s="110"/>
      <c r="K37" s="110"/>
      <c r="L37" s="110"/>
      <c r="M37" s="110"/>
      <c r="N37" s="110"/>
      <c r="O37" s="111"/>
    </row>
    <row r="38" spans="2:15" ht="11.25" customHeight="1" thickBot="1">
      <c r="B38" s="76" t="s">
        <v>8</v>
      </c>
      <c r="C38" s="77"/>
      <c r="D38" s="78"/>
      <c r="E38" s="100">
        <f>SUM(E35:F37)</f>
        <v>58085</v>
      </c>
      <c r="F38" s="101"/>
      <c r="G38" s="56">
        <f>SUM(G35:G37)</f>
        <v>80906</v>
      </c>
      <c r="H38" s="58">
        <f>E38/G38</f>
        <v>0.7179319209947347</v>
      </c>
      <c r="I38" s="104"/>
      <c r="J38" s="105"/>
      <c r="K38" s="105"/>
      <c r="L38" s="105"/>
      <c r="M38" s="105"/>
      <c r="N38" s="105"/>
      <c r="O38" s="106"/>
    </row>
    <row r="39" spans="2:15" ht="11.25" customHeight="1" thickBo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</row>
    <row r="40" spans="2:15" ht="16.5" customHeight="1" thickBot="1">
      <c r="B40" s="73" t="s">
        <v>43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</row>
    <row r="41" spans="2:15" ht="40.5" customHeight="1" thickBot="1">
      <c r="B41" s="95" t="s">
        <v>6</v>
      </c>
      <c r="C41" s="95"/>
      <c r="D41" s="95"/>
      <c r="E41" s="79" t="s">
        <v>11</v>
      </c>
      <c r="F41" s="80"/>
      <c r="G41" s="46" t="s">
        <v>17</v>
      </c>
      <c r="H41" s="45" t="s">
        <v>16</v>
      </c>
      <c r="I41" s="46" t="s">
        <v>10</v>
      </c>
      <c r="J41" s="76" t="s">
        <v>7</v>
      </c>
      <c r="K41" s="77"/>
      <c r="L41" s="77"/>
      <c r="M41" s="77"/>
      <c r="N41" s="77"/>
      <c r="O41" s="78"/>
    </row>
    <row r="42" spans="2:15" ht="12.75" customHeight="1" thickBot="1">
      <c r="B42" s="76" t="s">
        <v>32</v>
      </c>
      <c r="C42" s="77"/>
      <c r="D42" s="78"/>
      <c r="E42" s="68">
        <v>8441459</v>
      </c>
      <c r="F42" s="69"/>
      <c r="G42" s="59">
        <v>9500000</v>
      </c>
      <c r="H42" s="49">
        <f>E42/G42</f>
        <v>0.8885746315789473</v>
      </c>
      <c r="I42" s="60">
        <f>(E42)/(E35*1000)</f>
        <v>0.14532941379013514</v>
      </c>
      <c r="J42" s="65"/>
      <c r="K42" s="66"/>
      <c r="L42" s="66"/>
      <c r="M42" s="66"/>
      <c r="N42" s="66"/>
      <c r="O42" s="67"/>
    </row>
    <row r="43" spans="2:15" ht="13.5" thickBot="1">
      <c r="B43" s="76" t="s">
        <v>30</v>
      </c>
      <c r="C43" s="77"/>
      <c r="D43" s="78"/>
      <c r="E43" s="68">
        <v>262007</v>
      </c>
      <c r="F43" s="69"/>
      <c r="G43" s="59">
        <v>400000</v>
      </c>
      <c r="H43" s="49">
        <v>0</v>
      </c>
      <c r="I43" s="60"/>
      <c r="J43" s="65"/>
      <c r="K43" s="66"/>
      <c r="L43" s="66"/>
      <c r="M43" s="66"/>
      <c r="N43" s="66"/>
      <c r="O43" s="67"/>
    </row>
    <row r="44" spans="2:15" ht="13.5" customHeight="1" thickBot="1">
      <c r="B44" s="76" t="s">
        <v>31</v>
      </c>
      <c r="C44" s="77"/>
      <c r="D44" s="78"/>
      <c r="E44" s="68">
        <v>41273</v>
      </c>
      <c r="F44" s="69"/>
      <c r="G44" s="59">
        <v>800000</v>
      </c>
      <c r="H44" s="49">
        <f>E44/G44</f>
        <v>0.05159125</v>
      </c>
      <c r="I44" s="60"/>
      <c r="J44" s="76"/>
      <c r="K44" s="77"/>
      <c r="L44" s="77"/>
      <c r="M44" s="77"/>
      <c r="N44" s="77"/>
      <c r="O44" s="78"/>
    </row>
    <row r="45" spans="2:15" ht="13.5" customHeight="1" thickBot="1">
      <c r="B45" s="76" t="s">
        <v>39</v>
      </c>
      <c r="C45" s="77"/>
      <c r="D45" s="78"/>
      <c r="E45" s="68">
        <v>0</v>
      </c>
      <c r="F45" s="69"/>
      <c r="G45" s="59">
        <v>100000</v>
      </c>
      <c r="H45" s="49">
        <f>E45/G45</f>
        <v>0</v>
      </c>
      <c r="I45" s="60"/>
      <c r="J45" s="76"/>
      <c r="K45" s="77"/>
      <c r="L45" s="77"/>
      <c r="M45" s="77"/>
      <c r="N45" s="77"/>
      <c r="O45" s="78"/>
    </row>
    <row r="46" spans="2:15" ht="13.5" customHeight="1" thickBot="1">
      <c r="B46" s="76" t="s">
        <v>8</v>
      </c>
      <c r="C46" s="77"/>
      <c r="D46" s="78"/>
      <c r="E46" s="68">
        <f>SUM(E42:F44)</f>
        <v>8744739</v>
      </c>
      <c r="F46" s="69"/>
      <c r="G46" s="55">
        <f>SUM(G42:G45)</f>
        <v>10800000</v>
      </c>
      <c r="H46" s="49">
        <f>E46/G46</f>
        <v>0.8096980555555555</v>
      </c>
      <c r="I46" s="60">
        <f>(E46)/(E38*1000)</f>
        <v>0.1505507273822846</v>
      </c>
      <c r="J46" s="65"/>
      <c r="K46" s="66"/>
      <c r="L46" s="66"/>
      <c r="M46" s="66"/>
      <c r="N46" s="66"/>
      <c r="O46" s="67"/>
    </row>
    <row r="47" spans="2:15" ht="7.5" customHeight="1" thickBot="1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  <row r="48" spans="2:15" ht="16.5" customHeight="1">
      <c r="B48" s="61" t="s">
        <v>36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84">
    <mergeCell ref="B31:O31"/>
    <mergeCell ref="B47:O47"/>
    <mergeCell ref="B46:D46"/>
    <mergeCell ref="E46:F46"/>
    <mergeCell ref="B37:D37"/>
    <mergeCell ref="E37:F37"/>
    <mergeCell ref="I37:O37"/>
    <mergeCell ref="B40:O40"/>
    <mergeCell ref="J46:O46"/>
    <mergeCell ref="B42:D42"/>
    <mergeCell ref="B41:D41"/>
    <mergeCell ref="E41:F41"/>
    <mergeCell ref="I38:O38"/>
    <mergeCell ref="B36:D36"/>
    <mergeCell ref="E36:F36"/>
    <mergeCell ref="I36:O36"/>
    <mergeCell ref="B38:D38"/>
    <mergeCell ref="E38:F38"/>
    <mergeCell ref="J41:O41"/>
    <mergeCell ref="B45:D45"/>
    <mergeCell ref="B4:E4"/>
    <mergeCell ref="B6:E6"/>
    <mergeCell ref="B10:E10"/>
    <mergeCell ref="E35:F35"/>
    <mergeCell ref="B15:I15"/>
    <mergeCell ref="E19:F19"/>
    <mergeCell ref="E20:F20"/>
    <mergeCell ref="B30:D30"/>
    <mergeCell ref="B28:D28"/>
    <mergeCell ref="L4:O4"/>
    <mergeCell ref="L6:O6"/>
    <mergeCell ref="L10:O10"/>
    <mergeCell ref="G10:J10"/>
    <mergeCell ref="E28:F28"/>
    <mergeCell ref="E26:F26"/>
    <mergeCell ref="E22:F22"/>
    <mergeCell ref="K15:L15"/>
    <mergeCell ref="I19:O19"/>
    <mergeCell ref="I20:O20"/>
    <mergeCell ref="B18:O18"/>
    <mergeCell ref="B19:D19"/>
    <mergeCell ref="B20:D20"/>
    <mergeCell ref="B17:O17"/>
    <mergeCell ref="E27:F27"/>
    <mergeCell ref="B26:D26"/>
    <mergeCell ref="E21:F21"/>
    <mergeCell ref="B22:D22"/>
    <mergeCell ref="B27:D27"/>
    <mergeCell ref="I21:O21"/>
    <mergeCell ref="B23:D23"/>
    <mergeCell ref="B24:O24"/>
    <mergeCell ref="B25:D25"/>
    <mergeCell ref="J25:O25"/>
    <mergeCell ref="E25:F25"/>
    <mergeCell ref="E29:F29"/>
    <mergeCell ref="B1:O1"/>
    <mergeCell ref="G6:J6"/>
    <mergeCell ref="G4:J4"/>
    <mergeCell ref="B2:O2"/>
    <mergeCell ref="B21:D21"/>
    <mergeCell ref="B29:D29"/>
    <mergeCell ref="I22:O22"/>
    <mergeCell ref="E23:F23"/>
    <mergeCell ref="I23:O23"/>
    <mergeCell ref="E45:F45"/>
    <mergeCell ref="J45:O45"/>
    <mergeCell ref="B39:O39"/>
    <mergeCell ref="J43:O43"/>
    <mergeCell ref="B44:D44"/>
    <mergeCell ref="E44:F44"/>
    <mergeCell ref="J44:O44"/>
    <mergeCell ref="E42:F42"/>
    <mergeCell ref="J42:O42"/>
    <mergeCell ref="B43:D43"/>
    <mergeCell ref="J30:O30"/>
    <mergeCell ref="E30:F30"/>
    <mergeCell ref="I35:O35"/>
    <mergeCell ref="E43:F43"/>
    <mergeCell ref="B33:O33"/>
    <mergeCell ref="B34:D34"/>
    <mergeCell ref="E34:F34"/>
    <mergeCell ref="I34:O34"/>
    <mergeCell ref="B32:O32"/>
    <mergeCell ref="B35:D35"/>
  </mergeCells>
  <printOptions/>
  <pageMargins left="0.29" right="0.2" top="0.32" bottom="0.18" header="0.5" footer="0.21"/>
  <pageSetup horizontalDpi="600" verticalDpi="600" orientation="landscape" scale="97" r:id="rId2"/>
  <rowBreaks count="1" manualBreakCount="1">
    <brk id="3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Kansfield</dc:creator>
  <cp:keywords/>
  <dc:description/>
  <cp:lastModifiedBy>Celia Christensen</cp:lastModifiedBy>
  <cp:lastPrinted>2009-05-19T20:37:16Z</cp:lastPrinted>
  <dcterms:created xsi:type="dcterms:W3CDTF">2009-01-19T23:06:36Z</dcterms:created>
  <dcterms:modified xsi:type="dcterms:W3CDTF">2013-09-16T11:51:37Z</dcterms:modified>
  <cp:category/>
  <cp:version/>
  <cp:contentType/>
  <cp:contentStatus/>
</cp:coreProperties>
</file>