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48" windowWidth="17712" windowHeight="11016" activeTab="0"/>
  </bookViews>
  <sheets>
    <sheet name="Electric PYTD" sheetId="1" r:id="rId1"/>
  </sheets>
  <definedNames>
    <definedName name="_xlnm.Print_Area" localSheetId="0">'Electric PYTD'!$B$1:$O$75</definedName>
  </definedNames>
  <calcPr fullCalcOnLoad="1"/>
</workbook>
</file>

<file path=xl/sharedStrings.xml><?xml version="1.0" encoding="utf-8"?>
<sst xmlns="http://schemas.openxmlformats.org/spreadsheetml/2006/main" count="223" uniqueCount="68">
  <si>
    <t>Indicator</t>
  </si>
  <si>
    <t>Net MWh Goal PY08</t>
  </si>
  <si>
    <t>% Achieved PY08</t>
  </si>
  <si>
    <t>Actual</t>
  </si>
  <si>
    <t>-</t>
  </si>
  <si>
    <t>Pending</t>
  </si>
  <si>
    <t>Total</t>
  </si>
  <si>
    <t>INCENTIVE BUDGET</t>
  </si>
  <si>
    <t>OVERALL RESIDENTIAL PORTFOLIO</t>
  </si>
  <si>
    <t>Portfolio</t>
  </si>
  <si>
    <t>Comments</t>
  </si>
  <si>
    <t xml:space="preserve">Overall Portfolio Total </t>
  </si>
  <si>
    <t>Overall Portfolio</t>
  </si>
  <si>
    <t>Volume</t>
  </si>
  <si>
    <t>Net MWh Savings</t>
  </si>
  <si>
    <t>Estimated Incentive Allocation</t>
  </si>
  <si>
    <t>Total Pending</t>
  </si>
  <si>
    <t>Multifamily</t>
  </si>
  <si>
    <t>Launched in November</t>
  </si>
  <si>
    <t>Home Energy Performance</t>
  </si>
  <si>
    <t>Cost / kWh Program YTD</t>
  </si>
  <si>
    <t>Actual Costs PYTD</t>
  </si>
  <si>
    <t>Net MWh Actual  PYTD</t>
  </si>
  <si>
    <r>
      <t xml:space="preserve">%  Achieved </t>
    </r>
    <r>
      <rPr>
        <b/>
        <sz val="8"/>
        <rFont val="Arial"/>
        <family val="2"/>
      </rPr>
      <t xml:space="preserve"> </t>
    </r>
  </si>
  <si>
    <t>Cost/kWh Pending Savings</t>
  </si>
  <si>
    <t>Metric Tons</t>
  </si>
  <si>
    <t xml:space="preserve"> Goal PY08</t>
  </si>
  <si>
    <t>Actual PYTD</t>
  </si>
  <si>
    <t>%  Spent     PY08</t>
  </si>
  <si>
    <t>Budget Goal         PY08</t>
  </si>
  <si>
    <t>Appliance Recycling</t>
  </si>
  <si>
    <t>New HVAC</t>
  </si>
  <si>
    <t>DR-Direct Load Control</t>
  </si>
  <si>
    <t>HVAC Diagnostics &amp; Tune-Up</t>
  </si>
  <si>
    <t>Lighting &amp; Appliance</t>
  </si>
  <si>
    <t>Appliance rebates start year 2</t>
  </si>
  <si>
    <t>Launched in September</t>
  </si>
  <si>
    <t>Launching in PY2</t>
  </si>
  <si>
    <t xml:space="preserve">AMEREN ILLINOIS UTILITIES Electric Energy Efficiency/Demand Response Plan                                                                    </t>
  </si>
  <si>
    <t>PYTD Total Carbon Emissions Reduction      ((kWh x 1.75 lbs)/2,205)   Total Reduction:</t>
  </si>
  <si>
    <t>RESIDENTIAL: ACTUAL ENERGY SAVINGS ACHIEVED</t>
  </si>
  <si>
    <t xml:space="preserve">RESIDENTIAL: ACTUAL INCENTIVE FUNDS PAID </t>
  </si>
  <si>
    <t xml:space="preserve">RESIDENTIAL: PENDING ENERGY SAVINGS AND INCENTIVES </t>
  </si>
  <si>
    <t>Launched in February</t>
  </si>
  <si>
    <t xml:space="preserve"> </t>
  </si>
  <si>
    <t>PORTFOLIO PROGRAM YTD Monthly Report:  May 2009</t>
  </si>
  <si>
    <t>AMEREN ILLINOIS UTILITIES RESIDENTIAL PORTFOLIO May 2009</t>
  </si>
  <si>
    <t>Launched in May</t>
  </si>
  <si>
    <t>OVERALL BUSINESS PORTFOLIO</t>
  </si>
  <si>
    <t xml:space="preserve"> Actual PYTD</t>
  </si>
  <si>
    <t>Goal PY08</t>
  </si>
  <si>
    <t>(Utility/DCEO) BUSINESS PORTFOLIO PROGRAM YEAR 1 - PTD (May 2009)</t>
  </si>
  <si>
    <t>BUSINESS ACTUAL ENERGY SAVINGS ACHIEVED</t>
  </si>
  <si>
    <t>Standard/Standard Revised</t>
  </si>
  <si>
    <t>Custom</t>
  </si>
  <si>
    <t>Retro-commissioning</t>
  </si>
  <si>
    <t>Launched on January 27, 2009 as a pilot program for PY1</t>
  </si>
  <si>
    <t>Street Lighting</t>
  </si>
  <si>
    <t>NA</t>
  </si>
  <si>
    <t>PY1 MWh goal shifted to Custom</t>
  </si>
  <si>
    <t>Small Business On-Line Store</t>
  </si>
  <si>
    <t>Demand Response</t>
  </si>
  <si>
    <t>Est. Launch 2nd Qtr. 2009</t>
  </si>
  <si>
    <t>BUSINESS ACTUAL INCENTIVE FUNDS PAID (DOES NOT INCLUDE BONUS OR GIFT CARDS)</t>
  </si>
  <si>
    <t>Est. Launch June 1, 2009</t>
  </si>
  <si>
    <t>BUSINESS PENDING ENERGY SAVINGS AND INCENTIVES (DOES NOT INCLUDE ANTICIPATED BONUS OR GIFT CARD PAYMENTS)</t>
  </si>
  <si>
    <t>OVERALL  EE/DR PORTFOLIO</t>
  </si>
  <si>
    <t>ENERGY SAVINGS (MW)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</si>
</sst>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&quot;$&quot;#,##0.00"/>
    <numFmt numFmtId="170" formatCode="&quot;$&quot;#,##0.000"/>
    <numFmt numFmtId="171" formatCode="&quot;$&quot;#,##0"/>
    <numFmt numFmtId="172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8"/>
      <color indexed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8"/>
      <color indexed="9"/>
      <name val="Arial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1" fillId="0" borderId="0" xfId="0" applyFont="1" applyAlignment="1">
      <alignment/>
    </xf>
    <xf numFmtId="10" fontId="3" fillId="0" borderId="0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3" fontId="3" fillId="0" borderId="12" xfId="0" applyNumberFormat="1" applyFont="1" applyBorder="1" applyAlignment="1">
      <alignment horizontal="center" wrapText="1"/>
    </xf>
    <xf numFmtId="6" fontId="3" fillId="0" borderId="12" xfId="0" applyNumberFormat="1" applyFont="1" applyBorder="1" applyAlignment="1">
      <alignment horizontal="center" wrapText="1"/>
    </xf>
    <xf numFmtId="10" fontId="3" fillId="0" borderId="12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3" fontId="3" fillId="0" borderId="15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3" fontId="3" fillId="0" borderId="16" xfId="0" applyNumberFormat="1" applyFont="1" applyBorder="1" applyAlignment="1">
      <alignment horizontal="center" wrapText="1"/>
    </xf>
    <xf numFmtId="10" fontId="3" fillId="0" borderId="16" xfId="0" applyNumberFormat="1" applyFont="1" applyBorder="1" applyAlignment="1">
      <alignment horizontal="center" wrapText="1"/>
    </xf>
    <xf numFmtId="6" fontId="3" fillId="0" borderId="15" xfId="0" applyNumberFormat="1" applyFont="1" applyBorder="1" applyAlignment="1">
      <alignment horizontal="center" wrapText="1"/>
    </xf>
    <xf numFmtId="6" fontId="4" fillId="0" borderId="15" xfId="0" applyNumberFormat="1" applyFont="1" applyBorder="1" applyAlignment="1">
      <alignment horizontal="center" wrapText="1"/>
    </xf>
    <xf numFmtId="6" fontId="3" fillId="0" borderId="16" xfId="0" applyNumberFormat="1" applyFont="1" applyBorder="1" applyAlignment="1">
      <alignment horizontal="center" wrapText="1"/>
    </xf>
    <xf numFmtId="6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3" fontId="3" fillId="0" borderId="13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5" xfId="0" applyFont="1" applyBorder="1" applyAlignment="1" quotePrefix="1">
      <alignment horizontal="center" wrapText="1"/>
    </xf>
    <xf numFmtId="10" fontId="3" fillId="0" borderId="18" xfId="0" applyNumberFormat="1" applyFont="1" applyBorder="1" applyAlignment="1">
      <alignment horizontal="center" wrapText="1"/>
    </xf>
    <xf numFmtId="6" fontId="3" fillId="0" borderId="18" xfId="0" applyNumberFormat="1" applyFont="1" applyBorder="1" applyAlignment="1">
      <alignment horizontal="center" wrapText="1"/>
    </xf>
    <xf numFmtId="0" fontId="1" fillId="0" borderId="18" xfId="0" applyFont="1" applyBorder="1" applyAlignment="1">
      <alignment wrapText="1"/>
    </xf>
    <xf numFmtId="3" fontId="3" fillId="0" borderId="18" xfId="0" applyNumberFormat="1" applyFont="1" applyBorder="1" applyAlignment="1">
      <alignment horizontal="center" wrapText="1"/>
    </xf>
    <xf numFmtId="0" fontId="1" fillId="0" borderId="18" xfId="0" applyFont="1" applyBorder="1" applyAlignment="1">
      <alignment/>
    </xf>
    <xf numFmtId="10" fontId="3" fillId="0" borderId="12" xfId="0" applyNumberFormat="1" applyFont="1" applyBorder="1" applyAlignment="1" quotePrefix="1">
      <alignment horizontal="center" wrapText="1"/>
    </xf>
    <xf numFmtId="0" fontId="1" fillId="0" borderId="13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69" fontId="3" fillId="0" borderId="13" xfId="0" applyNumberFormat="1" applyFont="1" applyBorder="1" applyAlignment="1">
      <alignment horizontal="center" wrapText="1"/>
    </xf>
    <xf numFmtId="169" fontId="3" fillId="0" borderId="12" xfId="0" applyNumberFormat="1" applyFont="1" applyBorder="1" applyAlignment="1">
      <alignment horizontal="center" wrapText="1"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3" fontId="3" fillId="33" borderId="19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1" fillId="0" borderId="19" xfId="0" applyFont="1" applyBorder="1" applyAlignment="1">
      <alignment wrapText="1"/>
    </xf>
    <xf numFmtId="171" fontId="3" fillId="0" borderId="13" xfId="0" applyNumberFormat="1" applyFont="1" applyBorder="1" applyAlignment="1">
      <alignment horizontal="center" wrapText="1"/>
    </xf>
    <xf numFmtId="10" fontId="1" fillId="0" borderId="15" xfId="0" applyNumberFormat="1" applyFont="1" applyBorder="1" applyAlignment="1" quotePrefix="1">
      <alignment horizontal="center" wrapText="1"/>
    </xf>
    <xf numFmtId="10" fontId="3" fillId="0" borderId="15" xfId="0" applyNumberFormat="1" applyFont="1" applyBorder="1" applyAlignment="1" quotePrefix="1">
      <alignment horizontal="center" wrapText="1"/>
    </xf>
    <xf numFmtId="171" fontId="3" fillId="0" borderId="12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170" fontId="3" fillId="0" borderId="13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170" fontId="3" fillId="0" borderId="12" xfId="0" applyNumberFormat="1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10" fontId="1" fillId="0" borderId="13" xfId="0" applyNumberFormat="1" applyFont="1" applyBorder="1" applyAlignment="1">
      <alignment horizontal="left" wrapText="1"/>
    </xf>
    <xf numFmtId="10" fontId="1" fillId="0" borderId="19" xfId="0" applyNumberFormat="1" applyFont="1" applyBorder="1" applyAlignment="1">
      <alignment horizontal="left" wrapText="1"/>
    </xf>
    <xf numFmtId="10" fontId="1" fillId="0" borderId="20" xfId="0" applyNumberFormat="1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6" fontId="3" fillId="0" borderId="13" xfId="0" applyNumberFormat="1" applyFont="1" applyBorder="1" applyAlignment="1">
      <alignment horizontal="center" wrapText="1"/>
    </xf>
    <xf numFmtId="6" fontId="3" fillId="0" borderId="20" xfId="0" applyNumberFormat="1" applyFont="1" applyBorder="1" applyAlignment="1">
      <alignment horizontal="center" wrapText="1"/>
    </xf>
    <xf numFmtId="171" fontId="3" fillId="0" borderId="13" xfId="0" applyNumberFormat="1" applyFont="1" applyBorder="1" applyAlignment="1">
      <alignment horizontal="center" wrapText="1"/>
    </xf>
    <xf numFmtId="171" fontId="3" fillId="0" borderId="20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0" fillId="34" borderId="13" xfId="0" applyFont="1" applyFill="1" applyBorder="1" applyAlignment="1">
      <alignment horizontal="center" wrapText="1"/>
    </xf>
    <xf numFmtId="0" fontId="10" fillId="34" borderId="19" xfId="0" applyFont="1" applyFill="1" applyBorder="1" applyAlignment="1">
      <alignment horizontal="center" wrapText="1"/>
    </xf>
    <xf numFmtId="0" fontId="10" fillId="34" borderId="20" xfId="0" applyFont="1" applyFill="1" applyBorder="1" applyAlignment="1">
      <alignment horizontal="center" wrapText="1"/>
    </xf>
    <xf numFmtId="3" fontId="3" fillId="0" borderId="13" xfId="0" applyNumberFormat="1" applyFont="1" applyBorder="1" applyAlignment="1">
      <alignment horizontal="center" wrapText="1"/>
    </xf>
    <xf numFmtId="3" fontId="3" fillId="0" borderId="20" xfId="0" applyNumberFormat="1" applyFont="1" applyBorder="1" applyAlignment="1">
      <alignment horizontal="center" wrapText="1"/>
    </xf>
    <xf numFmtId="0" fontId="6" fillId="35" borderId="13" xfId="0" applyFont="1" applyFill="1" applyBorder="1" applyAlignment="1">
      <alignment horizontal="center" wrapText="1"/>
    </xf>
    <xf numFmtId="0" fontId="6" fillId="35" borderId="19" xfId="0" applyFont="1" applyFill="1" applyBorder="1" applyAlignment="1">
      <alignment horizontal="center" wrapText="1"/>
    </xf>
    <xf numFmtId="0" fontId="6" fillId="35" borderId="20" xfId="0" applyFont="1" applyFill="1" applyBorder="1" applyAlignment="1">
      <alignment horizontal="center" wrapText="1"/>
    </xf>
    <xf numFmtId="0" fontId="10" fillId="36" borderId="13" xfId="0" applyFont="1" applyFill="1" applyBorder="1" applyAlignment="1">
      <alignment horizontal="center" wrapText="1"/>
    </xf>
    <xf numFmtId="0" fontId="10" fillId="36" borderId="19" xfId="0" applyFont="1" applyFill="1" applyBorder="1" applyAlignment="1">
      <alignment horizontal="center" wrapText="1"/>
    </xf>
    <xf numFmtId="0" fontId="10" fillId="36" borderId="2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0" fillId="37" borderId="13" xfId="0" applyFont="1" applyFill="1" applyBorder="1" applyAlignment="1">
      <alignment horizontal="center" wrapText="1"/>
    </xf>
    <xf numFmtId="0" fontId="10" fillId="37" borderId="19" xfId="0" applyFont="1" applyFill="1" applyBorder="1" applyAlignment="1">
      <alignment horizontal="center" wrapText="1"/>
    </xf>
    <xf numFmtId="0" fontId="10" fillId="37" borderId="20" xfId="0" applyFont="1" applyFill="1" applyBorder="1" applyAlignment="1">
      <alignment horizontal="center" wrapText="1"/>
    </xf>
    <xf numFmtId="5" fontId="3" fillId="0" borderId="13" xfId="44" applyNumberFormat="1" applyFont="1" applyBorder="1" applyAlignment="1">
      <alignment horizontal="center" wrapText="1"/>
    </xf>
    <xf numFmtId="5" fontId="3" fillId="0" borderId="20" xfId="44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3" fillId="33" borderId="13" xfId="0" applyFont="1" applyFill="1" applyBorder="1" applyAlignment="1">
      <alignment horizontal="right" wrapText="1"/>
    </xf>
    <xf numFmtId="0" fontId="3" fillId="33" borderId="19" xfId="0" applyFont="1" applyFill="1" applyBorder="1" applyAlignment="1">
      <alignment horizontal="right" wrapText="1"/>
    </xf>
    <xf numFmtId="0" fontId="3" fillId="33" borderId="19" xfId="0" applyFont="1" applyFill="1" applyBorder="1" applyAlignment="1">
      <alignment horizontal="center"/>
    </xf>
    <xf numFmtId="0" fontId="5" fillId="38" borderId="13" xfId="0" applyFont="1" applyFill="1" applyBorder="1" applyAlignment="1">
      <alignment horizontal="center" wrapText="1"/>
    </xf>
    <xf numFmtId="0" fontId="5" fillId="38" borderId="19" xfId="0" applyFont="1" applyFill="1" applyBorder="1" applyAlignment="1">
      <alignment horizontal="center" wrapText="1"/>
    </xf>
    <xf numFmtId="0" fontId="5" fillId="38" borderId="20" xfId="0" applyFont="1" applyFill="1" applyBorder="1" applyAlignment="1">
      <alignment horizontal="center" wrapText="1"/>
    </xf>
    <xf numFmtId="0" fontId="5" fillId="39" borderId="13" xfId="0" applyFont="1" applyFill="1" applyBorder="1" applyAlignment="1">
      <alignment horizontal="center" wrapText="1"/>
    </xf>
    <xf numFmtId="0" fontId="5" fillId="39" borderId="19" xfId="0" applyFont="1" applyFill="1" applyBorder="1" applyAlignment="1">
      <alignment horizontal="center" wrapText="1"/>
    </xf>
    <xf numFmtId="0" fontId="5" fillId="39" borderId="20" xfId="0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7" fillId="33" borderId="0" xfId="0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 wrapText="1"/>
    </xf>
    <xf numFmtId="0" fontId="2" fillId="35" borderId="2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0" fillId="0" borderId="20" xfId="0" applyBorder="1" applyAlignment="1">
      <alignment horizontal="center"/>
    </xf>
    <xf numFmtId="10" fontId="3" fillId="0" borderId="13" xfId="0" applyNumberFormat="1" applyFont="1" applyBorder="1" applyAlignment="1">
      <alignment horizontal="left" wrapText="1"/>
    </xf>
    <xf numFmtId="10" fontId="3" fillId="0" borderId="19" xfId="0" applyNumberFormat="1" applyFont="1" applyBorder="1" applyAlignment="1">
      <alignment horizontal="left" wrapText="1"/>
    </xf>
    <xf numFmtId="10" fontId="3" fillId="0" borderId="20" xfId="0" applyNumberFormat="1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47</xdr:row>
      <xdr:rowOff>0</xdr:rowOff>
    </xdr:from>
    <xdr:to>
      <xdr:col>11</xdr:col>
      <xdr:colOff>57150</xdr:colOff>
      <xdr:row>47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333750" y="8115300"/>
          <a:ext cx="2981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75"/>
  <sheetViews>
    <sheetView tabSelected="1" zoomScalePageLayoutView="0" workbookViewId="0" topLeftCell="A1">
      <selection activeCell="B1" sqref="B1:O12"/>
    </sheetView>
  </sheetViews>
  <sheetFormatPr defaultColWidth="9.140625" defaultRowHeight="12.75"/>
  <cols>
    <col min="1" max="1" width="8.140625" style="5" customWidth="1"/>
    <col min="2" max="2" width="9.140625" style="5" customWidth="1"/>
    <col min="3" max="3" width="10.8515625" style="5" customWidth="1"/>
    <col min="4" max="4" width="11.00390625" style="5" bestFit="1" customWidth="1"/>
    <col min="5" max="5" width="9.28125" style="5" bestFit="1" customWidth="1"/>
    <col min="6" max="6" width="1.421875" style="5" customWidth="1"/>
    <col min="7" max="7" width="9.7109375" style="5" bestFit="1" customWidth="1"/>
    <col min="8" max="8" width="11.28125" style="5" bestFit="1" customWidth="1"/>
    <col min="9" max="9" width="11.421875" style="5" bestFit="1" customWidth="1"/>
    <col min="10" max="10" width="10.00390625" style="5" bestFit="1" customWidth="1"/>
    <col min="11" max="11" width="1.57421875" style="5" customWidth="1"/>
    <col min="12" max="12" width="9.140625" style="5" customWidth="1"/>
    <col min="13" max="14" width="11.28125" style="5" bestFit="1" customWidth="1"/>
    <col min="15" max="15" width="10.28125" style="5" customWidth="1"/>
    <col min="16" max="16384" width="9.140625" style="5" customWidth="1"/>
  </cols>
  <sheetData>
    <row r="1" spans="2:15" ht="12" customHeight="1">
      <c r="B1" s="105" t="s">
        <v>38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2:15" ht="14.25" customHeight="1" thickBot="1">
      <c r="B2" s="109" t="s">
        <v>45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2:15" ht="11.25" customHeight="1" thickBot="1">
      <c r="B3" s="106" t="s">
        <v>66</v>
      </c>
      <c r="C3" s="107"/>
      <c r="D3" s="107"/>
      <c r="E3" s="108"/>
      <c r="G3" s="106" t="s">
        <v>8</v>
      </c>
      <c r="H3" s="107"/>
      <c r="I3" s="107"/>
      <c r="J3" s="108"/>
      <c r="L3" s="106" t="s">
        <v>48</v>
      </c>
      <c r="M3" s="107"/>
      <c r="N3" s="107"/>
      <c r="O3" s="108"/>
    </row>
    <row r="4" spans="2:15" ht="21" thickBot="1">
      <c r="B4" s="8" t="s">
        <v>0</v>
      </c>
      <c r="C4" s="23" t="s">
        <v>27</v>
      </c>
      <c r="D4" s="23" t="s">
        <v>26</v>
      </c>
      <c r="E4" s="23" t="s">
        <v>2</v>
      </c>
      <c r="F4" s="24"/>
      <c r="G4" s="8" t="s">
        <v>0</v>
      </c>
      <c r="H4" s="23" t="s">
        <v>27</v>
      </c>
      <c r="I4" s="23" t="s">
        <v>26</v>
      </c>
      <c r="J4" s="23" t="s">
        <v>2</v>
      </c>
      <c r="K4" s="24"/>
      <c r="L4" s="8" t="s">
        <v>0</v>
      </c>
      <c r="M4" s="23" t="s">
        <v>49</v>
      </c>
      <c r="N4" s="23" t="s">
        <v>50</v>
      </c>
      <c r="O4" s="23" t="s">
        <v>2</v>
      </c>
    </row>
    <row r="5" spans="2:15" ht="12" customHeight="1" thickBot="1" thickTop="1">
      <c r="B5" s="89" t="s">
        <v>67</v>
      </c>
      <c r="C5" s="90"/>
      <c r="D5" s="90"/>
      <c r="E5" s="91"/>
      <c r="G5" s="89" t="s">
        <v>67</v>
      </c>
      <c r="H5" s="90"/>
      <c r="I5" s="90"/>
      <c r="J5" s="91"/>
      <c r="L5" s="89" t="s">
        <v>67</v>
      </c>
      <c r="M5" s="90"/>
      <c r="N5" s="90"/>
      <c r="O5" s="91"/>
    </row>
    <row r="6" spans="2:15" ht="9.75">
      <c r="B6" s="1" t="s">
        <v>3</v>
      </c>
      <c r="C6" s="13">
        <f>H6+M6</f>
        <v>54290</v>
      </c>
      <c r="D6" s="25" t="s">
        <v>4</v>
      </c>
      <c r="E6" s="25" t="s">
        <v>4</v>
      </c>
      <c r="G6" s="1" t="s">
        <v>3</v>
      </c>
      <c r="H6" s="13">
        <f>E26</f>
        <v>26938</v>
      </c>
      <c r="I6" s="25" t="s">
        <v>4</v>
      </c>
      <c r="J6" s="44">
        <f>H6/I8</f>
        <v>1.5692648258184785</v>
      </c>
      <c r="L6" s="1" t="s">
        <v>3</v>
      </c>
      <c r="M6" s="13">
        <v>27352</v>
      </c>
      <c r="N6" s="25" t="s">
        <v>4</v>
      </c>
      <c r="O6" s="25" t="s">
        <v>4</v>
      </c>
    </row>
    <row r="7" spans="2:15" ht="9.75">
      <c r="B7" s="2" t="s">
        <v>5</v>
      </c>
      <c r="C7" s="14">
        <f>H7+M7</f>
        <v>28978.306782323238</v>
      </c>
      <c r="D7" s="25" t="s">
        <v>4</v>
      </c>
      <c r="E7" s="25" t="s">
        <v>4</v>
      </c>
      <c r="G7" s="2" t="s">
        <v>5</v>
      </c>
      <c r="H7" s="14">
        <f>G46</f>
        <v>1797.306782323237</v>
      </c>
      <c r="I7" s="25" t="s">
        <v>4</v>
      </c>
      <c r="J7" s="43">
        <f>H7/I8</f>
        <v>0.10470154854498642</v>
      </c>
      <c r="L7" s="2" t="s">
        <v>5</v>
      </c>
      <c r="M7" s="14">
        <v>27181</v>
      </c>
      <c r="N7" s="25" t="s">
        <v>4</v>
      </c>
      <c r="O7" s="25" t="s">
        <v>4</v>
      </c>
    </row>
    <row r="8" spans="2:15" ht="10.5" thickBot="1">
      <c r="B8" s="3" t="s">
        <v>6</v>
      </c>
      <c r="C8" s="13">
        <f>H8+M8</f>
        <v>83268.30678232324</v>
      </c>
      <c r="D8" s="15">
        <f>I8+N8</f>
        <v>63068</v>
      </c>
      <c r="E8" s="16">
        <f>C8/D8</f>
        <v>1.3202940759548938</v>
      </c>
      <c r="G8" s="3" t="s">
        <v>6</v>
      </c>
      <c r="H8" s="15">
        <f>H6+H7</f>
        <v>28735.306782323238</v>
      </c>
      <c r="I8" s="15">
        <f>G26</f>
        <v>17166</v>
      </c>
      <c r="J8" s="16">
        <f>H8/I8</f>
        <v>1.673966374363465</v>
      </c>
      <c r="L8" s="3" t="s">
        <v>6</v>
      </c>
      <c r="M8" s="13">
        <v>54533</v>
      </c>
      <c r="N8" s="15">
        <v>45902</v>
      </c>
      <c r="O8" s="16">
        <f>M8/N8</f>
        <v>1.1880310226133937</v>
      </c>
    </row>
    <row r="9" spans="2:15" ht="12.75" customHeight="1" thickBot="1" thickTop="1">
      <c r="B9" s="89" t="s">
        <v>7</v>
      </c>
      <c r="C9" s="90"/>
      <c r="D9" s="90"/>
      <c r="E9" s="91"/>
      <c r="G9" s="89" t="s">
        <v>7</v>
      </c>
      <c r="H9" s="90"/>
      <c r="I9" s="90"/>
      <c r="J9" s="91"/>
      <c r="L9" s="89" t="s">
        <v>7</v>
      </c>
      <c r="M9" s="90"/>
      <c r="N9" s="90"/>
      <c r="O9" s="91"/>
    </row>
    <row r="10" spans="2:15" ht="9.75">
      <c r="B10" s="1" t="s">
        <v>3</v>
      </c>
      <c r="C10" s="13">
        <f>H10+M10</f>
        <v>2864377.4299999997</v>
      </c>
      <c r="D10" s="25" t="s">
        <v>4</v>
      </c>
      <c r="E10" s="25" t="s">
        <v>4</v>
      </c>
      <c r="G10" s="1" t="s">
        <v>3</v>
      </c>
      <c r="H10" s="17">
        <f>E36</f>
        <v>1107165</v>
      </c>
      <c r="I10" s="25" t="s">
        <v>4</v>
      </c>
      <c r="J10" s="44">
        <f>H10/I12</f>
        <v>0.9747071692365932</v>
      </c>
      <c r="L10" s="1" t="s">
        <v>3</v>
      </c>
      <c r="M10" s="17">
        <v>1757212.43</v>
      </c>
      <c r="N10" s="25" t="s">
        <v>4</v>
      </c>
      <c r="O10" s="25" t="s">
        <v>4</v>
      </c>
    </row>
    <row r="11" spans="2:15" ht="9.75">
      <c r="B11" s="2" t="s">
        <v>5</v>
      </c>
      <c r="C11" s="14">
        <f>H11+M11</f>
        <v>1580720.0596727126</v>
      </c>
      <c r="D11" s="25" t="s">
        <v>4</v>
      </c>
      <c r="E11" s="25" t="s">
        <v>4</v>
      </c>
      <c r="G11" s="2" t="s">
        <v>5</v>
      </c>
      <c r="H11" s="18">
        <f>H46</f>
        <v>60928.89967271275</v>
      </c>
      <c r="I11" s="25" t="s">
        <v>4</v>
      </c>
      <c r="J11" s="43">
        <f>H11/I12</f>
        <v>0.05363955266350565</v>
      </c>
      <c r="L11" s="2" t="s">
        <v>5</v>
      </c>
      <c r="M11" s="18">
        <v>1519791.16</v>
      </c>
      <c r="N11" s="25" t="s">
        <v>4</v>
      </c>
      <c r="O11" s="25" t="s">
        <v>4</v>
      </c>
    </row>
    <row r="12" spans="2:15" ht="10.5" thickBot="1">
      <c r="B12" s="3" t="s">
        <v>6</v>
      </c>
      <c r="C12" s="50">
        <f>H12+M12</f>
        <v>4445097.489672713</v>
      </c>
      <c r="D12" s="15">
        <f>I12+N12</f>
        <v>4052414</v>
      </c>
      <c r="E12" s="16">
        <f>C12/D12</f>
        <v>1.0969011284811259</v>
      </c>
      <c r="G12" s="3" t="s">
        <v>6</v>
      </c>
      <c r="H12" s="19">
        <f>H10+H11</f>
        <v>1168093.8996727127</v>
      </c>
      <c r="I12" s="19">
        <f>G36</f>
        <v>1135895</v>
      </c>
      <c r="J12" s="16">
        <f>H12/I12</f>
        <v>1.0283467219000988</v>
      </c>
      <c r="L12" s="3" t="s">
        <v>6</v>
      </c>
      <c r="M12" s="19">
        <v>3277003.59</v>
      </c>
      <c r="N12" s="19">
        <v>2916519</v>
      </c>
      <c r="O12" s="16">
        <f>M12/N12</f>
        <v>1.123600974312185</v>
      </c>
    </row>
    <row r="13" spans="2:15" ht="3.75" customHeight="1" thickBot="1">
      <c r="B13" s="28"/>
      <c r="C13" s="29"/>
      <c r="D13" s="29"/>
      <c r="E13" s="26"/>
      <c r="F13" s="30"/>
      <c r="G13" s="28"/>
      <c r="H13" s="27"/>
      <c r="I13" s="27"/>
      <c r="J13" s="26"/>
      <c r="K13" s="30"/>
      <c r="L13" s="28"/>
      <c r="M13" s="27"/>
      <c r="N13" s="27"/>
      <c r="O13" s="26"/>
    </row>
    <row r="14" spans="2:16" ht="12.75" customHeight="1" thickBot="1">
      <c r="B14" s="95" t="s">
        <v>39</v>
      </c>
      <c r="C14" s="96"/>
      <c r="D14" s="96"/>
      <c r="E14" s="96"/>
      <c r="F14" s="96"/>
      <c r="G14" s="96"/>
      <c r="H14" s="96"/>
      <c r="I14" s="96"/>
      <c r="J14" s="39">
        <f>((D8*1000)*1.75)/2205</f>
        <v>50053.968253968254</v>
      </c>
      <c r="K14" s="97" t="s">
        <v>25</v>
      </c>
      <c r="L14" s="97"/>
      <c r="M14" s="37"/>
      <c r="N14" s="37"/>
      <c r="O14" s="38"/>
      <c r="P14" s="40"/>
    </row>
    <row r="15" spans="2:15" ht="4.5" customHeight="1" thickBot="1">
      <c r="B15" s="41"/>
      <c r="C15" s="20"/>
      <c r="D15" s="20"/>
      <c r="E15" s="6"/>
      <c r="G15" s="12"/>
      <c r="H15" s="20"/>
      <c r="I15" s="20"/>
      <c r="J15" s="6"/>
      <c r="L15" s="12"/>
      <c r="M15" s="20"/>
      <c r="N15" s="20"/>
      <c r="O15" s="26"/>
    </row>
    <row r="16" spans="2:15" s="21" customFormat="1" ht="18" customHeight="1" thickBot="1">
      <c r="B16" s="74" t="s">
        <v>46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6"/>
    </row>
    <row r="17" spans="2:15" ht="12" customHeight="1" thickBot="1">
      <c r="B17" s="98" t="s">
        <v>40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100"/>
    </row>
    <row r="18" spans="2:15" ht="27.75" customHeight="1" thickBot="1">
      <c r="B18" s="51" t="s">
        <v>9</v>
      </c>
      <c r="C18" s="52"/>
      <c r="D18" s="53"/>
      <c r="E18" s="54" t="s">
        <v>22</v>
      </c>
      <c r="F18" s="55"/>
      <c r="G18" s="4" t="s">
        <v>1</v>
      </c>
      <c r="H18" s="4" t="s">
        <v>23</v>
      </c>
      <c r="I18" s="51" t="s">
        <v>10</v>
      </c>
      <c r="J18" s="52"/>
      <c r="K18" s="52"/>
      <c r="L18" s="52"/>
      <c r="M18" s="52"/>
      <c r="N18" s="52"/>
      <c r="O18" s="53"/>
    </row>
    <row r="19" spans="2:15" ht="14.25" customHeight="1" thickBot="1">
      <c r="B19" s="51" t="s">
        <v>34</v>
      </c>
      <c r="C19" s="52"/>
      <c r="D19" s="53"/>
      <c r="E19" s="72">
        <v>23462</v>
      </c>
      <c r="F19" s="73"/>
      <c r="G19" s="9">
        <v>13402</v>
      </c>
      <c r="H19" s="11">
        <f>E19/G19</f>
        <v>1.7506342336964633</v>
      </c>
      <c r="I19" s="92" t="s">
        <v>35</v>
      </c>
      <c r="J19" s="93"/>
      <c r="K19" s="93"/>
      <c r="L19" s="93"/>
      <c r="M19" s="93"/>
      <c r="N19" s="93"/>
      <c r="O19" s="94"/>
    </row>
    <row r="20" spans="2:15" ht="14.25" customHeight="1" thickBot="1">
      <c r="B20" s="51" t="s">
        <v>30</v>
      </c>
      <c r="C20" s="52"/>
      <c r="D20" s="53"/>
      <c r="E20" s="72">
        <v>2327</v>
      </c>
      <c r="F20" s="73"/>
      <c r="G20" s="9">
        <v>2337</v>
      </c>
      <c r="H20" s="11">
        <f>E20/G20</f>
        <v>0.9957210098416773</v>
      </c>
      <c r="I20" s="92" t="s">
        <v>36</v>
      </c>
      <c r="J20" s="93"/>
      <c r="K20" s="93"/>
      <c r="L20" s="93"/>
      <c r="M20" s="93"/>
      <c r="N20" s="93"/>
      <c r="O20" s="94"/>
    </row>
    <row r="21" spans="2:15" ht="13.5" customHeight="1" thickBot="1">
      <c r="B21" s="51" t="s">
        <v>17</v>
      </c>
      <c r="C21" s="52"/>
      <c r="D21" s="53"/>
      <c r="E21" s="72">
        <v>902</v>
      </c>
      <c r="F21" s="73"/>
      <c r="G21" s="4">
        <v>762</v>
      </c>
      <c r="H21" s="11">
        <f aca="true" t="shared" si="0" ref="H21:H26">E21/G21</f>
        <v>1.1837270341207349</v>
      </c>
      <c r="I21" s="92" t="s">
        <v>18</v>
      </c>
      <c r="J21" s="93"/>
      <c r="K21" s="93"/>
      <c r="L21" s="93"/>
      <c r="M21" s="93"/>
      <c r="N21" s="93"/>
      <c r="O21" s="94"/>
    </row>
    <row r="22" spans="2:15" ht="15" customHeight="1" thickBot="1">
      <c r="B22" s="51" t="s">
        <v>19</v>
      </c>
      <c r="C22" s="52"/>
      <c r="D22" s="53"/>
      <c r="E22" s="72">
        <v>245</v>
      </c>
      <c r="F22" s="73"/>
      <c r="G22" s="4">
        <v>598</v>
      </c>
      <c r="H22" s="11">
        <f t="shared" si="0"/>
        <v>0.4096989966555184</v>
      </c>
      <c r="I22" s="92" t="s">
        <v>43</v>
      </c>
      <c r="J22" s="93"/>
      <c r="K22" s="93"/>
      <c r="L22" s="93"/>
      <c r="M22" s="93"/>
      <c r="N22" s="93"/>
      <c r="O22" s="94"/>
    </row>
    <row r="23" spans="2:15" ht="14.25" customHeight="1" thickBot="1">
      <c r="B23" s="51" t="s">
        <v>31</v>
      </c>
      <c r="C23" s="52"/>
      <c r="D23" s="53"/>
      <c r="E23" s="72">
        <v>2</v>
      </c>
      <c r="F23" s="73"/>
      <c r="G23" s="4" t="s">
        <v>4</v>
      </c>
      <c r="H23" s="31" t="s">
        <v>4</v>
      </c>
      <c r="I23" s="92" t="s">
        <v>47</v>
      </c>
      <c r="J23" s="93"/>
      <c r="K23" s="93"/>
      <c r="L23" s="93"/>
      <c r="M23" s="93"/>
      <c r="N23" s="93"/>
      <c r="O23" s="94"/>
    </row>
    <row r="24" spans="2:15" ht="13.5" customHeight="1" thickBot="1">
      <c r="B24" s="51" t="s">
        <v>32</v>
      </c>
      <c r="C24" s="52"/>
      <c r="D24" s="53"/>
      <c r="E24" s="72">
        <v>0</v>
      </c>
      <c r="F24" s="73"/>
      <c r="G24" s="4">
        <v>67</v>
      </c>
      <c r="H24" s="11">
        <f t="shared" si="0"/>
        <v>0</v>
      </c>
      <c r="I24" s="92" t="s">
        <v>37</v>
      </c>
      <c r="J24" s="93"/>
      <c r="K24" s="93"/>
      <c r="L24" s="93"/>
      <c r="M24" s="93"/>
      <c r="N24" s="93"/>
      <c r="O24" s="94"/>
    </row>
    <row r="25" spans="2:15" ht="13.5" customHeight="1" thickBot="1">
      <c r="B25" s="51" t="s">
        <v>33</v>
      </c>
      <c r="C25" s="52"/>
      <c r="D25" s="53"/>
      <c r="E25" s="72">
        <v>0</v>
      </c>
      <c r="F25" s="73"/>
      <c r="G25" s="4" t="s">
        <v>4</v>
      </c>
      <c r="H25" s="31" t="s">
        <v>4</v>
      </c>
      <c r="I25" s="92" t="s">
        <v>37</v>
      </c>
      <c r="J25" s="93"/>
      <c r="K25" s="93"/>
      <c r="L25" s="93"/>
      <c r="M25" s="93"/>
      <c r="N25" s="93"/>
      <c r="O25" s="94"/>
    </row>
    <row r="26" spans="2:15" ht="13.5" customHeight="1" thickBot="1">
      <c r="B26" s="51" t="s">
        <v>11</v>
      </c>
      <c r="C26" s="52"/>
      <c r="D26" s="53"/>
      <c r="E26" s="72">
        <f>SUM(E19:F25)</f>
        <v>26938</v>
      </c>
      <c r="F26" s="73"/>
      <c r="G26" s="22">
        <f>SUM(G19:G25)</f>
        <v>17166</v>
      </c>
      <c r="H26" s="11">
        <f t="shared" si="0"/>
        <v>1.5692648258184785</v>
      </c>
      <c r="I26" s="92"/>
      <c r="J26" s="93"/>
      <c r="K26" s="93"/>
      <c r="L26" s="93"/>
      <c r="M26" s="93"/>
      <c r="N26" s="93"/>
      <c r="O26" s="94"/>
    </row>
    <row r="27" spans="2:15" ht="10.5" thickBot="1">
      <c r="B27" s="101" t="s">
        <v>41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3"/>
    </row>
    <row r="28" spans="2:15" ht="33.75" customHeight="1" thickBot="1">
      <c r="B28" s="88" t="s">
        <v>9</v>
      </c>
      <c r="C28" s="88"/>
      <c r="D28" s="88"/>
      <c r="E28" s="54" t="s">
        <v>21</v>
      </c>
      <c r="F28" s="55"/>
      <c r="G28" s="4" t="s">
        <v>29</v>
      </c>
      <c r="H28" s="7" t="s">
        <v>28</v>
      </c>
      <c r="I28" s="4" t="s">
        <v>20</v>
      </c>
      <c r="J28" s="51" t="s">
        <v>10</v>
      </c>
      <c r="K28" s="52"/>
      <c r="L28" s="52"/>
      <c r="M28" s="52"/>
      <c r="N28" s="52"/>
      <c r="O28" s="53"/>
    </row>
    <row r="29" spans="2:15" ht="14.25" customHeight="1" thickBot="1">
      <c r="B29" s="51" t="s">
        <v>34</v>
      </c>
      <c r="C29" s="52"/>
      <c r="D29" s="53"/>
      <c r="E29" s="64">
        <v>872824</v>
      </c>
      <c r="F29" s="104"/>
      <c r="G29" s="10">
        <v>757493</v>
      </c>
      <c r="H29" s="11">
        <f>E29/G29</f>
        <v>1.15225355217804</v>
      </c>
      <c r="I29" s="35">
        <f>(E29)/(E19*1000)</f>
        <v>0.03720160259142443</v>
      </c>
      <c r="J29" s="32" t="s">
        <v>35</v>
      </c>
      <c r="K29" s="33"/>
      <c r="L29" s="33"/>
      <c r="M29" s="33"/>
      <c r="N29" s="33"/>
      <c r="O29" s="34"/>
    </row>
    <row r="30" spans="2:15" ht="13.5" customHeight="1" thickBot="1">
      <c r="B30" s="51" t="s">
        <v>30</v>
      </c>
      <c r="C30" s="52"/>
      <c r="D30" s="53"/>
      <c r="E30" s="64">
        <v>134680</v>
      </c>
      <c r="F30" s="104"/>
      <c r="G30" s="10">
        <v>129500</v>
      </c>
      <c r="H30" s="11">
        <f>E30/G30</f>
        <v>1.04</v>
      </c>
      <c r="I30" s="35">
        <f>(E30)/(E20*1000)</f>
        <v>0.05787709497206704</v>
      </c>
      <c r="J30" s="32" t="s">
        <v>36</v>
      </c>
      <c r="K30" s="33"/>
      <c r="L30" s="33"/>
      <c r="M30" s="33"/>
      <c r="N30" s="33"/>
      <c r="O30" s="34"/>
    </row>
    <row r="31" spans="2:15" ht="13.5" customHeight="1" thickBot="1">
      <c r="B31" s="51" t="s">
        <v>17</v>
      </c>
      <c r="C31" s="52"/>
      <c r="D31" s="53"/>
      <c r="E31" s="64">
        <v>74956</v>
      </c>
      <c r="F31" s="104"/>
      <c r="G31" s="10">
        <v>54850</v>
      </c>
      <c r="H31" s="11">
        <f>E31/G31</f>
        <v>1.366563354603464</v>
      </c>
      <c r="I31" s="35">
        <f>(E31)/(E21*1000)</f>
        <v>0.08309977827050997</v>
      </c>
      <c r="J31" s="32" t="s">
        <v>18</v>
      </c>
      <c r="K31" s="33"/>
      <c r="L31" s="33"/>
      <c r="M31" s="33"/>
      <c r="N31" s="33"/>
      <c r="O31" s="34"/>
    </row>
    <row r="32" spans="2:15" ht="12.75" customHeight="1" thickBot="1">
      <c r="B32" s="51" t="s">
        <v>19</v>
      </c>
      <c r="C32" s="52"/>
      <c r="D32" s="53"/>
      <c r="E32" s="64">
        <v>24255</v>
      </c>
      <c r="F32" s="104"/>
      <c r="G32" s="10">
        <v>70012</v>
      </c>
      <c r="H32" s="11">
        <v>0</v>
      </c>
      <c r="I32" s="35">
        <f>(E32)/(E22*1000)</f>
        <v>0.099</v>
      </c>
      <c r="J32" s="92" t="s">
        <v>43</v>
      </c>
      <c r="K32" s="93"/>
      <c r="L32" s="93"/>
      <c r="M32" s="93"/>
      <c r="N32" s="93"/>
      <c r="O32" s="94"/>
    </row>
    <row r="33" spans="2:15" ht="12.75" customHeight="1" thickBot="1">
      <c r="B33" s="51" t="s">
        <v>31</v>
      </c>
      <c r="C33" s="52"/>
      <c r="D33" s="53"/>
      <c r="E33" s="64">
        <v>450</v>
      </c>
      <c r="F33" s="104"/>
      <c r="G33" s="4" t="s">
        <v>4</v>
      </c>
      <c r="H33" s="4" t="s">
        <v>4</v>
      </c>
      <c r="I33" s="4" t="s">
        <v>4</v>
      </c>
      <c r="J33" s="32" t="s">
        <v>47</v>
      </c>
      <c r="K33" s="33"/>
      <c r="L33" s="33"/>
      <c r="M33" s="33"/>
      <c r="N33" s="33"/>
      <c r="O33" s="34"/>
    </row>
    <row r="34" spans="2:15" ht="13.5" customHeight="1" thickBot="1">
      <c r="B34" s="51" t="s">
        <v>32</v>
      </c>
      <c r="C34" s="52"/>
      <c r="D34" s="53"/>
      <c r="E34" s="64">
        <v>0</v>
      </c>
      <c r="F34" s="104"/>
      <c r="G34" s="10">
        <v>124040</v>
      </c>
      <c r="H34" s="4" t="s">
        <v>4</v>
      </c>
      <c r="I34" s="4" t="s">
        <v>4</v>
      </c>
      <c r="J34" s="32" t="s">
        <v>37</v>
      </c>
      <c r="K34" s="33"/>
      <c r="L34" s="33"/>
      <c r="M34" s="33"/>
      <c r="N34" s="33"/>
      <c r="O34" s="34"/>
    </row>
    <row r="35" spans="2:15" ht="13.5" customHeight="1" thickBot="1">
      <c r="B35" s="51" t="s">
        <v>33</v>
      </c>
      <c r="C35" s="52"/>
      <c r="D35" s="53"/>
      <c r="E35" s="64" t="s">
        <v>4</v>
      </c>
      <c r="F35" s="104"/>
      <c r="G35" s="4" t="s">
        <v>4</v>
      </c>
      <c r="H35" s="4" t="s">
        <v>4</v>
      </c>
      <c r="I35" s="4" t="s">
        <v>4</v>
      </c>
      <c r="J35" s="32" t="s">
        <v>37</v>
      </c>
      <c r="K35" s="33"/>
      <c r="L35" s="33"/>
      <c r="M35" s="33"/>
      <c r="N35" s="33"/>
      <c r="O35" s="34"/>
    </row>
    <row r="36" spans="2:15" ht="13.5" customHeight="1" thickBot="1">
      <c r="B36" s="88" t="s">
        <v>12</v>
      </c>
      <c r="C36" s="88"/>
      <c r="D36" s="88"/>
      <c r="E36" s="64">
        <f>SUM(E29:F35)</f>
        <v>1107165</v>
      </c>
      <c r="F36" s="110"/>
      <c r="G36" s="42">
        <f>SUM(G29:G35)</f>
        <v>1135895</v>
      </c>
      <c r="H36" s="11">
        <f>E36/G36</f>
        <v>0.9747071692365932</v>
      </c>
      <c r="I36" s="35">
        <f>(E36)/(E26*1000)</f>
        <v>0.04110049001410647</v>
      </c>
      <c r="J36" s="111"/>
      <c r="K36" s="112"/>
      <c r="L36" s="112"/>
      <c r="M36" s="112"/>
      <c r="N36" s="112"/>
      <c r="O36" s="113"/>
    </row>
    <row r="37" spans="2:15" ht="10.5" thickBot="1">
      <c r="B37" s="98" t="s">
        <v>42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100"/>
    </row>
    <row r="38" spans="2:15" ht="36" customHeight="1" thickBot="1">
      <c r="B38" s="51" t="s">
        <v>9</v>
      </c>
      <c r="C38" s="52"/>
      <c r="D38" s="53"/>
      <c r="E38" s="54" t="s">
        <v>13</v>
      </c>
      <c r="F38" s="55"/>
      <c r="G38" s="7" t="s">
        <v>14</v>
      </c>
      <c r="H38" s="4" t="s">
        <v>15</v>
      </c>
      <c r="I38" s="4" t="s">
        <v>24</v>
      </c>
      <c r="J38" s="51" t="s">
        <v>10</v>
      </c>
      <c r="K38" s="52"/>
      <c r="L38" s="52"/>
      <c r="M38" s="52"/>
      <c r="N38" s="52"/>
      <c r="O38" s="53"/>
    </row>
    <row r="39" spans="2:15" ht="12.75" customHeight="1" thickBot="1">
      <c r="B39" s="51" t="s">
        <v>34</v>
      </c>
      <c r="C39" s="52"/>
      <c r="D39" s="53"/>
      <c r="E39" s="72">
        <v>59334</v>
      </c>
      <c r="F39" s="73"/>
      <c r="G39" s="9">
        <v>1797.306782323237</v>
      </c>
      <c r="H39" s="10">
        <v>60928.89967271275</v>
      </c>
      <c r="I39" s="36">
        <f>H39/(G39*1000)</f>
        <v>0.033900111139598975</v>
      </c>
      <c r="J39" s="32"/>
      <c r="K39" s="33"/>
      <c r="L39" s="33"/>
      <c r="M39" s="33"/>
      <c r="N39" s="33"/>
      <c r="O39" s="34"/>
    </row>
    <row r="40" spans="2:15" ht="12.75" customHeight="1" thickBot="1">
      <c r="B40" s="51" t="s">
        <v>30</v>
      </c>
      <c r="C40" s="52"/>
      <c r="D40" s="53"/>
      <c r="E40" s="72" t="s">
        <v>4</v>
      </c>
      <c r="F40" s="73"/>
      <c r="G40" s="4" t="s">
        <v>4</v>
      </c>
      <c r="H40" s="10" t="s">
        <v>4</v>
      </c>
      <c r="I40" s="36" t="s">
        <v>4</v>
      </c>
      <c r="J40" s="32"/>
      <c r="K40" s="33"/>
      <c r="L40" s="33"/>
      <c r="M40" s="33"/>
      <c r="N40" s="33"/>
      <c r="O40" s="34"/>
    </row>
    <row r="41" spans="2:15" ht="13.5" customHeight="1" thickBot="1">
      <c r="B41" s="51" t="s">
        <v>17</v>
      </c>
      <c r="C41" s="52"/>
      <c r="D41" s="53"/>
      <c r="E41" s="54" t="s">
        <v>4</v>
      </c>
      <c r="F41" s="55"/>
      <c r="G41" s="4" t="s">
        <v>4</v>
      </c>
      <c r="H41" s="10" t="s">
        <v>4</v>
      </c>
      <c r="I41" s="36" t="s">
        <v>4</v>
      </c>
      <c r="J41" s="32"/>
      <c r="K41" s="33"/>
      <c r="L41" s="33"/>
      <c r="M41" s="33"/>
      <c r="N41" s="33"/>
      <c r="O41" s="34"/>
    </row>
    <row r="42" spans="2:23" ht="12.75" customHeight="1" thickBot="1">
      <c r="B42" s="51" t="s">
        <v>19</v>
      </c>
      <c r="C42" s="52"/>
      <c r="D42" s="53"/>
      <c r="E42" s="54" t="s">
        <v>4</v>
      </c>
      <c r="F42" s="55"/>
      <c r="G42" s="46" t="s">
        <v>4</v>
      </c>
      <c r="H42" s="45" t="s">
        <v>4</v>
      </c>
      <c r="I42" s="36" t="s">
        <v>4</v>
      </c>
      <c r="J42" s="92"/>
      <c r="K42" s="93"/>
      <c r="L42" s="93"/>
      <c r="M42" s="93"/>
      <c r="N42" s="93"/>
      <c r="O42" s="94"/>
      <c r="P42" s="40"/>
      <c r="Q42" s="40"/>
      <c r="R42" s="40"/>
      <c r="S42" s="40"/>
      <c r="T42" s="40"/>
      <c r="U42" s="40"/>
      <c r="V42" s="40"/>
      <c r="W42" s="40"/>
    </row>
    <row r="43" spans="2:15" ht="11.25" customHeight="1" thickBot="1">
      <c r="B43" s="51" t="s">
        <v>31</v>
      </c>
      <c r="C43" s="52"/>
      <c r="D43" s="53"/>
      <c r="E43" s="54" t="s">
        <v>4</v>
      </c>
      <c r="F43" s="55"/>
      <c r="G43" s="4" t="s">
        <v>4</v>
      </c>
      <c r="H43" s="4" t="s">
        <v>4</v>
      </c>
      <c r="I43" s="4" t="s">
        <v>4</v>
      </c>
      <c r="J43" s="32" t="s">
        <v>44</v>
      </c>
      <c r="K43" s="33"/>
      <c r="L43" s="33"/>
      <c r="M43" s="33"/>
      <c r="N43" s="33"/>
      <c r="O43" s="34"/>
    </row>
    <row r="44" spans="2:15" ht="12" customHeight="1" thickBot="1">
      <c r="B44" s="51" t="s">
        <v>32</v>
      </c>
      <c r="C44" s="52"/>
      <c r="D44" s="53"/>
      <c r="E44" s="54" t="s">
        <v>4</v>
      </c>
      <c r="F44" s="55"/>
      <c r="G44" s="4" t="s">
        <v>4</v>
      </c>
      <c r="H44" s="4" t="s">
        <v>4</v>
      </c>
      <c r="I44" s="4" t="s">
        <v>4</v>
      </c>
      <c r="J44" s="32" t="s">
        <v>44</v>
      </c>
      <c r="K44" s="33"/>
      <c r="L44" s="33"/>
      <c r="M44" s="33"/>
      <c r="N44" s="33"/>
      <c r="O44" s="34"/>
    </row>
    <row r="45" spans="2:15" ht="12" customHeight="1" thickBot="1">
      <c r="B45" s="51" t="s">
        <v>33</v>
      </c>
      <c r="C45" s="52"/>
      <c r="D45" s="53"/>
      <c r="E45" s="54" t="s">
        <v>4</v>
      </c>
      <c r="F45" s="55"/>
      <c r="G45" s="4" t="s">
        <v>4</v>
      </c>
      <c r="H45" s="4" t="s">
        <v>4</v>
      </c>
      <c r="I45" s="4" t="s">
        <v>4</v>
      </c>
      <c r="J45" s="32" t="s">
        <v>44</v>
      </c>
      <c r="K45" s="33"/>
      <c r="L45" s="33"/>
      <c r="M45" s="33"/>
      <c r="N45" s="33"/>
      <c r="O45" s="34"/>
    </row>
    <row r="46" spans="2:15" ht="12.75" customHeight="1" thickBot="1">
      <c r="B46" s="51" t="s">
        <v>16</v>
      </c>
      <c r="C46" s="52"/>
      <c r="D46" s="53"/>
      <c r="E46" s="72">
        <f>SUM(E39:F45)</f>
        <v>59334</v>
      </c>
      <c r="F46" s="73"/>
      <c r="G46" s="22">
        <f>SUM(G39:G45)</f>
        <v>1797.306782323237</v>
      </c>
      <c r="H46" s="10">
        <f>SUM(H39:H45)</f>
        <v>60928.89967271275</v>
      </c>
      <c r="I46" s="36">
        <f>H46/(G46*1000)</f>
        <v>0.033900111139598975</v>
      </c>
      <c r="J46" s="111"/>
      <c r="K46" s="112"/>
      <c r="L46" s="112"/>
      <c r="M46" s="112"/>
      <c r="N46" s="112"/>
      <c r="O46" s="113"/>
    </row>
    <row r="47" ht="7.5" customHeight="1" thickBot="1"/>
    <row r="48" spans="2:15" ht="20.25" customHeight="1" thickBot="1">
      <c r="B48" s="74" t="s">
        <v>51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6"/>
    </row>
    <row r="49" spans="2:15" ht="13.5" customHeight="1" thickBot="1">
      <c r="B49" s="77" t="s">
        <v>52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9"/>
    </row>
    <row r="50" spans="2:15" ht="25.5" customHeight="1" thickBot="1">
      <c r="B50" s="51" t="s">
        <v>9</v>
      </c>
      <c r="C50" s="52"/>
      <c r="D50" s="53"/>
      <c r="E50" s="54" t="s">
        <v>22</v>
      </c>
      <c r="F50" s="55"/>
      <c r="G50" s="4" t="s">
        <v>1</v>
      </c>
      <c r="H50" s="4" t="s">
        <v>23</v>
      </c>
      <c r="I50" s="51" t="s">
        <v>10</v>
      </c>
      <c r="J50" s="52"/>
      <c r="K50" s="52"/>
      <c r="L50" s="52"/>
      <c r="M50" s="52"/>
      <c r="N50" s="52"/>
      <c r="O50" s="53"/>
    </row>
    <row r="51" spans="2:15" ht="14.25" customHeight="1" thickBot="1">
      <c r="B51" s="51" t="s">
        <v>53</v>
      </c>
      <c r="C51" s="52"/>
      <c r="D51" s="53"/>
      <c r="E51" s="72">
        <v>24545</v>
      </c>
      <c r="F51" s="73"/>
      <c r="G51" s="9">
        <v>35276</v>
      </c>
      <c r="H51" s="11">
        <f>E51/G51</f>
        <v>0.6957988434062818</v>
      </c>
      <c r="I51" s="80"/>
      <c r="J51" s="81"/>
      <c r="K51" s="81"/>
      <c r="L51" s="81"/>
      <c r="M51" s="81"/>
      <c r="N51" s="81"/>
      <c r="O51" s="82"/>
    </row>
    <row r="52" spans="2:15" ht="13.5" customHeight="1" thickBot="1">
      <c r="B52" s="51" t="s">
        <v>54</v>
      </c>
      <c r="C52" s="52"/>
      <c r="D52" s="53"/>
      <c r="E52" s="54">
        <v>2380</v>
      </c>
      <c r="F52" s="55"/>
      <c r="G52" s="9">
        <v>10066</v>
      </c>
      <c r="H52" s="11">
        <f aca="true" t="shared" si="1" ref="H52:H57">E52/G52</f>
        <v>0.2364394993045897</v>
      </c>
      <c r="I52" s="80"/>
      <c r="J52" s="81"/>
      <c r="K52" s="81"/>
      <c r="L52" s="81"/>
      <c r="M52" s="81"/>
      <c r="N52" s="81"/>
      <c r="O52" s="82"/>
    </row>
    <row r="53" spans="2:15" ht="13.5" customHeight="1" thickBot="1">
      <c r="B53" s="51" t="s">
        <v>55</v>
      </c>
      <c r="C53" s="52"/>
      <c r="D53" s="53"/>
      <c r="E53" s="54">
        <v>0</v>
      </c>
      <c r="F53" s="55"/>
      <c r="G53" s="4">
        <v>513</v>
      </c>
      <c r="H53" s="11">
        <f t="shared" si="1"/>
        <v>0</v>
      </c>
      <c r="I53" s="80" t="s">
        <v>56</v>
      </c>
      <c r="J53" s="81"/>
      <c r="K53" s="81"/>
      <c r="L53" s="81"/>
      <c r="M53" s="81"/>
      <c r="N53" s="81"/>
      <c r="O53" s="82"/>
    </row>
    <row r="54" spans="2:15" ht="14.25" customHeight="1" thickBot="1">
      <c r="B54" s="51" t="s">
        <v>57</v>
      </c>
      <c r="C54" s="52"/>
      <c r="D54" s="53"/>
      <c r="E54" s="54">
        <v>0</v>
      </c>
      <c r="F54" s="55"/>
      <c r="G54" s="4" t="s">
        <v>58</v>
      </c>
      <c r="H54" s="11">
        <f>-H54</f>
        <v>0</v>
      </c>
      <c r="I54" s="80" t="s">
        <v>59</v>
      </c>
      <c r="J54" s="81"/>
      <c r="K54" s="81"/>
      <c r="L54" s="81"/>
      <c r="M54" s="81"/>
      <c r="N54" s="81"/>
      <c r="O54" s="82"/>
    </row>
    <row r="55" spans="2:15" ht="13.5" customHeight="1" thickBot="1">
      <c r="B55" s="51" t="s">
        <v>60</v>
      </c>
      <c r="C55" s="52"/>
      <c r="D55" s="53"/>
      <c r="E55" s="54">
        <v>427</v>
      </c>
      <c r="F55" s="55"/>
      <c r="G55" s="4">
        <v>0</v>
      </c>
      <c r="H55" s="11" t="s">
        <v>58</v>
      </c>
      <c r="I55" s="80"/>
      <c r="J55" s="81"/>
      <c r="K55" s="81"/>
      <c r="L55" s="81"/>
      <c r="M55" s="81"/>
      <c r="N55" s="81"/>
      <c r="O55" s="82"/>
    </row>
    <row r="56" spans="2:15" ht="13.5" customHeight="1" thickBot="1">
      <c r="B56" s="51" t="s">
        <v>61</v>
      </c>
      <c r="C56" s="52"/>
      <c r="D56" s="53"/>
      <c r="E56" s="54">
        <v>0</v>
      </c>
      <c r="F56" s="55"/>
      <c r="G56" s="4">
        <v>47</v>
      </c>
      <c r="H56" s="11">
        <f t="shared" si="1"/>
        <v>0</v>
      </c>
      <c r="I56" s="80" t="s">
        <v>62</v>
      </c>
      <c r="J56" s="81"/>
      <c r="K56" s="81"/>
      <c r="L56" s="81"/>
      <c r="M56" s="81"/>
      <c r="N56" s="81"/>
      <c r="O56" s="82"/>
    </row>
    <row r="57" spans="2:15" ht="12.75" customHeight="1" thickBot="1">
      <c r="B57" s="51" t="s">
        <v>11</v>
      </c>
      <c r="C57" s="52"/>
      <c r="D57" s="53"/>
      <c r="E57" s="72">
        <f>SUM(E51:F56)</f>
        <v>27352</v>
      </c>
      <c r="F57" s="73"/>
      <c r="G57" s="22">
        <f>SUM(G51:G56)</f>
        <v>45902</v>
      </c>
      <c r="H57" s="11">
        <f t="shared" si="1"/>
        <v>0.5958781752429088</v>
      </c>
      <c r="I57" s="66"/>
      <c r="J57" s="67"/>
      <c r="K57" s="67"/>
      <c r="L57" s="67"/>
      <c r="M57" s="67"/>
      <c r="N57" s="67"/>
      <c r="O57" s="68"/>
    </row>
    <row r="58" spans="2:15" ht="12" customHeight="1" thickBot="1">
      <c r="B58" s="69" t="s">
        <v>63</v>
      </c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1"/>
    </row>
    <row r="59" spans="2:15" ht="36.75" customHeight="1" thickBot="1">
      <c r="B59" s="88" t="s">
        <v>9</v>
      </c>
      <c r="C59" s="88"/>
      <c r="D59" s="88"/>
      <c r="E59" s="54" t="s">
        <v>21</v>
      </c>
      <c r="F59" s="55"/>
      <c r="G59" s="4" t="s">
        <v>29</v>
      </c>
      <c r="H59" s="7" t="s">
        <v>28</v>
      </c>
      <c r="I59" s="4" t="s">
        <v>20</v>
      </c>
      <c r="J59" s="51" t="s">
        <v>10</v>
      </c>
      <c r="K59" s="52"/>
      <c r="L59" s="52"/>
      <c r="M59" s="52"/>
      <c r="N59" s="52"/>
      <c r="O59" s="53"/>
    </row>
    <row r="60" spans="2:15" ht="13.5" customHeight="1" thickBot="1">
      <c r="B60" s="51" t="s">
        <v>53</v>
      </c>
      <c r="C60" s="52"/>
      <c r="D60" s="53"/>
      <c r="E60" s="62">
        <v>1617911.92</v>
      </c>
      <c r="F60" s="63"/>
      <c r="G60" s="10">
        <v>2056111</v>
      </c>
      <c r="H60" s="11">
        <f>E60/G60</f>
        <v>0.7868796577616675</v>
      </c>
      <c r="I60" s="47">
        <f>(E60)/(E51*1000)</f>
        <v>0.06591615074353228</v>
      </c>
      <c r="J60" s="56"/>
      <c r="K60" s="57"/>
      <c r="L60" s="57"/>
      <c r="M60" s="57"/>
      <c r="N60" s="57"/>
      <c r="O60" s="58"/>
    </row>
    <row r="61" spans="2:15" ht="13.5" customHeight="1" thickBot="1">
      <c r="B61" s="51" t="s">
        <v>54</v>
      </c>
      <c r="C61" s="52"/>
      <c r="D61" s="53"/>
      <c r="E61" s="62">
        <v>134329.51</v>
      </c>
      <c r="F61" s="63"/>
      <c r="G61" s="10">
        <v>721767</v>
      </c>
      <c r="H61" s="11">
        <f aca="true" t="shared" si="2" ref="H61:H66">E61/G61</f>
        <v>0.18611201398789362</v>
      </c>
      <c r="I61" s="47">
        <f>(E61)/(E52*1000)</f>
        <v>0.0564409705882353</v>
      </c>
      <c r="J61" s="56"/>
      <c r="K61" s="57"/>
      <c r="L61" s="57"/>
      <c r="M61" s="57"/>
      <c r="N61" s="57"/>
      <c r="O61" s="58"/>
    </row>
    <row r="62" spans="2:15" ht="12.75" customHeight="1" thickBot="1">
      <c r="B62" s="51" t="s">
        <v>55</v>
      </c>
      <c r="C62" s="52"/>
      <c r="D62" s="53"/>
      <c r="E62" s="62">
        <v>0</v>
      </c>
      <c r="F62" s="63"/>
      <c r="G62" s="10">
        <v>109945</v>
      </c>
      <c r="H62" s="11">
        <f t="shared" si="2"/>
        <v>0</v>
      </c>
      <c r="I62" s="48">
        <v>0</v>
      </c>
      <c r="J62" s="59" t="s">
        <v>56</v>
      </c>
      <c r="K62" s="60"/>
      <c r="L62" s="60"/>
      <c r="M62" s="60"/>
      <c r="N62" s="60"/>
      <c r="O62" s="61"/>
    </row>
    <row r="63" spans="2:15" ht="12.75" customHeight="1" thickBot="1">
      <c r="B63" s="51" t="s">
        <v>57</v>
      </c>
      <c r="C63" s="52"/>
      <c r="D63" s="53"/>
      <c r="E63" s="86">
        <v>0</v>
      </c>
      <c r="F63" s="87"/>
      <c r="G63" s="45">
        <v>0</v>
      </c>
      <c r="H63" s="11" t="s">
        <v>58</v>
      </c>
      <c r="I63" s="48" t="s">
        <v>58</v>
      </c>
      <c r="J63" s="59" t="s">
        <v>59</v>
      </c>
      <c r="K63" s="60"/>
      <c r="L63" s="60"/>
      <c r="M63" s="60"/>
      <c r="N63" s="60"/>
      <c r="O63" s="61"/>
    </row>
    <row r="64" spans="2:15" ht="11.25" customHeight="1" thickBot="1">
      <c r="B64" s="51" t="s">
        <v>60</v>
      </c>
      <c r="C64" s="52"/>
      <c r="D64" s="53"/>
      <c r="E64" s="64">
        <v>4971</v>
      </c>
      <c r="F64" s="65"/>
      <c r="G64" s="45">
        <v>0</v>
      </c>
      <c r="H64" s="11" t="s">
        <v>58</v>
      </c>
      <c r="I64" s="48" t="s">
        <v>58</v>
      </c>
      <c r="J64" s="59"/>
      <c r="K64" s="60"/>
      <c r="L64" s="60"/>
      <c r="M64" s="60"/>
      <c r="N64" s="60"/>
      <c r="O64" s="61"/>
    </row>
    <row r="65" spans="2:15" ht="13.5" customHeight="1" thickBot="1">
      <c r="B65" s="51" t="s">
        <v>61</v>
      </c>
      <c r="C65" s="52"/>
      <c r="D65" s="53"/>
      <c r="E65" s="62">
        <v>0</v>
      </c>
      <c r="F65" s="63"/>
      <c r="G65" s="10">
        <v>28696</v>
      </c>
      <c r="H65" s="11">
        <f t="shared" si="2"/>
        <v>0</v>
      </c>
      <c r="I65" s="48">
        <v>0</v>
      </c>
      <c r="J65" s="59" t="s">
        <v>64</v>
      </c>
      <c r="K65" s="60"/>
      <c r="L65" s="60"/>
      <c r="M65" s="60"/>
      <c r="N65" s="60"/>
      <c r="O65" s="61"/>
    </row>
    <row r="66" spans="2:15" ht="12" customHeight="1" thickBot="1">
      <c r="B66" s="51" t="s">
        <v>11</v>
      </c>
      <c r="C66" s="52"/>
      <c r="D66" s="53"/>
      <c r="E66" s="72">
        <f>SUM(E60:F65)</f>
        <v>1757212.43</v>
      </c>
      <c r="F66" s="73"/>
      <c r="G66" s="22">
        <f>SUM(G60:G65)</f>
        <v>2916519</v>
      </c>
      <c r="H66" s="11">
        <f t="shared" si="2"/>
        <v>0.6025033370260917</v>
      </c>
      <c r="I66" s="47">
        <f>(E66)/(E57*1000)</f>
        <v>0.06424438541971336</v>
      </c>
      <c r="J66" s="56"/>
      <c r="K66" s="57"/>
      <c r="L66" s="57"/>
      <c r="M66" s="57"/>
      <c r="N66" s="57"/>
      <c r="O66" s="58"/>
    </row>
    <row r="67" spans="2:15" ht="12.75" customHeight="1" thickBot="1">
      <c r="B67" s="83" t="s">
        <v>65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5"/>
    </row>
    <row r="68" spans="2:15" ht="36" customHeight="1" thickBot="1">
      <c r="B68" s="51" t="s">
        <v>9</v>
      </c>
      <c r="C68" s="52"/>
      <c r="D68" s="53"/>
      <c r="E68" s="54" t="s">
        <v>13</v>
      </c>
      <c r="F68" s="55"/>
      <c r="G68" s="7" t="s">
        <v>14</v>
      </c>
      <c r="H68" s="4" t="s">
        <v>15</v>
      </c>
      <c r="I68" s="4" t="s">
        <v>24</v>
      </c>
      <c r="J68" s="51" t="s">
        <v>10</v>
      </c>
      <c r="K68" s="52"/>
      <c r="L68" s="52"/>
      <c r="M68" s="52"/>
      <c r="N68" s="52"/>
      <c r="O68" s="53"/>
    </row>
    <row r="69" spans="2:15" ht="12.75" customHeight="1" thickBot="1">
      <c r="B69" s="51" t="s">
        <v>53</v>
      </c>
      <c r="C69" s="52"/>
      <c r="D69" s="53"/>
      <c r="E69" s="54">
        <v>98</v>
      </c>
      <c r="F69" s="55"/>
      <c r="G69" s="22">
        <v>13813</v>
      </c>
      <c r="H69" s="10">
        <v>827341</v>
      </c>
      <c r="I69" s="49">
        <f>H69/(G69*1000)</f>
        <v>0.05989582277564613</v>
      </c>
      <c r="J69" s="56"/>
      <c r="K69" s="57"/>
      <c r="L69" s="57"/>
      <c r="M69" s="57"/>
      <c r="N69" s="57"/>
      <c r="O69" s="58"/>
    </row>
    <row r="70" spans="2:15" ht="13.5" customHeight="1" thickBot="1">
      <c r="B70" s="51" t="s">
        <v>54</v>
      </c>
      <c r="C70" s="52"/>
      <c r="D70" s="53"/>
      <c r="E70" s="54">
        <v>66</v>
      </c>
      <c r="F70" s="55"/>
      <c r="G70" s="22">
        <v>11544</v>
      </c>
      <c r="H70" s="10">
        <v>671290.16</v>
      </c>
      <c r="I70" s="49">
        <f>H70/(G70*1000)</f>
        <v>0.05815056826056826</v>
      </c>
      <c r="J70" s="56"/>
      <c r="K70" s="57"/>
      <c r="L70" s="57"/>
      <c r="M70" s="57"/>
      <c r="N70" s="57"/>
      <c r="O70" s="58"/>
    </row>
    <row r="71" spans="2:15" ht="12.75" customHeight="1" thickBot="1">
      <c r="B71" s="51" t="s">
        <v>55</v>
      </c>
      <c r="C71" s="52"/>
      <c r="D71" s="53"/>
      <c r="E71" s="54">
        <v>1</v>
      </c>
      <c r="F71" s="55"/>
      <c r="G71" s="7">
        <v>1824</v>
      </c>
      <c r="H71" s="10">
        <v>21160</v>
      </c>
      <c r="I71" s="49">
        <f>H71/(G71*1000)</f>
        <v>0.011600877192982455</v>
      </c>
      <c r="J71" s="59" t="s">
        <v>56</v>
      </c>
      <c r="K71" s="60"/>
      <c r="L71" s="60"/>
      <c r="M71" s="60"/>
      <c r="N71" s="60"/>
      <c r="O71" s="61"/>
    </row>
    <row r="72" spans="2:15" ht="11.25" customHeight="1" thickBot="1">
      <c r="B72" s="51" t="s">
        <v>57</v>
      </c>
      <c r="C72" s="52"/>
      <c r="D72" s="53"/>
      <c r="E72" s="54" t="s">
        <v>58</v>
      </c>
      <c r="F72" s="55"/>
      <c r="G72" s="7" t="s">
        <v>58</v>
      </c>
      <c r="H72" s="4" t="s">
        <v>58</v>
      </c>
      <c r="I72" s="11" t="s">
        <v>58</v>
      </c>
      <c r="J72" s="59" t="s">
        <v>59</v>
      </c>
      <c r="K72" s="60"/>
      <c r="L72" s="60"/>
      <c r="M72" s="60"/>
      <c r="N72" s="60"/>
      <c r="O72" s="61"/>
    </row>
    <row r="73" spans="2:15" ht="12" customHeight="1" thickBot="1">
      <c r="B73" s="51" t="s">
        <v>60</v>
      </c>
      <c r="C73" s="52"/>
      <c r="D73" s="53"/>
      <c r="E73" s="54">
        <v>0</v>
      </c>
      <c r="F73" s="55"/>
      <c r="G73" s="7">
        <v>0</v>
      </c>
      <c r="H73" s="4">
        <v>0</v>
      </c>
      <c r="I73" s="11">
        <v>0</v>
      </c>
      <c r="J73" s="59"/>
      <c r="K73" s="60"/>
      <c r="L73" s="60"/>
      <c r="M73" s="60"/>
      <c r="N73" s="60"/>
      <c r="O73" s="61"/>
    </row>
    <row r="74" spans="2:15" ht="12" customHeight="1" thickBot="1">
      <c r="B74" s="51" t="s">
        <v>61</v>
      </c>
      <c r="C74" s="52"/>
      <c r="D74" s="53"/>
      <c r="E74" s="54">
        <v>0</v>
      </c>
      <c r="F74" s="55"/>
      <c r="G74" s="7">
        <v>0</v>
      </c>
      <c r="H74" s="10">
        <v>0</v>
      </c>
      <c r="I74" s="11">
        <v>0</v>
      </c>
      <c r="J74" s="59" t="s">
        <v>64</v>
      </c>
      <c r="K74" s="60"/>
      <c r="L74" s="60"/>
      <c r="M74" s="60"/>
      <c r="N74" s="60"/>
      <c r="O74" s="61"/>
    </row>
    <row r="75" spans="2:15" ht="12.75" customHeight="1" thickBot="1">
      <c r="B75" s="51" t="s">
        <v>11</v>
      </c>
      <c r="C75" s="52"/>
      <c r="D75" s="53"/>
      <c r="E75" s="54">
        <f>SUM(E69:F74)</f>
        <v>165</v>
      </c>
      <c r="F75" s="55"/>
      <c r="G75" s="22">
        <f>SUM(G69:G74)</f>
        <v>27181</v>
      </c>
      <c r="H75" s="10">
        <f>SUM(H69:H74)</f>
        <v>1519791.1600000001</v>
      </c>
      <c r="I75" s="49">
        <f>H75/(G75*1000)</f>
        <v>0.055913732386593584</v>
      </c>
      <c r="J75" s="56"/>
      <c r="K75" s="57"/>
      <c r="L75" s="57"/>
      <c r="M75" s="57"/>
      <c r="N75" s="57"/>
      <c r="O75" s="58"/>
    </row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</sheetData>
  <sheetProtection/>
  <mergeCells count="162">
    <mergeCell ref="J46:O46"/>
    <mergeCell ref="E39:F39"/>
    <mergeCell ref="E41:F41"/>
    <mergeCell ref="E42:F42"/>
    <mergeCell ref="E43:F43"/>
    <mergeCell ref="E44:F44"/>
    <mergeCell ref="E45:F45"/>
    <mergeCell ref="E46:F46"/>
    <mergeCell ref="J42:O42"/>
    <mergeCell ref="B45:D45"/>
    <mergeCell ref="B46:D46"/>
    <mergeCell ref="E38:F38"/>
    <mergeCell ref="I18:O18"/>
    <mergeCell ref="I19:O19"/>
    <mergeCell ref="B38:D38"/>
    <mergeCell ref="B39:D39"/>
    <mergeCell ref="J38:O38"/>
    <mergeCell ref="J28:O28"/>
    <mergeCell ref="B44:D44"/>
    <mergeCell ref="B43:D43"/>
    <mergeCell ref="B40:D40"/>
    <mergeCell ref="B37:O37"/>
    <mergeCell ref="E36:F36"/>
    <mergeCell ref="B34:D34"/>
    <mergeCell ref="J36:O36"/>
    <mergeCell ref="B35:D35"/>
    <mergeCell ref="B42:D42"/>
    <mergeCell ref="E24:F24"/>
    <mergeCell ref="E25:F25"/>
    <mergeCell ref="E26:F26"/>
    <mergeCell ref="I24:O24"/>
    <mergeCell ref="I25:O25"/>
    <mergeCell ref="I26:O26"/>
    <mergeCell ref="B3:E3"/>
    <mergeCell ref="B5:E5"/>
    <mergeCell ref="E21:F21"/>
    <mergeCell ref="I21:O21"/>
    <mergeCell ref="E22:F22"/>
    <mergeCell ref="E23:F23"/>
    <mergeCell ref="I22:O22"/>
    <mergeCell ref="I23:O23"/>
    <mergeCell ref="B18:D18"/>
    <mergeCell ref="B19:D19"/>
    <mergeCell ref="B21:D21"/>
    <mergeCell ref="B22:D22"/>
    <mergeCell ref="B1:O1"/>
    <mergeCell ref="G5:J5"/>
    <mergeCell ref="G3:J3"/>
    <mergeCell ref="B2:O2"/>
    <mergeCell ref="L3:O3"/>
    <mergeCell ref="L5:O5"/>
    <mergeCell ref="B30:D30"/>
    <mergeCell ref="B29:D29"/>
    <mergeCell ref="B36:D36"/>
    <mergeCell ref="B31:D31"/>
    <mergeCell ref="B32:D32"/>
    <mergeCell ref="B23:D23"/>
    <mergeCell ref="B24:D24"/>
    <mergeCell ref="E32:F32"/>
    <mergeCell ref="E33:F33"/>
    <mergeCell ref="J32:O32"/>
    <mergeCell ref="B25:D25"/>
    <mergeCell ref="B26:D26"/>
    <mergeCell ref="B41:D41"/>
    <mergeCell ref="E34:F34"/>
    <mergeCell ref="E35:F35"/>
    <mergeCell ref="E40:F40"/>
    <mergeCell ref="B28:D28"/>
    <mergeCell ref="E19:F19"/>
    <mergeCell ref="K14:L14"/>
    <mergeCell ref="B16:O16"/>
    <mergeCell ref="B17:O17"/>
    <mergeCell ref="B33:D33"/>
    <mergeCell ref="B27:O27"/>
    <mergeCell ref="E28:F28"/>
    <mergeCell ref="E30:F30"/>
    <mergeCell ref="E31:F31"/>
    <mergeCell ref="E29:F29"/>
    <mergeCell ref="L9:O9"/>
    <mergeCell ref="E50:F50"/>
    <mergeCell ref="I50:O50"/>
    <mergeCell ref="B9:E9"/>
    <mergeCell ref="G9:J9"/>
    <mergeCell ref="B20:D20"/>
    <mergeCell ref="E20:F20"/>
    <mergeCell ref="I20:O20"/>
    <mergeCell ref="B14:I14"/>
    <mergeCell ref="E18:F18"/>
    <mergeCell ref="E53:F53"/>
    <mergeCell ref="E54:F54"/>
    <mergeCell ref="I53:O53"/>
    <mergeCell ref="I54:O54"/>
    <mergeCell ref="E52:F52"/>
    <mergeCell ref="I51:O51"/>
    <mergeCell ref="I52:O52"/>
    <mergeCell ref="B62:D62"/>
    <mergeCell ref="E62:F62"/>
    <mergeCell ref="J62:O62"/>
    <mergeCell ref="B59:D59"/>
    <mergeCell ref="E59:F59"/>
    <mergeCell ref="J59:O59"/>
    <mergeCell ref="B60:D60"/>
    <mergeCell ref="E60:F60"/>
    <mergeCell ref="J60:O60"/>
    <mergeCell ref="B61:D61"/>
    <mergeCell ref="J70:O70"/>
    <mergeCell ref="B71:D71"/>
    <mergeCell ref="J66:O66"/>
    <mergeCell ref="B63:D63"/>
    <mergeCell ref="E63:F63"/>
    <mergeCell ref="J63:O63"/>
    <mergeCell ref="B64:D64"/>
    <mergeCell ref="B65:D65"/>
    <mergeCell ref="E65:F65"/>
    <mergeCell ref="J65:O65"/>
    <mergeCell ref="B68:D68"/>
    <mergeCell ref="E68:F68"/>
    <mergeCell ref="J72:O72"/>
    <mergeCell ref="J73:O73"/>
    <mergeCell ref="B69:D69"/>
    <mergeCell ref="E69:F69"/>
    <mergeCell ref="J69:O69"/>
    <mergeCell ref="B70:D70"/>
    <mergeCell ref="E73:F73"/>
    <mergeCell ref="E70:F70"/>
    <mergeCell ref="I55:O55"/>
    <mergeCell ref="I56:O56"/>
    <mergeCell ref="B74:D74"/>
    <mergeCell ref="B72:D72"/>
    <mergeCell ref="E72:F72"/>
    <mergeCell ref="B52:D52"/>
    <mergeCell ref="B53:D53"/>
    <mergeCell ref="B54:D54"/>
    <mergeCell ref="B73:D73"/>
    <mergeCell ref="B67:O67"/>
    <mergeCell ref="B57:D57"/>
    <mergeCell ref="E57:F57"/>
    <mergeCell ref="J68:O68"/>
    <mergeCell ref="B66:D66"/>
    <mergeCell ref="E66:F66"/>
    <mergeCell ref="B48:O48"/>
    <mergeCell ref="B49:O49"/>
    <mergeCell ref="B50:D50"/>
    <mergeCell ref="B51:D51"/>
    <mergeCell ref="E51:F51"/>
    <mergeCell ref="E61:F61"/>
    <mergeCell ref="J61:O61"/>
    <mergeCell ref="E64:F64"/>
    <mergeCell ref="J64:O64"/>
    <mergeCell ref="B55:D55"/>
    <mergeCell ref="B56:D56"/>
    <mergeCell ref="E55:F55"/>
    <mergeCell ref="E56:F56"/>
    <mergeCell ref="I57:O57"/>
    <mergeCell ref="B58:O58"/>
    <mergeCell ref="B75:D75"/>
    <mergeCell ref="E75:F75"/>
    <mergeCell ref="J75:O75"/>
    <mergeCell ref="E71:F71"/>
    <mergeCell ref="J71:O71"/>
    <mergeCell ref="E74:F74"/>
    <mergeCell ref="J74:O74"/>
  </mergeCells>
  <printOptions/>
  <pageMargins left="0.29" right="0.2" top="0.32" bottom="0.18" header="0.5" footer="0.21"/>
  <pageSetup horizontalDpi="600" verticalDpi="600" orientation="landscape" r:id="rId2"/>
  <rowBreaks count="1" manualBreakCount="1">
    <brk id="36" min="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Kansfield</dc:creator>
  <cp:keywords/>
  <dc:description/>
  <cp:lastModifiedBy>Celia Christensen</cp:lastModifiedBy>
  <cp:lastPrinted>2009-06-15T15:43:13Z</cp:lastPrinted>
  <dcterms:created xsi:type="dcterms:W3CDTF">2009-01-19T23:06:36Z</dcterms:created>
  <dcterms:modified xsi:type="dcterms:W3CDTF">2013-09-11T13:41:53Z</dcterms:modified>
  <cp:category/>
  <cp:version/>
  <cp:contentType/>
  <cp:contentStatus/>
</cp:coreProperties>
</file>