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Evaluation Documents/TRC Reports/PG-NSG TRC Reports/"/>
    </mc:Choice>
  </mc:AlternateContent>
  <xr:revisionPtr revIDLastSave="0" documentId="8_{B92E4011-C961-4284-B47E-F6115A53D295}" xr6:coauthVersionLast="47" xr6:coauthVersionMax="47" xr10:uidLastSave="{00000000-0000-0000-0000-000000000000}"/>
  <bookViews>
    <workbookView xWindow="28680" yWindow="-120" windowWidth="29040" windowHeight="15720" firstSheet="3" activeTab="6" xr2:uid="{F773F25C-761E-4E3A-BADA-0D2C3F52C02F}"/>
  </bookViews>
  <sheets>
    <sheet name="PGL 2022 Verified Summary" sheetId="1" r:id="rId1"/>
    <sheet name="PGL 2022 High Impact Measures" sheetId="2" r:id="rId2"/>
    <sheet name="PGL 2022 TRC " sheetId="3" r:id="rId3"/>
    <sheet name="PGL 2022 TRC wo NEI" sheetId="4" r:id="rId4"/>
    <sheet name="PGL 2022 PACT" sheetId="5" r:id="rId5"/>
    <sheet name="PGL 2022 PACT wo NEI" sheetId="6" r:id="rId6"/>
    <sheet name="Other Benefits (PACT)" sheetId="7" r:id="rId7"/>
  </sheets>
  <definedNames>
    <definedName name="_xlnm._FilterDatabase" localSheetId="1" hidden="1">'PGL 2022 High Impact Measures'!$A$2:$O$40</definedName>
    <definedName name="CO2Conve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7" i="1" l="1"/>
  <c r="Y7" i="1"/>
  <c r="X8" i="1"/>
  <c r="Y8" i="1"/>
  <c r="X9" i="1"/>
  <c r="Y9" i="1"/>
  <c r="X10" i="1"/>
  <c r="Y10" i="1"/>
  <c r="X11" i="1"/>
  <c r="Y11" i="1"/>
  <c r="X12" i="1"/>
  <c r="Y12" i="1"/>
  <c r="X13" i="1"/>
  <c r="Y13" i="1"/>
  <c r="X14" i="1"/>
  <c r="Y14" i="1"/>
  <c r="X15" i="1"/>
  <c r="Y15" i="1"/>
  <c r="X16" i="1"/>
  <c r="Y16" i="1"/>
  <c r="X17" i="1"/>
  <c r="Y17" i="1"/>
  <c r="X18" i="1"/>
  <c r="Y18" i="1"/>
  <c r="X19" i="1"/>
  <c r="Y19" i="1"/>
  <c r="X20" i="1"/>
  <c r="Y20" i="1"/>
  <c r="X22" i="1"/>
  <c r="Y22" i="1"/>
  <c r="X23" i="1"/>
  <c r="Y23" i="1"/>
  <c r="X24" i="1"/>
  <c r="Y24" i="1"/>
  <c r="X25" i="1"/>
  <c r="Y25" i="1"/>
  <c r="X26" i="1"/>
  <c r="Y26" i="1"/>
  <c r="X27" i="1"/>
  <c r="Y27" i="1"/>
  <c r="Y6" i="1"/>
  <c r="X6" i="1"/>
  <c r="AA6" i="1" l="1"/>
  <c r="C100" i="2" l="1"/>
  <c r="H38" i="2" s="1"/>
  <c r="D100" i="2"/>
  <c r="E100" i="2" s="1"/>
  <c r="H11" i="2" l="1"/>
  <c r="H84" i="2"/>
  <c r="H75" i="2"/>
  <c r="H57" i="2"/>
  <c r="H65" i="2"/>
  <c r="H85" i="2"/>
  <c r="H70" i="2"/>
  <c r="H64" i="2"/>
  <c r="H81" i="2"/>
  <c r="H45" i="2"/>
  <c r="H37" i="2"/>
  <c r="H94" i="2"/>
  <c r="H67" i="2"/>
  <c r="H9" i="2"/>
  <c r="H46" i="2"/>
  <c r="H59" i="2"/>
  <c r="H92" i="2"/>
  <c r="H53" i="2"/>
  <c r="H62" i="2"/>
  <c r="H89" i="2"/>
  <c r="H3" i="2"/>
  <c r="I3" i="2" s="1"/>
  <c r="H17" i="2"/>
  <c r="H51" i="2"/>
  <c r="H22" i="2"/>
  <c r="H87" i="2"/>
  <c r="H14" i="2"/>
  <c r="H30" i="2"/>
  <c r="H6" i="2"/>
  <c r="H95" i="2"/>
  <c r="H97" i="2"/>
  <c r="H33" i="2"/>
  <c r="H93" i="2"/>
  <c r="H61" i="2"/>
  <c r="H77" i="2"/>
  <c r="H49" i="2"/>
  <c r="H73" i="2"/>
  <c r="H25" i="2"/>
  <c r="H86" i="2"/>
  <c r="H19" i="2"/>
  <c r="H5" i="2"/>
  <c r="H43" i="2"/>
  <c r="H41" i="2"/>
  <c r="H35" i="2"/>
  <c r="H8" i="2"/>
  <c r="H98" i="2"/>
  <c r="H66" i="2"/>
  <c r="H10" i="2"/>
  <c r="H96" i="2"/>
  <c r="H88" i="2"/>
  <c r="H80" i="2"/>
  <c r="H72" i="2"/>
  <c r="H56" i="2"/>
  <c r="H48" i="2"/>
  <c r="H40" i="2"/>
  <c r="H32" i="2"/>
  <c r="H24" i="2"/>
  <c r="H16" i="2"/>
  <c r="H50" i="2"/>
  <c r="H91" i="2"/>
  <c r="H83" i="2"/>
  <c r="H12" i="2"/>
  <c r="H42" i="2"/>
  <c r="H82" i="2"/>
  <c r="H20" i="2"/>
  <c r="H7" i="2"/>
  <c r="H74" i="2"/>
  <c r="H18" i="2"/>
  <c r="H76" i="2"/>
  <c r="H68" i="2"/>
  <c r="H60" i="2"/>
  <c r="H52" i="2"/>
  <c r="H44" i="2"/>
  <c r="H36" i="2"/>
  <c r="H28" i="2"/>
  <c r="H4" i="2"/>
  <c r="I4" i="2" s="1"/>
  <c r="H90" i="2"/>
  <c r="H34" i="2"/>
  <c r="H79" i="2"/>
  <c r="H71" i="2"/>
  <c r="H63" i="2"/>
  <c r="H55" i="2"/>
  <c r="H47" i="2"/>
  <c r="H39" i="2"/>
  <c r="H31" i="2"/>
  <c r="H23" i="2"/>
  <c r="H15" i="2"/>
  <c r="H58" i="2"/>
  <c r="H26" i="2"/>
  <c r="H69" i="2"/>
  <c r="H78" i="2"/>
  <c r="H54" i="2"/>
  <c r="H29" i="2"/>
  <c r="H27" i="2"/>
  <c r="H21" i="2"/>
  <c r="H13" i="2"/>
  <c r="M29" i="1"/>
  <c r="I5" i="2" l="1"/>
  <c r="I6" i="2" s="1"/>
  <c r="I7" i="2" s="1"/>
  <c r="I8" i="2" s="1"/>
  <c r="I9" i="2" s="1"/>
  <c r="I10" i="2" s="1"/>
  <c r="I11" i="2" s="1"/>
  <c r="I12" i="2" s="1"/>
  <c r="I13" i="2" s="1"/>
  <c r="I14" i="2" s="1"/>
  <c r="I15" i="2" s="1"/>
  <c r="I16" i="2" s="1"/>
  <c r="I17" i="2" s="1"/>
  <c r="I18" i="2" s="1"/>
  <c r="I19" i="2" s="1"/>
  <c r="I20" i="2" s="1"/>
  <c r="I21" i="2" s="1"/>
  <c r="I22" i="2" s="1"/>
  <c r="I23" i="2" s="1"/>
  <c r="I24" i="2" s="1"/>
  <c r="I25" i="2" s="1"/>
  <c r="I26" i="2" s="1"/>
  <c r="I27" i="2" s="1"/>
  <c r="I28" i="2" s="1"/>
  <c r="I29" i="2" s="1"/>
  <c r="I30" i="2" s="1"/>
  <c r="I31" i="2" s="1"/>
  <c r="I32" i="2" s="1"/>
  <c r="I33" i="2" s="1"/>
  <c r="I34" i="2" s="1"/>
  <c r="I35" i="2" s="1"/>
  <c r="I36" i="2" s="1"/>
  <c r="I37" i="2" s="1"/>
  <c r="I38" i="2" s="1"/>
  <c r="I39" i="2" s="1"/>
  <c r="I40" i="2" s="1"/>
  <c r="I41" i="2" s="1"/>
  <c r="I42" i="2" s="1"/>
  <c r="I43" i="2" s="1"/>
  <c r="I44" i="2" s="1"/>
  <c r="I45" i="2" s="1"/>
  <c r="I46" i="2" s="1"/>
  <c r="I47" i="2" s="1"/>
  <c r="I48" i="2" s="1"/>
  <c r="I49" i="2" s="1"/>
  <c r="I50" i="2" s="1"/>
  <c r="I51" i="2" s="1"/>
  <c r="I52" i="2" s="1"/>
  <c r="I53" i="2" s="1"/>
  <c r="I54" i="2" s="1"/>
  <c r="I55" i="2" s="1"/>
  <c r="I56" i="2" s="1"/>
  <c r="I57" i="2" s="1"/>
  <c r="I58" i="2" s="1"/>
  <c r="I59" i="2" s="1"/>
  <c r="I60" i="2" s="1"/>
  <c r="I61" i="2" s="1"/>
  <c r="I62" i="2" s="1"/>
  <c r="I63" i="2" s="1"/>
  <c r="I64" i="2" s="1"/>
  <c r="I65" i="2" s="1"/>
  <c r="I66" i="2" s="1"/>
  <c r="I67" i="2" s="1"/>
  <c r="I68" i="2" s="1"/>
  <c r="I69" i="2" s="1"/>
  <c r="I70" i="2" s="1"/>
  <c r="I71" i="2" s="1"/>
  <c r="I72" i="2" s="1"/>
  <c r="I73" i="2" s="1"/>
  <c r="I74" i="2" s="1"/>
  <c r="I75" i="2" s="1"/>
  <c r="I76" i="2" s="1"/>
  <c r="I77" i="2" s="1"/>
  <c r="I78" i="2" s="1"/>
  <c r="I79" i="2" s="1"/>
  <c r="I80" i="2" s="1"/>
  <c r="I81" i="2" s="1"/>
  <c r="I82" i="2" s="1"/>
  <c r="I83" i="2" s="1"/>
  <c r="I84" i="2" s="1"/>
  <c r="I85" i="2" s="1"/>
  <c r="I86" i="2" s="1"/>
  <c r="I87" i="2" s="1"/>
  <c r="I88" i="2" s="1"/>
  <c r="I89" i="2" s="1"/>
  <c r="I90" i="2" s="1"/>
  <c r="I91" i="2" s="1"/>
  <c r="I92" i="2" s="1"/>
  <c r="I93" i="2" s="1"/>
  <c r="I94" i="2" s="1"/>
  <c r="I95" i="2" s="1"/>
  <c r="I96" i="2" s="1"/>
  <c r="I97" i="2" s="1"/>
  <c r="I98" i="2" s="1"/>
</calcChain>
</file>

<file path=xl/sharedStrings.xml><?xml version="1.0" encoding="utf-8"?>
<sst xmlns="http://schemas.openxmlformats.org/spreadsheetml/2006/main" count="532" uniqueCount="198">
  <si>
    <t>Ex Ante Gross</t>
  </si>
  <si>
    <t>Realization Rate</t>
  </si>
  <si>
    <t>Verified Gross</t>
  </si>
  <si>
    <t>Deemed / Used</t>
  </si>
  <si>
    <t>Verified Net</t>
  </si>
  <si>
    <t>Actual Costs</t>
  </si>
  <si>
    <t>Participation</t>
  </si>
  <si>
    <t>GHG Savings</t>
  </si>
  <si>
    <t>Water Savings</t>
  </si>
  <si>
    <t>Verified Gross Weighted Average Measure Life</t>
  </si>
  <si>
    <t>Annual Energy Savings</t>
  </si>
  <si>
    <t>Energy Savings (Verified Gross / Ex Ante Gross)</t>
  </si>
  <si>
    <t>Lifetime Savings</t>
  </si>
  <si>
    <t>Net-to-Gross Ratio</t>
  </si>
  <si>
    <t>First Year Cost per First Year Annual Savings</t>
  </si>
  <si>
    <t>First Year Cost per Lifetime Savings</t>
  </si>
  <si>
    <t>Utility Program Costs</t>
  </si>
  <si>
    <t># Units</t>
  </si>
  <si>
    <t>Units Definition</t>
  </si>
  <si>
    <t>Annual Verified Net CO2 Savings</t>
  </si>
  <si>
    <t>Lifetime Verified Net CO2 Savings</t>
  </si>
  <si>
    <t>Annual Verified Net Water Savings</t>
  </si>
  <si>
    <t>Lifetime Verified Net Water Savings</t>
  </si>
  <si>
    <t>Years</t>
  </si>
  <si>
    <t>Therms</t>
  </si>
  <si>
    <t>%</t>
  </si>
  <si>
    <t>$/Therms</t>
  </si>
  <si>
    <t>$</t>
  </si>
  <si>
    <t>metric tons CO2</t>
  </si>
  <si>
    <t>Gallons</t>
  </si>
  <si>
    <t>(a)</t>
  </si>
  <si>
    <t>(b)</t>
  </si>
  <si>
    <t>(c=d/b)</t>
  </si>
  <si>
    <t>(d)</t>
  </si>
  <si>
    <t>(e)</t>
  </si>
  <si>
    <t>(f=g/d)</t>
  </si>
  <si>
    <t>(g)</t>
  </si>
  <si>
    <t>(h)</t>
  </si>
  <si>
    <t>(i=k/g)</t>
  </si>
  <si>
    <t>(j=k/h)</t>
  </si>
  <si>
    <t>(k)</t>
  </si>
  <si>
    <t>(l)</t>
  </si>
  <si>
    <t>(m)</t>
  </si>
  <si>
    <t>(n)</t>
  </si>
  <si>
    <t>(o)</t>
  </si>
  <si>
    <t>(p=e/d)</t>
  </si>
  <si>
    <t>Home Energy Jumpstart</t>
  </si>
  <si>
    <t>Projects</t>
  </si>
  <si>
    <t>Residential Total</t>
  </si>
  <si>
    <t>C&amp;I and PS Joint New Construction</t>
  </si>
  <si>
    <t xml:space="preserve">Small Business </t>
  </si>
  <si>
    <t>Income Eligible Total</t>
  </si>
  <si>
    <t>EEPS Program Total</t>
  </si>
  <si>
    <t>Other EEPS Portfolio Costs</t>
  </si>
  <si>
    <t>EEPS Portfolio Total</t>
  </si>
  <si>
    <t>Sector</t>
  </si>
  <si>
    <t>Measure Name (Standardized)</t>
  </si>
  <si>
    <t>Verified Gross Therms</t>
  </si>
  <si>
    <t>Verified Gross Lifetime Savings</t>
  </si>
  <si>
    <t>Measure
Life (Years)</t>
  </si>
  <si>
    <t>Rank</t>
  </si>
  <si>
    <t>Share of Portfolio Gross</t>
  </si>
  <si>
    <t>Cumulative Gross</t>
  </si>
  <si>
    <t>Custom</t>
  </si>
  <si>
    <t>Residential</t>
  </si>
  <si>
    <t>Steam Trap Replacement or Repair</t>
  </si>
  <si>
    <t>Gas High Efficiency Furnace</t>
  </si>
  <si>
    <t>Space Heating Boiler Tune-up</t>
  </si>
  <si>
    <t>Advanced Thermostats</t>
  </si>
  <si>
    <t>Pipe Insulation</t>
  </si>
  <si>
    <t>Low Flow Showerheads</t>
  </si>
  <si>
    <t>Programmable Thermostats</t>
  </si>
  <si>
    <t>Low Flow Faucet Aerators</t>
  </si>
  <si>
    <t>Process Boiler Tune-up</t>
  </si>
  <si>
    <t>Shower Timer</t>
  </si>
  <si>
    <t>Ceiling/Attic Insulation</t>
  </si>
  <si>
    <t>High Efficiency Boiler</t>
  </si>
  <si>
    <t>Wireless Pneumatic Thermostat</t>
  </si>
  <si>
    <t>DWH Controls</t>
  </si>
  <si>
    <t>Gas High Efficiency Boiler</t>
  </si>
  <si>
    <t>Gas Water Heater</t>
  </si>
  <si>
    <t>Duct Insulation and Sealing</t>
  </si>
  <si>
    <t>High Efficiency Pre-Rinse Spray Valve</t>
  </si>
  <si>
    <t>Boiler Reset Controls</t>
  </si>
  <si>
    <t>DHW Tank Insulation</t>
  </si>
  <si>
    <t>Wall Insulation</t>
  </si>
  <si>
    <t>Basement Sidewall Insulation</t>
  </si>
  <si>
    <t>Portfolio</t>
  </si>
  <si>
    <t>Program</t>
  </si>
  <si>
    <t>Benefits</t>
  </si>
  <si>
    <t>Costs</t>
  </si>
  <si>
    <t>IL Total Resource Cost (TRC) Test</t>
  </si>
  <si>
    <t>Avoided Gas Savings</t>
  </si>
  <si>
    <t>Other Benefits</t>
  </si>
  <si>
    <t>Non-Incentive Costs</t>
  </si>
  <si>
    <t>Incentive Costs</t>
  </si>
  <si>
    <t>Incremental Costs (Net)</t>
  </si>
  <si>
    <t>IL TRC Benefits</t>
  </si>
  <si>
    <t>IL TRC Costs</t>
  </si>
  <si>
    <t>IL TRC Test Net Benefits</t>
  </si>
  <si>
    <t>IL TRC Test</t>
  </si>
  <si>
    <t>(c)</t>
  </si>
  <si>
    <t>(f)</t>
  </si>
  <si>
    <t>(g) =</t>
  </si>
  <si>
    <t>(h) =</t>
  </si>
  <si>
    <t>(i) =</t>
  </si>
  <si>
    <t>(k) =</t>
  </si>
  <si>
    <t>(b+c)</t>
  </si>
  <si>
    <t>(d+f)</t>
  </si>
  <si>
    <t>(g-h)</t>
  </si>
  <si>
    <t>(g/h)</t>
  </si>
  <si>
    <t>Residential Subtotal</t>
  </si>
  <si>
    <t>Total C&amp;I and Public Sector</t>
  </si>
  <si>
    <t>EEPS Portfolio</t>
  </si>
  <si>
    <t>EEPS Portfolio Without Income Eligible</t>
  </si>
  <si>
    <t>Program Administrator Cost Test (PACT)</t>
  </si>
  <si>
    <t>PACT Benefits</t>
  </si>
  <si>
    <t>PACT Costs</t>
  </si>
  <si>
    <t>PACT Test Net Benefits</t>
  </si>
  <si>
    <t>PACT Test</t>
  </si>
  <si>
    <t>(d+e)</t>
  </si>
  <si>
    <t>NA</t>
  </si>
  <si>
    <t>Non-Incentives</t>
  </si>
  <si>
    <t>Incentives</t>
  </si>
  <si>
    <t>Gross IMC</t>
  </si>
  <si>
    <t>Net IMC</t>
  </si>
  <si>
    <t>Elementary Education Kits (EEE)</t>
  </si>
  <si>
    <t>Measure</t>
  </si>
  <si>
    <t>Home Energy Rebates - HVAC, Smart Thermostats, Weatherization</t>
  </si>
  <si>
    <t>Multi-Family - DI, Prescriptive, Custom, PTA</t>
  </si>
  <si>
    <t xml:space="preserve">C/I &amp; PS Prescriptive </t>
  </si>
  <si>
    <t xml:space="preserve">C/I &amp; PS Custom </t>
  </si>
  <si>
    <t>C/I Gas Optimization</t>
  </si>
  <si>
    <t>C&amp;I and PS Retro-Commissioning</t>
  </si>
  <si>
    <t xml:space="preserve">Strategic Energy Management </t>
  </si>
  <si>
    <t>Community Joint Kits</t>
  </si>
  <si>
    <t>Kits</t>
  </si>
  <si>
    <t>Multi-Family - IHWAP, Retrofits, PTA, Public Housing</t>
  </si>
  <si>
    <t xml:space="preserve">Public Housing Authority (PHES) </t>
  </si>
  <si>
    <t>Single Family - IHWAP, Retrofits, HEA</t>
  </si>
  <si>
    <t>Business Total</t>
  </si>
  <si>
    <t>Business</t>
  </si>
  <si>
    <t>Space Conditioning Controls</t>
  </si>
  <si>
    <t>Income Eligible</t>
  </si>
  <si>
    <t>Boiler Controls</t>
  </si>
  <si>
    <t>Space Heating Boiler Controls</t>
  </si>
  <si>
    <t>Water Heater</t>
  </si>
  <si>
    <t>Other</t>
  </si>
  <si>
    <t>HEA Kit</t>
  </si>
  <si>
    <t>Infrared Broilers</t>
  </si>
  <si>
    <t>Averaging Controls</t>
  </si>
  <si>
    <t>Combination Oven</t>
  </si>
  <si>
    <t xml:space="preserve">Closed-Cell Foam Weatherstripping </t>
  </si>
  <si>
    <t>Reprogrammable Thermostats</t>
  </si>
  <si>
    <t>Covers &amp; Gap Sealers</t>
  </si>
  <si>
    <t>Furnace Tune-Up</t>
  </si>
  <si>
    <t>Incremental Costs (Net)*</t>
  </si>
  <si>
    <t>Total Business Sector</t>
  </si>
  <si>
    <t>EEPS Portfolio Costs (Market Development Initiative)</t>
  </si>
  <si>
    <t>* Excess Incentives are the amount that incentives are greater than estimated incremental measure costs, and if present, should be added to non-incentive costs. Since IMCs are estimated using TRM, planning, and secondary research, the IMC estimates may not include all relevant and up-to-date installation and equipment costs for some programs. After reviewing data, we set IMC equal to incentives for Income Eligible and Direct Installation Programs if incentives were greater than the initial IMC estimate. Incentives are allocated to C&amp;I and Public Sector programs by gross therms and some programs appear to have excess incentives, however overall IMCs are greater than overall incentives for C&amp;I and PS programs prior to allocating.</t>
  </si>
  <si>
    <t>Only Measure NEI Benefits</t>
  </si>
  <si>
    <t>Program Administrator Cost Test (PACT) Results for PGL, 2022 Programs, WACC Discount Rate, Plan 4 Avoided Costs</t>
  </si>
  <si>
    <t>Total Resource Cost Test (TRC) Results for PGL, 2022 Programs, Societal Discount Rate, Plan 4 Avoided Costs</t>
  </si>
  <si>
    <t>All Other Benefits</t>
  </si>
  <si>
    <t>PGL 2022 Verified Savings Summary</t>
  </si>
  <si>
    <t>Incremental Costs</t>
  </si>
  <si>
    <t>PGL 2022 High Impact Measure Summary</t>
  </si>
  <si>
    <t>Air Sealing</t>
  </si>
  <si>
    <t>Boiler Condensate Recovery</t>
  </si>
  <si>
    <t>SEM- whole building</t>
  </si>
  <si>
    <t>Process- Insulation</t>
  </si>
  <si>
    <t>Energy Star Fryer</t>
  </si>
  <si>
    <t>Waste Heat Recovery</t>
  </si>
  <si>
    <t>Boiler Exhaust Damper Automation</t>
  </si>
  <si>
    <t>High Speed Washer</t>
  </si>
  <si>
    <t>Tune-up</t>
  </si>
  <si>
    <t>Domestic Hot Water Pipe Insulation</t>
  </si>
  <si>
    <t>Tank Insulation</t>
  </si>
  <si>
    <t>Energy Star Convection Oven</t>
  </si>
  <si>
    <t>Hot Water Plant</t>
  </si>
  <si>
    <t>Process- Other</t>
  </si>
  <si>
    <t>Conveyor Oven</t>
  </si>
  <si>
    <t>High Efficiency Furnace</t>
  </si>
  <si>
    <t>Double Rack Ovens</t>
  </si>
  <si>
    <t xml:space="preserve">Floor Insulation </t>
  </si>
  <si>
    <t>Pasta Cooker</t>
  </si>
  <si>
    <t>Condensate Tank Insulation</t>
  </si>
  <si>
    <t>Energy Star Dishwasher</t>
  </si>
  <si>
    <t>Exhaust/Shut Off Damper</t>
  </si>
  <si>
    <t>Modulating Gas Clothes Dryer</t>
  </si>
  <si>
    <t>Foundation Insulation</t>
  </si>
  <si>
    <t>NEBs (AQB)</t>
  </si>
  <si>
    <t>Avoided Water Savings</t>
  </si>
  <si>
    <t>Avoided Env. Adder Costs</t>
  </si>
  <si>
    <t>Avoided Electric Savings</t>
  </si>
  <si>
    <t>Other Benefits (NEBs, Water, Env., Elec)</t>
  </si>
  <si>
    <t>Without NEI Benefits (excl. Env. &amp; AQB)</t>
  </si>
  <si>
    <t>Market Development Initiative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</si>
</sst>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quot;$&quot;#,##0"/>
    <numFmt numFmtId="168"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name val="Calibri"/>
      <family val="2"/>
      <scheme val="minor"/>
    </font>
    <font>
      <b/>
      <sz val="14"/>
      <color theme="1"/>
      <name val="Calibri"/>
      <family val="2"/>
      <scheme val="minor"/>
    </font>
    <font>
      <sz val="11"/>
      <color theme="1"/>
      <name val="Arial"/>
      <family val="2"/>
    </font>
    <font>
      <b/>
      <sz val="10"/>
      <color theme="1"/>
      <name val="Arial"/>
      <family val="2"/>
    </font>
    <font>
      <sz val="10"/>
      <color theme="1"/>
      <name val="Arial"/>
      <family val="2"/>
    </font>
    <font>
      <b/>
      <sz val="11"/>
      <color theme="1"/>
      <name val="Arial"/>
      <family val="2"/>
    </font>
    <font>
      <sz val="11"/>
      <name val="Arial"/>
      <family val="2"/>
    </font>
    <font>
      <b/>
      <sz val="10"/>
      <name val="Arial"/>
      <family val="2"/>
    </font>
    <font>
      <sz val="9"/>
      <name val="Arial"/>
      <family val="2"/>
    </font>
    <font>
      <b/>
      <sz val="9"/>
      <color rgb="FF000000"/>
      <name val="Arial"/>
      <family val="2"/>
    </font>
    <font>
      <sz val="9"/>
      <color rgb="FF000000"/>
      <name val="Arial"/>
      <family val="2"/>
    </font>
    <font>
      <b/>
      <sz val="8"/>
      <color rgb="FF000000"/>
      <name val="Arial"/>
      <family val="2"/>
    </font>
    <font>
      <sz val="8"/>
      <color rgb="FF000000"/>
      <name val="Arial"/>
      <family val="2"/>
    </font>
    <font>
      <sz val="8"/>
      <color theme="1"/>
      <name val="Arial"/>
      <family val="2"/>
    </font>
    <font>
      <sz val="8"/>
      <name val="Arial"/>
      <family val="2"/>
    </font>
    <font>
      <sz val="11"/>
      <color rgb="FFFF0000"/>
      <name val="Calibri"/>
      <family val="2"/>
      <scheme val="minor"/>
    </font>
    <font>
      <b/>
      <sz val="11"/>
      <name val="Arial"/>
      <family val="2"/>
    </font>
    <font>
      <sz val="11"/>
      <color rgb="FF000000"/>
      <name val="Calibri"/>
      <family val="2"/>
      <scheme val="minor"/>
    </font>
    <font>
      <sz val="11"/>
      <color rgb="FF000000"/>
      <name val="Arial"/>
      <family val="2"/>
    </font>
    <font>
      <sz val="10"/>
      <color rgb="FF000000"/>
      <name val="Arial"/>
      <family val="2"/>
    </font>
    <font>
      <b/>
      <sz val="9"/>
      <color theme="1"/>
      <name val="Arial"/>
      <family val="2"/>
    </font>
    <font>
      <sz val="9"/>
      <color theme="1"/>
      <name val="Arial"/>
      <family val="2"/>
    </font>
    <font>
      <sz val="11"/>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theme="4"/>
      </bottom>
      <diagonal/>
    </border>
    <border>
      <left style="thin">
        <color indexed="64"/>
      </left>
      <right/>
      <top style="medium">
        <color indexed="64"/>
      </top>
      <bottom style="thin">
        <color theme="4"/>
      </bottom>
      <diagonal/>
    </border>
    <border>
      <left/>
      <right style="thin">
        <color indexed="64"/>
      </right>
      <top style="medium">
        <color indexed="64"/>
      </top>
      <bottom style="thin">
        <color theme="4"/>
      </bottom>
      <diagonal/>
    </border>
    <border>
      <left/>
      <right/>
      <top style="medium">
        <color indexed="64"/>
      </top>
      <bottom style="thin">
        <color theme="4"/>
      </bottom>
      <diagonal/>
    </border>
    <border>
      <left style="thin">
        <color indexed="64"/>
      </left>
      <right style="thin">
        <color indexed="64"/>
      </right>
      <top style="thin">
        <color theme="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auto="1"/>
      </left>
      <right/>
      <top/>
      <bottom/>
      <diagonal/>
    </border>
    <border>
      <left/>
      <right style="thin">
        <color indexed="64"/>
      </right>
      <top/>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0" fillId="0" borderId="0"/>
  </cellStyleXfs>
  <cellXfs count="180">
    <xf numFmtId="0" fontId="0" fillId="0" borderId="0" xfId="0"/>
    <xf numFmtId="0" fontId="6" fillId="2" borderId="5" xfId="0" applyFont="1" applyFill="1" applyBorder="1" applyAlignment="1">
      <alignment horizontal="center" vertical="center" wrapText="1"/>
    </xf>
    <xf numFmtId="43" fontId="6" fillId="2" borderId="5" xfId="1" applyFont="1" applyFill="1" applyBorder="1" applyAlignment="1">
      <alignment horizontal="center" vertical="center" wrapText="1"/>
    </xf>
    <xf numFmtId="0" fontId="7" fillId="0" borderId="7" xfId="0" applyFont="1" applyBorder="1" applyAlignment="1">
      <alignment horizontal="center" vertical="center" wrapText="1"/>
    </xf>
    <xf numFmtId="0" fontId="8" fillId="3" borderId="1" xfId="0" applyFont="1" applyFill="1" applyBorder="1" applyAlignment="1">
      <alignment horizontal="center" vertical="center"/>
    </xf>
    <xf numFmtId="164" fontId="5" fillId="0" borderId="7" xfId="1" applyNumberFormat="1" applyFont="1" applyFill="1" applyBorder="1" applyAlignment="1">
      <alignment vertical="center"/>
    </xf>
    <xf numFmtId="9" fontId="5" fillId="0" borderId="7" xfId="3" applyFont="1" applyFill="1" applyBorder="1" applyAlignment="1">
      <alignment vertical="center"/>
    </xf>
    <xf numFmtId="44" fontId="5" fillId="0" borderId="4" xfId="2" applyFont="1" applyFill="1" applyBorder="1" applyAlignment="1">
      <alignment vertical="center"/>
    </xf>
    <xf numFmtId="165" fontId="5" fillId="0" borderId="7" xfId="2" applyNumberFormat="1" applyFont="1" applyFill="1" applyBorder="1" applyAlignment="1">
      <alignment vertical="center"/>
    </xf>
    <xf numFmtId="164" fontId="5" fillId="0" borderId="7" xfId="1" quotePrefix="1" applyNumberFormat="1" applyFont="1" applyFill="1" applyBorder="1" applyAlignment="1">
      <alignment vertical="center"/>
    </xf>
    <xf numFmtId="166" fontId="5" fillId="0" borderId="7" xfId="1" applyNumberFormat="1" applyFont="1" applyFill="1" applyBorder="1" applyAlignment="1">
      <alignment vertical="center"/>
    </xf>
    <xf numFmtId="0" fontId="8" fillId="3" borderId="7" xfId="0" applyFont="1" applyFill="1" applyBorder="1" applyAlignment="1">
      <alignment horizontal="right" vertical="center" wrapText="1"/>
    </xf>
    <xf numFmtId="164" fontId="5" fillId="3" borderId="7" xfId="0" applyNumberFormat="1" applyFont="1" applyFill="1" applyBorder="1" applyAlignment="1">
      <alignment vertical="center"/>
    </xf>
    <xf numFmtId="9" fontId="5" fillId="3" borderId="7" xfId="3" applyFont="1" applyFill="1" applyBorder="1" applyAlignment="1">
      <alignment vertical="center"/>
    </xf>
    <xf numFmtId="44" fontId="5" fillId="3" borderId="7" xfId="2" applyFont="1" applyFill="1" applyBorder="1" applyAlignment="1">
      <alignment vertical="center"/>
    </xf>
    <xf numFmtId="165" fontId="5" fillId="3" borderId="7" xfId="2" applyNumberFormat="1" applyFont="1" applyFill="1" applyBorder="1" applyAlignment="1">
      <alignment horizontal="right" vertical="center"/>
    </xf>
    <xf numFmtId="164" fontId="5" fillId="3" borderId="7" xfId="0" applyNumberFormat="1" applyFont="1" applyFill="1" applyBorder="1" applyAlignment="1">
      <alignment horizontal="center" vertical="center"/>
    </xf>
    <xf numFmtId="0" fontId="5" fillId="3" borderId="7" xfId="0" applyFont="1" applyFill="1" applyBorder="1" applyAlignment="1">
      <alignment vertical="center"/>
    </xf>
    <xf numFmtId="166" fontId="5" fillId="3" borderId="7" xfId="1" applyNumberFormat="1" applyFont="1" applyFill="1" applyBorder="1" applyAlignment="1">
      <alignment vertical="center"/>
    </xf>
    <xf numFmtId="164" fontId="5" fillId="3" borderId="7" xfId="0" applyNumberFormat="1" applyFont="1" applyFill="1" applyBorder="1" applyAlignment="1">
      <alignment horizontal="center" vertical="center" wrapText="1"/>
    </xf>
    <xf numFmtId="0" fontId="8" fillId="4" borderId="7" xfId="0" applyFont="1" applyFill="1" applyBorder="1" applyAlignment="1">
      <alignment horizontal="center" vertical="center" wrapText="1"/>
    </xf>
    <xf numFmtId="164" fontId="5" fillId="4" borderId="7" xfId="0" applyNumberFormat="1" applyFont="1" applyFill="1" applyBorder="1" applyAlignment="1">
      <alignment horizontal="center" vertical="center" wrapText="1"/>
    </xf>
    <xf numFmtId="9" fontId="5" fillId="4" borderId="7" xfId="3" applyFont="1" applyFill="1" applyBorder="1" applyAlignment="1">
      <alignment vertical="center"/>
    </xf>
    <xf numFmtId="164" fontId="5" fillId="4" borderId="7" xfId="0" applyNumberFormat="1" applyFont="1" applyFill="1" applyBorder="1" applyAlignment="1">
      <alignment vertical="center"/>
    </xf>
    <xf numFmtId="44" fontId="5" fillId="4" borderId="7" xfId="2" applyFont="1" applyFill="1" applyBorder="1" applyAlignment="1">
      <alignment vertical="center"/>
    </xf>
    <xf numFmtId="165" fontId="9" fillId="4" borderId="7" xfId="2" applyNumberFormat="1" applyFont="1" applyFill="1" applyBorder="1" applyAlignment="1">
      <alignment horizontal="right" vertical="center"/>
    </xf>
    <xf numFmtId="164" fontId="5" fillId="4" borderId="7" xfId="0" applyNumberFormat="1" applyFont="1" applyFill="1" applyBorder="1" applyAlignment="1">
      <alignment horizontal="center" vertical="center"/>
    </xf>
    <xf numFmtId="0" fontId="5" fillId="4" borderId="7" xfId="0" applyFont="1" applyFill="1" applyBorder="1" applyAlignment="1">
      <alignment vertical="center"/>
    </xf>
    <xf numFmtId="166" fontId="5" fillId="4" borderId="7" xfId="1" applyNumberFormat="1" applyFont="1" applyFill="1" applyBorder="1" applyAlignment="1">
      <alignment vertical="center"/>
    </xf>
    <xf numFmtId="0" fontId="8" fillId="2" borderId="7" xfId="0" applyFont="1" applyFill="1" applyBorder="1" applyAlignment="1">
      <alignment horizontal="right" vertical="center"/>
    </xf>
    <xf numFmtId="164" fontId="5" fillId="2" borderId="7" xfId="0" applyNumberFormat="1" applyFont="1" applyFill="1" applyBorder="1" applyAlignment="1">
      <alignment horizontal="center" vertical="center" wrapText="1"/>
    </xf>
    <xf numFmtId="9" fontId="5" fillId="2" borderId="7" xfId="3" applyFont="1" applyFill="1" applyBorder="1" applyAlignment="1">
      <alignment vertical="center"/>
    </xf>
    <xf numFmtId="44" fontId="5" fillId="2" borderId="7" xfId="2" applyFont="1" applyFill="1" applyBorder="1" applyAlignment="1">
      <alignment vertical="center"/>
    </xf>
    <xf numFmtId="165" fontId="5" fillId="2" borderId="7" xfId="2" applyNumberFormat="1" applyFont="1" applyFill="1" applyBorder="1" applyAlignment="1">
      <alignment horizontal="center" vertical="center" wrapText="1"/>
    </xf>
    <xf numFmtId="164" fontId="5" fillId="2" borderId="7" xfId="0" applyNumberFormat="1" applyFont="1" applyFill="1" applyBorder="1" applyAlignment="1">
      <alignment horizontal="center" vertical="center"/>
    </xf>
    <xf numFmtId="0" fontId="5" fillId="2" borderId="7" xfId="0" applyFont="1" applyFill="1" applyBorder="1" applyAlignment="1">
      <alignment vertical="center"/>
    </xf>
    <xf numFmtId="166" fontId="5" fillId="2" borderId="7" xfId="1" applyNumberFormat="1" applyFont="1" applyFill="1" applyBorder="1" applyAlignment="1">
      <alignment vertical="center"/>
    </xf>
    <xf numFmtId="0" fontId="5" fillId="3" borderId="7" xfId="0" applyFont="1" applyFill="1" applyBorder="1" applyAlignment="1">
      <alignment horizontal="left" vertical="center" wrapText="1"/>
    </xf>
    <xf numFmtId="0" fontId="8" fillId="3" borderId="7" xfId="0" applyFont="1" applyFill="1" applyBorder="1" applyAlignment="1">
      <alignment horizontal="left" vertical="center" wrapText="1"/>
    </xf>
    <xf numFmtId="164" fontId="8" fillId="2" borderId="7" xfId="0" applyNumberFormat="1" applyFont="1" applyFill="1" applyBorder="1" applyAlignment="1">
      <alignment vertical="center"/>
    </xf>
    <xf numFmtId="9" fontId="8" fillId="2" borderId="7" xfId="3" applyFont="1" applyFill="1" applyBorder="1" applyAlignment="1">
      <alignment vertical="center"/>
    </xf>
    <xf numFmtId="44" fontId="8" fillId="2" borderId="7" xfId="2" applyFont="1" applyFill="1" applyBorder="1" applyAlignment="1">
      <alignment vertical="center"/>
    </xf>
    <xf numFmtId="164" fontId="8" fillId="2" borderId="7" xfId="0" applyNumberFormat="1" applyFont="1" applyFill="1" applyBorder="1" applyAlignment="1">
      <alignment horizontal="center" vertical="center"/>
    </xf>
    <xf numFmtId="0" fontId="8" fillId="2" borderId="7" xfId="0" applyFont="1" applyFill="1" applyBorder="1" applyAlignment="1">
      <alignment vertical="center"/>
    </xf>
    <xf numFmtId="166" fontId="8" fillId="2" borderId="7" xfId="1" applyNumberFormat="1" applyFont="1" applyFill="1" applyBorder="1" applyAlignment="1">
      <alignment vertical="center"/>
    </xf>
    <xf numFmtId="0" fontId="10" fillId="5" borderId="7" xfId="0" applyFont="1" applyFill="1" applyBorder="1" applyAlignment="1">
      <alignment horizontal="left" vertical="center" wrapText="1" readingOrder="1"/>
    </xf>
    <xf numFmtId="164" fontId="10" fillId="5" borderId="7" xfId="1" applyNumberFormat="1" applyFont="1" applyFill="1" applyBorder="1" applyAlignment="1">
      <alignment horizontal="right" vertical="center" wrapText="1" readingOrder="1"/>
    </xf>
    <xf numFmtId="0" fontId="2" fillId="0" borderId="7" xfId="0" applyFont="1" applyBorder="1" applyAlignment="1">
      <alignment horizontal="right" wrapText="1"/>
    </xf>
    <xf numFmtId="0" fontId="0" fillId="0" borderId="7" xfId="0" applyBorder="1"/>
    <xf numFmtId="164" fontId="0" fillId="0" borderId="7" xfId="1" applyNumberFormat="1" applyFont="1" applyFill="1" applyBorder="1"/>
    <xf numFmtId="166" fontId="0" fillId="0" borderId="7" xfId="1" applyNumberFormat="1" applyFont="1" applyFill="1" applyBorder="1"/>
    <xf numFmtId="9" fontId="0" fillId="0" borderId="7" xfId="3" applyFont="1" applyBorder="1"/>
    <xf numFmtId="9" fontId="0" fillId="0" borderId="7" xfId="0" applyNumberFormat="1" applyBorder="1"/>
    <xf numFmtId="166" fontId="0" fillId="0" borderId="7" xfId="1" applyNumberFormat="1" applyFont="1" applyBorder="1"/>
    <xf numFmtId="0" fontId="13" fillId="6" borderId="12"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5" fillId="5" borderId="0" xfId="0" quotePrefix="1" applyFont="1" applyFill="1" applyAlignment="1">
      <alignment horizontal="center" vertical="center" wrapText="1"/>
    </xf>
    <xf numFmtId="0" fontId="15" fillId="5" borderId="20" xfId="0" quotePrefix="1" applyFont="1" applyFill="1" applyBorder="1" applyAlignment="1">
      <alignment horizontal="center" vertical="center" wrapText="1"/>
    </xf>
    <xf numFmtId="0" fontId="16" fillId="0" borderId="7" xfId="0" applyFont="1" applyBorder="1" applyAlignment="1">
      <alignment vertical="center"/>
    </xf>
    <xf numFmtId="167" fontId="16" fillId="0" borderId="7" xfId="2" applyNumberFormat="1" applyFont="1" applyBorder="1" applyAlignment="1">
      <alignment vertical="center"/>
    </xf>
    <xf numFmtId="166" fontId="16" fillId="0" borderId="7" xfId="1" applyNumberFormat="1" applyFont="1" applyBorder="1" applyAlignment="1">
      <alignment vertical="center"/>
    </xf>
    <xf numFmtId="0" fontId="16" fillId="6" borderId="7" xfId="0" applyFont="1" applyFill="1" applyBorder="1" applyAlignment="1">
      <alignment vertical="center"/>
    </xf>
    <xf numFmtId="167" fontId="16" fillId="6" borderId="7" xfId="2" applyNumberFormat="1" applyFont="1" applyFill="1" applyBorder="1" applyAlignment="1">
      <alignment vertical="center"/>
    </xf>
    <xf numFmtId="166" fontId="16" fillId="6" borderId="7" xfId="1" applyNumberFormat="1" applyFont="1" applyFill="1" applyBorder="1" applyAlignment="1">
      <alignment vertical="center"/>
    </xf>
    <xf numFmtId="0" fontId="17" fillId="4" borderId="7" xfId="0" applyFont="1" applyFill="1" applyBorder="1" applyAlignment="1">
      <alignment vertical="center"/>
    </xf>
    <xf numFmtId="167" fontId="16" fillId="4" borderId="7" xfId="2" applyNumberFormat="1" applyFont="1" applyFill="1" applyBorder="1" applyAlignment="1">
      <alignment vertical="center"/>
    </xf>
    <xf numFmtId="166" fontId="16" fillId="4" borderId="7" xfId="1" applyNumberFormat="1" applyFont="1" applyFill="1" applyBorder="1" applyAlignment="1">
      <alignment vertical="center"/>
    </xf>
    <xf numFmtId="167" fontId="16" fillId="0" borderId="7" xfId="0" applyNumberFormat="1" applyFont="1" applyBorder="1" applyAlignment="1">
      <alignment vertical="center"/>
    </xf>
    <xf numFmtId="167" fontId="16" fillId="0" borderId="7" xfId="2" applyNumberFormat="1" applyFont="1" applyFill="1" applyBorder="1" applyAlignment="1">
      <alignment vertical="center"/>
    </xf>
    <xf numFmtId="166" fontId="16" fillId="0" borderId="7" xfId="1" applyNumberFormat="1" applyFont="1" applyFill="1" applyBorder="1" applyAlignment="1">
      <alignment vertical="center"/>
    </xf>
    <xf numFmtId="167" fontId="16" fillId="6" borderId="7" xfId="0" applyNumberFormat="1" applyFont="1" applyFill="1" applyBorder="1" applyAlignment="1">
      <alignment vertical="center"/>
    </xf>
    <xf numFmtId="0" fontId="7" fillId="0" borderId="4" xfId="0" applyFont="1" applyBorder="1" applyAlignment="1">
      <alignment horizontal="center" vertical="center" wrapText="1"/>
    </xf>
    <xf numFmtId="0" fontId="15" fillId="5" borderId="17"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5" fillId="0" borderId="0" xfId="0" applyFont="1"/>
    <xf numFmtId="0" fontId="5" fillId="0" borderId="7" xfId="0" applyFont="1" applyBorder="1" applyAlignment="1">
      <alignment horizontal="center" vertical="center" wrapText="1"/>
    </xf>
    <xf numFmtId="0" fontId="19" fillId="6" borderId="1" xfId="0" applyFont="1" applyFill="1" applyBorder="1" applyAlignment="1">
      <alignment horizontal="center" vertical="center"/>
    </xf>
    <xf numFmtId="0" fontId="19" fillId="6" borderId="2" xfId="0" applyFont="1" applyFill="1" applyBorder="1" applyAlignment="1">
      <alignment horizontal="center" vertical="center"/>
    </xf>
    <xf numFmtId="0" fontId="19" fillId="7" borderId="2" xfId="0" applyFont="1" applyFill="1" applyBorder="1" applyAlignment="1">
      <alignment horizontal="center" vertical="center"/>
    </xf>
    <xf numFmtId="0" fontId="19" fillId="7" borderId="1" xfId="0" applyFont="1" applyFill="1" applyBorder="1" applyAlignment="1">
      <alignment horizontal="center" vertical="center"/>
    </xf>
    <xf numFmtId="0" fontId="13" fillId="0" borderId="7" xfId="4" applyFont="1" applyBorder="1" applyAlignment="1">
      <alignment horizontal="left"/>
    </xf>
    <xf numFmtId="164" fontId="7" fillId="0" borderId="0" xfId="0" applyNumberFormat="1" applyFont="1"/>
    <xf numFmtId="164" fontId="5" fillId="4" borderId="7" xfId="1" applyNumberFormat="1" applyFont="1" applyFill="1" applyBorder="1" applyAlignment="1">
      <alignment vertical="center"/>
    </xf>
    <xf numFmtId="164" fontId="5" fillId="2" borderId="7" xfId="1" applyNumberFormat="1" applyFont="1" applyFill="1" applyBorder="1" applyAlignment="1">
      <alignment horizontal="center" vertical="center" wrapText="1"/>
    </xf>
    <xf numFmtId="164" fontId="5" fillId="3" borderId="7" xfId="1" applyNumberFormat="1" applyFont="1" applyFill="1" applyBorder="1" applyAlignment="1">
      <alignment vertical="center"/>
    </xf>
    <xf numFmtId="164" fontId="8" fillId="2" borderId="7" xfId="1" applyNumberFormat="1" applyFont="1" applyFill="1" applyBorder="1" applyAlignment="1">
      <alignment vertical="center"/>
    </xf>
    <xf numFmtId="0" fontId="13" fillId="0" borderId="0" xfId="0" applyFont="1" applyAlignment="1">
      <alignment horizontal="center" vertical="center" wrapText="1"/>
    </xf>
    <xf numFmtId="0" fontId="13" fillId="5" borderId="16"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0" xfId="0" quotePrefix="1" applyFont="1" applyFill="1" applyAlignment="1">
      <alignment horizontal="center" vertical="center" wrapText="1"/>
    </xf>
    <xf numFmtId="0" fontId="13" fillId="5" borderId="20" xfId="0" quotePrefix="1" applyFont="1" applyFill="1" applyBorder="1" applyAlignment="1">
      <alignment horizontal="center" vertical="center" wrapText="1"/>
    </xf>
    <xf numFmtId="167" fontId="24" fillId="0" borderId="7" xfId="2" quotePrefix="1" applyNumberFormat="1" applyFont="1" applyFill="1" applyBorder="1" applyAlignment="1">
      <alignment vertical="center"/>
    </xf>
    <xf numFmtId="167" fontId="24" fillId="0" borderId="7" xfId="2" applyNumberFormat="1" applyFont="1" applyFill="1" applyBorder="1" applyAlignment="1">
      <alignment vertical="center"/>
    </xf>
    <xf numFmtId="167" fontId="24" fillId="0" borderId="7" xfId="2" applyNumberFormat="1" applyFont="1" applyBorder="1" applyAlignment="1">
      <alignment vertical="center"/>
    </xf>
    <xf numFmtId="166" fontId="24" fillId="0" borderId="7" xfId="1" applyNumberFormat="1" applyFont="1" applyBorder="1" applyAlignment="1">
      <alignment vertical="center"/>
    </xf>
    <xf numFmtId="167" fontId="0" fillId="0" borderId="0" xfId="0" applyNumberFormat="1"/>
    <xf numFmtId="0" fontId="24" fillId="6" borderId="7" xfId="0" applyFont="1" applyFill="1" applyBorder="1" applyAlignment="1">
      <alignment vertical="center"/>
    </xf>
    <xf numFmtId="167" fontId="24" fillId="6" borderId="7" xfId="2" applyNumberFormat="1" applyFont="1" applyFill="1" applyBorder="1" applyAlignment="1">
      <alignment vertical="center"/>
    </xf>
    <xf numFmtId="166" fontId="24" fillId="6" borderId="7" xfId="1" applyNumberFormat="1" applyFont="1" applyFill="1" applyBorder="1" applyAlignment="1">
      <alignment vertical="center"/>
    </xf>
    <xf numFmtId="0" fontId="11" fillId="4" borderId="7" xfId="0" applyFont="1" applyFill="1" applyBorder="1" applyAlignment="1">
      <alignment vertical="center"/>
    </xf>
    <xf numFmtId="167" fontId="24" fillId="4" borderId="7" xfId="2" quotePrefix="1" applyNumberFormat="1" applyFont="1" applyFill="1" applyBorder="1" applyAlignment="1">
      <alignment vertical="center"/>
    </xf>
    <xf numFmtId="167" fontId="24" fillId="4" borderId="7" xfId="2" applyNumberFormat="1" applyFont="1" applyFill="1" applyBorder="1" applyAlignment="1">
      <alignment vertical="center"/>
    </xf>
    <xf numFmtId="166" fontId="24" fillId="4" borderId="7" xfId="1" applyNumberFormat="1" applyFont="1" applyFill="1" applyBorder="1" applyAlignment="1">
      <alignment vertical="center"/>
    </xf>
    <xf numFmtId="0" fontId="24" fillId="9" borderId="7" xfId="0" applyFont="1" applyFill="1" applyBorder="1" applyAlignment="1">
      <alignment vertical="center"/>
    </xf>
    <xf numFmtId="167" fontId="24" fillId="9" borderId="7" xfId="0" applyNumberFormat="1" applyFont="1" applyFill="1" applyBorder="1" applyAlignment="1">
      <alignment vertical="center"/>
    </xf>
    <xf numFmtId="167" fontId="24" fillId="9" borderId="7" xfId="2" applyNumberFormat="1" applyFont="1" applyFill="1" applyBorder="1" applyAlignment="1">
      <alignment vertical="center"/>
    </xf>
    <xf numFmtId="166" fontId="24" fillId="9" borderId="7" xfId="1" applyNumberFormat="1" applyFont="1" applyFill="1" applyBorder="1" applyAlignment="1">
      <alignment vertical="center"/>
    </xf>
    <xf numFmtId="0" fontId="0" fillId="9" borderId="0" xfId="0" applyFill="1"/>
    <xf numFmtId="167" fontId="24" fillId="6" borderId="7" xfId="0" applyNumberFormat="1" applyFont="1" applyFill="1" applyBorder="1" applyAlignment="1">
      <alignment vertical="center"/>
    </xf>
    <xf numFmtId="165" fontId="0" fillId="0" borderId="0" xfId="0" applyNumberFormat="1"/>
    <xf numFmtId="0" fontId="2" fillId="0" borderId="0" xfId="0" applyFont="1"/>
    <xf numFmtId="167" fontId="16" fillId="10" borderId="7" xfId="2" applyNumberFormat="1" applyFont="1" applyFill="1" applyBorder="1" applyAlignment="1">
      <alignment vertical="center"/>
    </xf>
    <xf numFmtId="167" fontId="16" fillId="9" borderId="7" xfId="0" applyNumberFormat="1" applyFont="1" applyFill="1" applyBorder="1" applyAlignment="1">
      <alignment vertical="center"/>
    </xf>
    <xf numFmtId="0" fontId="8" fillId="6" borderId="2" xfId="0" applyFont="1" applyFill="1" applyBorder="1" applyAlignment="1">
      <alignment horizontal="center" vertical="center"/>
    </xf>
    <xf numFmtId="0" fontId="13" fillId="0" borderId="7" xfId="4" applyFont="1" applyBorder="1"/>
    <xf numFmtId="0" fontId="24" fillId="0" borderId="7" xfId="0" applyFont="1" applyBorder="1"/>
    <xf numFmtId="0" fontId="20" fillId="11" borderId="7" xfId="4" applyFill="1" applyBorder="1" applyAlignment="1">
      <alignment horizontal="left"/>
    </xf>
    <xf numFmtId="0" fontId="13" fillId="0" borderId="21" xfId="4" applyFont="1" applyBorder="1"/>
    <xf numFmtId="0" fontId="20" fillId="6" borderId="7" xfId="4" applyFill="1" applyBorder="1" applyAlignment="1">
      <alignment horizontal="left"/>
    </xf>
    <xf numFmtId="0" fontId="21" fillId="0" borderId="0" xfId="4" applyFont="1"/>
    <xf numFmtId="165" fontId="19" fillId="2" borderId="7" xfId="2" applyNumberFormat="1" applyFont="1" applyFill="1" applyBorder="1" applyAlignment="1">
      <alignment horizontal="right" vertical="center"/>
    </xf>
    <xf numFmtId="0" fontId="22" fillId="0" borderId="7" xfId="4" applyFont="1" applyBorder="1" applyAlignment="1">
      <alignment horizontal="left" vertical="center" wrapText="1"/>
    </xf>
    <xf numFmtId="9" fontId="0" fillId="0" borderId="0" xfId="3" applyFont="1" applyBorder="1"/>
    <xf numFmtId="164" fontId="25" fillId="0" borderId="7" xfId="0" applyNumberFormat="1" applyFont="1" applyBorder="1"/>
    <xf numFmtId="0" fontId="25" fillId="0" borderId="0" xfId="0" applyFont="1"/>
    <xf numFmtId="164" fontId="18" fillId="0" borderId="7" xfId="0" applyNumberFormat="1" applyFont="1" applyBorder="1"/>
    <xf numFmtId="166" fontId="18" fillId="0" borderId="7" xfId="0" applyNumberFormat="1" applyFont="1" applyBorder="1"/>
    <xf numFmtId="9" fontId="0" fillId="0" borderId="0" xfId="3" applyFont="1"/>
    <xf numFmtId="9" fontId="0" fillId="12" borderId="0" xfId="3" applyFont="1" applyFill="1"/>
    <xf numFmtId="168" fontId="0" fillId="12" borderId="0" xfId="3" applyNumberFormat="1" applyFont="1" applyFill="1"/>
    <xf numFmtId="9" fontId="0" fillId="0" borderId="0" xfId="0" applyNumberFormat="1"/>
    <xf numFmtId="0" fontId="12" fillId="6" borderId="13"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23" fillId="6" borderId="7" xfId="0" applyFont="1" applyFill="1" applyBorder="1" applyAlignment="1">
      <alignment vertical="center"/>
    </xf>
    <xf numFmtId="167" fontId="23" fillId="6" borderId="7" xfId="0" applyNumberFormat="1" applyFont="1" applyFill="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8" fillId="2" borderId="7"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43" fontId="7" fillId="0" borderId="4" xfId="1" applyFont="1" applyBorder="1" applyAlignment="1">
      <alignment horizontal="center" vertical="center" wrapText="1"/>
    </xf>
    <xf numFmtId="43" fontId="7" fillId="0" borderId="5" xfId="1" applyFont="1" applyBorder="1" applyAlignment="1">
      <alignment horizontal="center" vertical="center" wrapText="1"/>
    </xf>
    <xf numFmtId="0" fontId="5" fillId="0" borderId="4" xfId="0" applyFont="1" applyBorder="1" applyAlignment="1">
      <alignment horizontal="center"/>
    </xf>
    <xf numFmtId="0" fontId="5" fillId="0" borderId="6" xfId="0" applyFont="1" applyBorder="1" applyAlignment="1">
      <alignment horizontal="center"/>
    </xf>
    <xf numFmtId="0" fontId="5" fillId="0" borderId="5" xfId="0" applyFont="1" applyBorder="1" applyAlignment="1">
      <alignment horizontal="center"/>
    </xf>
    <xf numFmtId="0" fontId="4" fillId="0" borderId="7" xfId="0" applyFont="1" applyBorder="1" applyAlignment="1">
      <alignment horizontal="center" vertical="center"/>
    </xf>
    <xf numFmtId="0" fontId="16" fillId="0" borderId="0" xfId="0" applyFont="1" applyAlignment="1">
      <alignment horizontal="left" vertical="top" wrapText="1"/>
    </xf>
    <xf numFmtId="0" fontId="13" fillId="8" borderId="17" xfId="0" applyFont="1" applyFill="1" applyBorder="1" applyAlignment="1">
      <alignment horizontal="center" vertical="center" wrapText="1"/>
    </xf>
    <xf numFmtId="0" fontId="13" fillId="8" borderId="20" xfId="0" applyFont="1" applyFill="1" applyBorder="1" applyAlignment="1">
      <alignment horizontal="center" vertical="center" wrapText="1"/>
    </xf>
    <xf numFmtId="0" fontId="23" fillId="0" borderId="7" xfId="0" applyFont="1" applyBorder="1" applyAlignment="1">
      <alignment horizontal="center" vertical="center"/>
    </xf>
    <xf numFmtId="0" fontId="12" fillId="6" borderId="4"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3" fillId="8" borderId="19" xfId="0" applyFont="1" applyFill="1" applyBorder="1" applyAlignment="1">
      <alignment horizontal="center" vertical="center" wrapText="1"/>
    </xf>
    <xf numFmtId="0" fontId="13" fillId="8" borderId="18" xfId="0" applyFont="1" applyFill="1" applyBorder="1" applyAlignment="1">
      <alignment horizontal="center" vertical="center" wrapText="1"/>
    </xf>
    <xf numFmtId="0" fontId="13" fillId="8" borderId="0" xfId="0" applyFont="1" applyFill="1" applyAlignment="1">
      <alignment horizontal="center" vertical="center" wrapText="1"/>
    </xf>
    <xf numFmtId="0" fontId="15" fillId="5" borderId="17"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6" fillId="0" borderId="7" xfId="0" applyFont="1" applyBorder="1" applyAlignment="1">
      <alignment horizontal="center" vertical="center"/>
    </xf>
    <xf numFmtId="0" fontId="14" fillId="5" borderId="1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5" fillId="5" borderId="0" xfId="0" applyFont="1" applyFill="1" applyAlignment="1">
      <alignment horizontal="center" vertical="center" wrapText="1"/>
    </xf>
  </cellXfs>
  <cellStyles count="5">
    <cellStyle name="Comma" xfId="1" builtinId="3"/>
    <cellStyle name="Currency" xfId="2" builtinId="4"/>
    <cellStyle name="Normal" xfId="0" builtinId="0"/>
    <cellStyle name="Normal 2" xfId="4" xr:uid="{61848156-02CA-4325-A174-B375FF0C30A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4B067-ECCF-4BE8-946D-F0E5FA8A7306}">
  <dimension ref="A1:AA29"/>
  <sheetViews>
    <sheetView topLeftCell="M3" workbookViewId="0">
      <selection activeCell="X23" sqref="X23"/>
    </sheetView>
  </sheetViews>
  <sheetFormatPr defaultRowHeight="14.5" x14ac:dyDescent="0.35"/>
  <cols>
    <col min="1" max="1" width="31.7265625" customWidth="1"/>
    <col min="2" max="2" width="18.1796875" customWidth="1"/>
    <col min="3" max="3" width="18.7265625" customWidth="1"/>
    <col min="4" max="4" width="17.1796875" customWidth="1"/>
    <col min="5" max="5" width="14.81640625" customWidth="1"/>
    <col min="6" max="6" width="9.1796875" customWidth="1"/>
    <col min="7" max="7" width="22.453125" customWidth="1"/>
    <col min="8" max="8" width="16.26953125" customWidth="1"/>
    <col min="9" max="9" width="13.1796875" customWidth="1"/>
    <col min="10" max="12" width="14.1796875" customWidth="1"/>
    <col min="13" max="13" width="19.81640625" customWidth="1"/>
    <col min="14" max="14" width="12.1796875" customWidth="1"/>
    <col min="15" max="16" width="9.1796875" customWidth="1"/>
    <col min="17" max="17" width="16.1796875" customWidth="1"/>
    <col min="18" max="18" width="14.1796875" customWidth="1"/>
    <col min="19" max="19" width="17.1796875" customWidth="1"/>
    <col min="20" max="22" width="15.54296875" customWidth="1"/>
    <col min="23" max="23" width="9.1796875" customWidth="1"/>
  </cols>
  <sheetData>
    <row r="1" spans="1:27" ht="18.5" x14ac:dyDescent="0.35">
      <c r="A1" s="140" t="s">
        <v>164</v>
      </c>
      <c r="B1" s="141"/>
      <c r="C1" s="142"/>
      <c r="D1" s="142"/>
      <c r="E1" s="142"/>
      <c r="F1" s="142"/>
      <c r="G1" s="142"/>
      <c r="H1" s="142"/>
      <c r="I1" s="142"/>
      <c r="J1" s="142"/>
      <c r="K1" s="142"/>
      <c r="L1" s="142"/>
      <c r="M1" s="142"/>
      <c r="N1" s="142"/>
      <c r="O1" s="142"/>
      <c r="P1" s="142"/>
      <c r="Q1" s="142"/>
      <c r="R1" s="142"/>
      <c r="S1" s="142"/>
      <c r="T1" s="143"/>
    </row>
    <row r="2" spans="1:27" ht="55.5" customHeight="1" x14ac:dyDescent="0.35">
      <c r="A2" s="152"/>
      <c r="B2" s="1" t="s">
        <v>0</v>
      </c>
      <c r="C2" s="1" t="s">
        <v>1</v>
      </c>
      <c r="D2" s="144" t="s">
        <v>2</v>
      </c>
      <c r="E2" s="146"/>
      <c r="F2" s="1" t="s">
        <v>3</v>
      </c>
      <c r="G2" s="144" t="s">
        <v>4</v>
      </c>
      <c r="H2" s="145"/>
      <c r="I2" s="145"/>
      <c r="J2" s="146"/>
      <c r="K2" s="144" t="s">
        <v>5</v>
      </c>
      <c r="L2" s="145"/>
      <c r="M2" s="146"/>
      <c r="N2" s="144" t="s">
        <v>6</v>
      </c>
      <c r="O2" s="146"/>
      <c r="P2" s="144" t="s">
        <v>7</v>
      </c>
      <c r="Q2" s="146"/>
      <c r="R2" s="144" t="s">
        <v>8</v>
      </c>
      <c r="S2" s="146"/>
      <c r="T2" s="2" t="s">
        <v>9</v>
      </c>
      <c r="U2" s="147" t="s">
        <v>165</v>
      </c>
      <c r="V2" s="147"/>
    </row>
    <row r="3" spans="1:27" ht="58.5" customHeight="1" x14ac:dyDescent="0.35">
      <c r="A3" s="153"/>
      <c r="B3" s="72" t="s">
        <v>10</v>
      </c>
      <c r="C3" s="72" t="s">
        <v>11</v>
      </c>
      <c r="D3" s="72" t="s">
        <v>10</v>
      </c>
      <c r="E3" s="72" t="s">
        <v>12</v>
      </c>
      <c r="F3" s="72" t="s">
        <v>13</v>
      </c>
      <c r="G3" s="72" t="s">
        <v>10</v>
      </c>
      <c r="H3" s="72" t="s">
        <v>12</v>
      </c>
      <c r="I3" s="72" t="s">
        <v>14</v>
      </c>
      <c r="J3" s="72" t="s">
        <v>15</v>
      </c>
      <c r="K3" s="78" t="s">
        <v>122</v>
      </c>
      <c r="L3" s="78" t="s">
        <v>123</v>
      </c>
      <c r="M3" s="72" t="s">
        <v>16</v>
      </c>
      <c r="N3" s="148" t="s">
        <v>17</v>
      </c>
      <c r="O3" s="148" t="s">
        <v>18</v>
      </c>
      <c r="P3" s="72" t="s">
        <v>19</v>
      </c>
      <c r="Q3" s="72" t="s">
        <v>20</v>
      </c>
      <c r="R3" s="72" t="s">
        <v>21</v>
      </c>
      <c r="S3" s="72" t="s">
        <v>22</v>
      </c>
      <c r="T3" s="150" t="s">
        <v>23</v>
      </c>
      <c r="U3" s="78" t="s">
        <v>124</v>
      </c>
      <c r="V3" s="78" t="s">
        <v>125</v>
      </c>
    </row>
    <row r="4" spans="1:27" ht="25" x14ac:dyDescent="0.35">
      <c r="A4" s="154"/>
      <c r="B4" s="3" t="s">
        <v>24</v>
      </c>
      <c r="C4" s="3" t="s">
        <v>25</v>
      </c>
      <c r="D4" s="3" t="s">
        <v>24</v>
      </c>
      <c r="E4" s="3" t="s">
        <v>24</v>
      </c>
      <c r="F4" s="3" t="s">
        <v>25</v>
      </c>
      <c r="G4" s="3" t="s">
        <v>24</v>
      </c>
      <c r="H4" s="3" t="s">
        <v>24</v>
      </c>
      <c r="I4" s="3" t="s">
        <v>26</v>
      </c>
      <c r="J4" s="3" t="s">
        <v>26</v>
      </c>
      <c r="K4" s="78" t="s">
        <v>27</v>
      </c>
      <c r="L4" s="78" t="s">
        <v>27</v>
      </c>
      <c r="M4" s="3" t="s">
        <v>27</v>
      </c>
      <c r="N4" s="149"/>
      <c r="O4" s="149"/>
      <c r="P4" s="3" t="s">
        <v>28</v>
      </c>
      <c r="Q4" s="3" t="s">
        <v>28</v>
      </c>
      <c r="R4" s="3" t="s">
        <v>29</v>
      </c>
      <c r="S4" s="3" t="s">
        <v>29</v>
      </c>
      <c r="T4" s="151"/>
      <c r="U4" s="78" t="s">
        <v>27</v>
      </c>
      <c r="V4" s="78" t="s">
        <v>27</v>
      </c>
    </row>
    <row r="5" spans="1:27" x14ac:dyDescent="0.35">
      <c r="A5" s="4" t="s">
        <v>30</v>
      </c>
      <c r="B5" s="118" t="s">
        <v>31</v>
      </c>
      <c r="C5" s="79" t="s">
        <v>32</v>
      </c>
      <c r="D5" s="79" t="s">
        <v>33</v>
      </c>
      <c r="E5" s="80" t="s">
        <v>34</v>
      </c>
      <c r="F5" s="79" t="s">
        <v>35</v>
      </c>
      <c r="G5" s="80" t="s">
        <v>36</v>
      </c>
      <c r="H5" s="82" t="s">
        <v>37</v>
      </c>
      <c r="I5" s="81" t="s">
        <v>38</v>
      </c>
      <c r="J5" s="81" t="s">
        <v>39</v>
      </c>
      <c r="K5" s="81"/>
      <c r="L5" s="81"/>
      <c r="M5" s="81" t="s">
        <v>40</v>
      </c>
      <c r="N5" s="80" t="s">
        <v>41</v>
      </c>
      <c r="O5" s="80" t="s">
        <v>42</v>
      </c>
      <c r="P5" s="80"/>
      <c r="Q5" s="80"/>
      <c r="R5" s="81" t="s">
        <v>43</v>
      </c>
      <c r="S5" s="81" t="s">
        <v>44</v>
      </c>
      <c r="T5" s="82" t="s">
        <v>45</v>
      </c>
    </row>
    <row r="6" spans="1:27" x14ac:dyDescent="0.35">
      <c r="A6" s="119" t="s">
        <v>126</v>
      </c>
      <c r="B6" s="5">
        <v>148657.22992230285</v>
      </c>
      <c r="C6" s="6">
        <v>0.99988941014121502</v>
      </c>
      <c r="D6" s="5">
        <v>148640.78994023838</v>
      </c>
      <c r="E6" s="5">
        <v>1253649.8206606167</v>
      </c>
      <c r="F6" s="6">
        <v>1</v>
      </c>
      <c r="G6" s="5">
        <v>148640.78994023838</v>
      </c>
      <c r="H6" s="5">
        <v>1253649.8206606167</v>
      </c>
      <c r="I6" s="7">
        <v>0.19553434835542419</v>
      </c>
      <c r="J6" s="7">
        <v>2.3183810599266379E-2</v>
      </c>
      <c r="K6" s="8">
        <v>17590.060000000001</v>
      </c>
      <c r="L6" s="8">
        <v>11474.32</v>
      </c>
      <c r="M6" s="8">
        <v>29064.38</v>
      </c>
      <c r="N6" s="5">
        <v>224364</v>
      </c>
      <c r="O6" s="8" t="s">
        <v>127</v>
      </c>
      <c r="P6" s="5">
        <v>786.45841957380117</v>
      </c>
      <c r="Q6" s="5">
        <v>6633.0612011153225</v>
      </c>
      <c r="R6" s="9">
        <v>22230775.301425092</v>
      </c>
      <c r="S6" s="5">
        <v>134419602.48086905</v>
      </c>
      <c r="T6" s="10">
        <v>8.4340901388148684</v>
      </c>
      <c r="U6" s="9">
        <v>85403.29</v>
      </c>
      <c r="V6" s="9">
        <v>85403.29</v>
      </c>
      <c r="X6" s="133">
        <f>D6/D$27</f>
        <v>1.3748885079668243E-2</v>
      </c>
      <c r="Y6" s="133">
        <f>G6/G$27</f>
        <v>1.5324609454551108E-2</v>
      </c>
      <c r="AA6" s="135">
        <f>Y6+Y9+Y17+Y19</f>
        <v>8.545672293112859E-2</v>
      </c>
    </row>
    <row r="7" spans="1:27" x14ac:dyDescent="0.35">
      <c r="A7" s="119" t="s">
        <v>128</v>
      </c>
      <c r="B7" s="5">
        <v>818296.28415984858</v>
      </c>
      <c r="C7" s="6">
        <v>0.99987352533501883</v>
      </c>
      <c r="D7" s="5">
        <v>818192.79041145416</v>
      </c>
      <c r="E7" s="5">
        <v>10941398.152862556</v>
      </c>
      <c r="F7" s="6">
        <v>0.85923605996477215</v>
      </c>
      <c r="G7" s="5">
        <v>703020.74952472048</v>
      </c>
      <c r="H7" s="5">
        <v>9207890.0797614921</v>
      </c>
      <c r="I7" s="7">
        <v>1.5832566403658632</v>
      </c>
      <c r="J7" s="7">
        <v>0.12088135939485838</v>
      </c>
      <c r="K7" s="8">
        <v>610269.96</v>
      </c>
      <c r="L7" s="8">
        <v>502792.31</v>
      </c>
      <c r="M7" s="8">
        <v>1113062.27</v>
      </c>
      <c r="N7" s="5">
        <v>8596</v>
      </c>
      <c r="O7" s="8" t="s">
        <v>47</v>
      </c>
      <c r="P7" s="5">
        <v>3719.682785735296</v>
      </c>
      <c r="Q7" s="5">
        <v>48718.946412018049</v>
      </c>
      <c r="R7" s="9">
        <v>0</v>
      </c>
      <c r="S7" s="5">
        <v>0</v>
      </c>
      <c r="T7" s="10">
        <v>13.372640630773986</v>
      </c>
      <c r="U7" s="9">
        <v>3032846.7039999999</v>
      </c>
      <c r="V7" s="9">
        <v>2296399.0952594788</v>
      </c>
      <c r="X7" s="132">
        <f t="shared" ref="X7:X27" si="0">D7/D$27</f>
        <v>7.5680697424327259E-2</v>
      </c>
      <c r="Y7" s="132">
        <f t="shared" ref="Y7:Y27" si="1">G7/G$27</f>
        <v>7.2480228537830524E-2</v>
      </c>
    </row>
    <row r="8" spans="1:27" x14ac:dyDescent="0.35">
      <c r="A8" s="119" t="s">
        <v>129</v>
      </c>
      <c r="B8" s="5">
        <v>1278550</v>
      </c>
      <c r="C8" s="6">
        <v>0.9988732548590199</v>
      </c>
      <c r="D8" s="5">
        <v>1277109.3999999999</v>
      </c>
      <c r="E8" s="5">
        <v>13812445.960000001</v>
      </c>
      <c r="F8" s="6">
        <v>0.87130202001488677</v>
      </c>
      <c r="G8" s="5">
        <v>1112748</v>
      </c>
      <c r="H8" s="5">
        <v>12032071.800000001</v>
      </c>
      <c r="I8" s="7">
        <v>1.6724416220024658</v>
      </c>
      <c r="J8" s="7">
        <v>0.15467045916398203</v>
      </c>
      <c r="K8" s="8">
        <v>666518.6</v>
      </c>
      <c r="L8" s="8">
        <v>1194487.47</v>
      </c>
      <c r="M8" s="8">
        <v>1861006.0699999998</v>
      </c>
      <c r="N8" s="5">
        <v>1380</v>
      </c>
      <c r="O8" s="8" t="s">
        <v>47</v>
      </c>
      <c r="P8" s="5">
        <v>5887.5496679999997</v>
      </c>
      <c r="Q8" s="5">
        <v>63661.691893800002</v>
      </c>
      <c r="R8" s="9">
        <v>2996527.8705211529</v>
      </c>
      <c r="S8" s="5">
        <v>22385708.629273128</v>
      </c>
      <c r="T8" s="10">
        <v>10.815397615897277</v>
      </c>
      <c r="U8" s="9">
        <v>2517944.87</v>
      </c>
      <c r="V8" s="9">
        <v>2194161.7229639306</v>
      </c>
      <c r="X8" s="132">
        <f t="shared" si="0"/>
        <v>0.11812928592362607</v>
      </c>
      <c r="Y8" s="132">
        <f t="shared" si="1"/>
        <v>0.11472240243198946</v>
      </c>
    </row>
    <row r="9" spans="1:27" x14ac:dyDescent="0.35">
      <c r="A9" s="120" t="s">
        <v>46</v>
      </c>
      <c r="B9" s="5">
        <v>60267</v>
      </c>
      <c r="C9" s="6">
        <v>0.99986725737136406</v>
      </c>
      <c r="D9" s="5">
        <v>60259</v>
      </c>
      <c r="E9" s="5">
        <v>646895.5</v>
      </c>
      <c r="F9" s="6">
        <v>0.89166763471016774</v>
      </c>
      <c r="G9" s="5">
        <v>53731</v>
      </c>
      <c r="H9" s="5">
        <v>578652.84</v>
      </c>
      <c r="I9" s="7">
        <v>6.3149135508365744</v>
      </c>
      <c r="J9" s="7">
        <v>0.58637337717032545</v>
      </c>
      <c r="K9" s="8">
        <v>116673.89</v>
      </c>
      <c r="L9" s="8">
        <v>222632.73</v>
      </c>
      <c r="M9" s="8">
        <v>339306.62</v>
      </c>
      <c r="N9" s="5">
        <v>6495</v>
      </c>
      <c r="O9" s="8" t="s">
        <v>127</v>
      </c>
      <c r="P9" s="5">
        <v>284.29072099999996</v>
      </c>
      <c r="Q9" s="5">
        <v>3061.6521764399995</v>
      </c>
      <c r="R9" s="9">
        <v>437785.75564147858</v>
      </c>
      <c r="S9" s="5">
        <v>4377857.5564147858</v>
      </c>
      <c r="T9" s="10">
        <v>10.735251165800959</v>
      </c>
      <c r="U9" s="9">
        <v>222632.73</v>
      </c>
      <c r="V9" s="9">
        <v>222632.73</v>
      </c>
      <c r="X9" s="133">
        <f t="shared" si="0"/>
        <v>5.5738002088715219E-3</v>
      </c>
      <c r="Y9" s="133">
        <f t="shared" si="1"/>
        <v>5.5395735647902535E-3</v>
      </c>
    </row>
    <row r="10" spans="1:27" x14ac:dyDescent="0.35">
      <c r="A10" s="119" t="s">
        <v>130</v>
      </c>
      <c r="B10" s="5">
        <v>3155407.0825657975</v>
      </c>
      <c r="C10" s="6">
        <v>1.0009679814947245</v>
      </c>
      <c r="D10" s="5">
        <v>3158461.4582300442</v>
      </c>
      <c r="E10" s="5">
        <v>15942310.330117647</v>
      </c>
      <c r="F10" s="6">
        <v>0.91378827287873443</v>
      </c>
      <c r="G10" s="5">
        <v>2886165.0408700812</v>
      </c>
      <c r="H10" s="5">
        <v>14578434.03195397</v>
      </c>
      <c r="I10" s="7">
        <v>1.0433275565877618</v>
      </c>
      <c r="J10" s="7">
        <v>0.20655274176909669</v>
      </c>
      <c r="K10" s="8">
        <v>2137654.6399999997</v>
      </c>
      <c r="L10" s="8">
        <v>873560.88</v>
      </c>
      <c r="M10" s="8">
        <v>3011215.5199999996</v>
      </c>
      <c r="N10" s="84">
        <v>172</v>
      </c>
      <c r="O10" s="8" t="s">
        <v>47</v>
      </c>
      <c r="P10" s="5">
        <v>15270.699231243598</v>
      </c>
      <c r="Q10" s="5">
        <v>77134.494463068448</v>
      </c>
      <c r="R10" s="9">
        <v>6722944.6726859584</v>
      </c>
      <c r="S10" s="5">
        <v>40337668.036115751</v>
      </c>
      <c r="T10" s="10">
        <v>5.0474924392623377</v>
      </c>
      <c r="U10" s="9">
        <v>2255245.71</v>
      </c>
      <c r="V10" s="9">
        <v>2068301.6154374606</v>
      </c>
      <c r="X10" s="132">
        <f t="shared" si="0"/>
        <v>0.29214944050839331</v>
      </c>
      <c r="Y10" s="132">
        <f t="shared" si="1"/>
        <v>0.29755864517737773</v>
      </c>
    </row>
    <row r="11" spans="1:27" x14ac:dyDescent="0.35">
      <c r="A11" s="119" t="s">
        <v>131</v>
      </c>
      <c r="B11" s="5">
        <v>955299.30000000016</v>
      </c>
      <c r="C11" s="6">
        <v>1.0728156860145637</v>
      </c>
      <c r="D11" s="5">
        <v>1024860.0738787326</v>
      </c>
      <c r="E11" s="5">
        <v>14632539.48101433</v>
      </c>
      <c r="F11" s="6">
        <v>0.80968069525024589</v>
      </c>
      <c r="G11" s="5">
        <v>829809.41715235065</v>
      </c>
      <c r="H11" s="5">
        <v>11905561.01842705</v>
      </c>
      <c r="I11" s="7">
        <v>1.8431201410663187</v>
      </c>
      <c r="J11" s="7">
        <v>0.12846420656975205</v>
      </c>
      <c r="K11" s="8">
        <v>0</v>
      </c>
      <c r="L11" s="8">
        <v>1529438.4500000002</v>
      </c>
      <c r="M11" s="8">
        <v>1529438.4500000002</v>
      </c>
      <c r="N11" s="5">
        <v>23</v>
      </c>
      <c r="O11" s="8" t="s">
        <v>47</v>
      </c>
      <c r="P11" s="5">
        <v>4390.5216261530868</v>
      </c>
      <c r="Q11" s="5">
        <v>62992.323348497514</v>
      </c>
      <c r="R11" s="9">
        <v>0</v>
      </c>
      <c r="S11" s="5">
        <v>0</v>
      </c>
      <c r="T11" s="10">
        <v>14.277597355934988</v>
      </c>
      <c r="U11" s="9">
        <v>1529438.4500000002</v>
      </c>
      <c r="V11" s="9">
        <v>1529438.4500000002</v>
      </c>
      <c r="X11" s="132">
        <f t="shared" si="0"/>
        <v>9.4796881691520993E-2</v>
      </c>
      <c r="Y11" s="132">
        <f t="shared" si="1"/>
        <v>8.5551921815547258E-2</v>
      </c>
    </row>
    <row r="12" spans="1:27" x14ac:dyDescent="0.35">
      <c r="A12" s="119" t="s">
        <v>132</v>
      </c>
      <c r="B12" s="5">
        <v>139076.10999999999</v>
      </c>
      <c r="C12" s="6">
        <v>1.0002980080700952</v>
      </c>
      <c r="D12" s="5">
        <v>139117.55580313742</v>
      </c>
      <c r="E12" s="5">
        <v>1851383.8524761889</v>
      </c>
      <c r="F12" s="6">
        <v>0.94</v>
      </c>
      <c r="G12" s="5">
        <v>130770.50245494916</v>
      </c>
      <c r="H12" s="5">
        <v>1740300.8213276179</v>
      </c>
      <c r="I12" s="7">
        <v>0.84978162440175198</v>
      </c>
      <c r="J12" s="7">
        <v>6.3854690314531587E-2</v>
      </c>
      <c r="K12" s="8">
        <v>0</v>
      </c>
      <c r="L12" s="8">
        <v>111126.37</v>
      </c>
      <c r="M12" s="8">
        <v>111126.37</v>
      </c>
      <c r="N12" s="5">
        <v>15</v>
      </c>
      <c r="O12" s="8" t="s">
        <v>47</v>
      </c>
      <c r="P12" s="5">
        <v>691.90672848913596</v>
      </c>
      <c r="Q12" s="5">
        <v>9207.9316456444249</v>
      </c>
      <c r="R12" s="9">
        <v>0</v>
      </c>
      <c r="S12" s="5">
        <v>0</v>
      </c>
      <c r="T12" s="10">
        <v>13.308053335094865</v>
      </c>
      <c r="U12" s="9">
        <v>941797.82891178085</v>
      </c>
      <c r="V12" s="9">
        <v>885289.95917707379</v>
      </c>
      <c r="X12" s="133">
        <f t="shared" si="0"/>
        <v>1.2868010780019963E-2</v>
      </c>
      <c r="Y12" s="133">
        <f t="shared" si="1"/>
        <v>1.3482213590920984E-2</v>
      </c>
    </row>
    <row r="13" spans="1:27" x14ac:dyDescent="0.35">
      <c r="A13" s="119" t="s">
        <v>49</v>
      </c>
      <c r="B13" s="5">
        <v>439126</v>
      </c>
      <c r="C13" s="6">
        <v>0.97106526262726944</v>
      </c>
      <c r="D13" s="5">
        <v>426420.00451646233</v>
      </c>
      <c r="E13" s="5">
        <v>8784252.0930391252</v>
      </c>
      <c r="F13" s="6">
        <v>0.43</v>
      </c>
      <c r="G13" s="5">
        <v>183360.60194207879</v>
      </c>
      <c r="H13" s="5">
        <v>3777228.4000068232</v>
      </c>
      <c r="I13" s="7">
        <v>1.3150519656134712</v>
      </c>
      <c r="J13" s="7">
        <v>6.3837474058906371E-2</v>
      </c>
      <c r="K13" s="8">
        <v>74381.319999999992</v>
      </c>
      <c r="L13" s="8">
        <v>166747.4</v>
      </c>
      <c r="M13" s="8">
        <v>241128.71999999997</v>
      </c>
      <c r="N13" s="5">
        <v>9</v>
      </c>
      <c r="O13" s="8" t="s">
        <v>47</v>
      </c>
      <c r="P13" s="5">
        <v>970.1609448755388</v>
      </c>
      <c r="Q13" s="5">
        <v>19985.315464436102</v>
      </c>
      <c r="R13" s="9">
        <v>0</v>
      </c>
      <c r="S13" s="5">
        <v>0</v>
      </c>
      <c r="T13" s="10">
        <v>20.6</v>
      </c>
      <c r="U13" s="9">
        <v>2298403.8243437316</v>
      </c>
      <c r="V13" s="9">
        <v>988313.64446780458</v>
      </c>
      <c r="X13" s="133">
        <f t="shared" si="0"/>
        <v>3.9442737354434244E-2</v>
      </c>
      <c r="Y13" s="133">
        <f t="shared" si="1"/>
        <v>1.8904162277686404E-2</v>
      </c>
    </row>
    <row r="14" spans="1:27" x14ac:dyDescent="0.35">
      <c r="A14" s="119" t="s">
        <v>133</v>
      </c>
      <c r="B14" s="5">
        <v>422362</v>
      </c>
      <c r="C14" s="6">
        <v>0.79057109412012383</v>
      </c>
      <c r="D14" s="5">
        <v>333907.18845476373</v>
      </c>
      <c r="E14" s="5">
        <v>2854685.0213861172</v>
      </c>
      <c r="F14" s="6">
        <v>0.98000000000000009</v>
      </c>
      <c r="G14" s="5">
        <v>327229.04468566849</v>
      </c>
      <c r="H14" s="5">
        <v>2797591.320958395</v>
      </c>
      <c r="I14" s="7">
        <v>1.1075508298725076</v>
      </c>
      <c r="J14" s="7">
        <v>0.12954815711818898</v>
      </c>
      <c r="K14" s="8">
        <v>96066.25</v>
      </c>
      <c r="L14" s="8">
        <v>266356.55</v>
      </c>
      <c r="M14" s="8">
        <v>362422.8</v>
      </c>
      <c r="N14" s="5">
        <v>12</v>
      </c>
      <c r="O14" s="8" t="s">
        <v>47</v>
      </c>
      <c r="P14" s="5">
        <v>1731.3688754318719</v>
      </c>
      <c r="Q14" s="5">
        <v>14802.055679190868</v>
      </c>
      <c r="R14" s="9">
        <v>0</v>
      </c>
      <c r="S14" s="5">
        <v>0</v>
      </c>
      <c r="T14" s="10">
        <v>8.5493368219979402</v>
      </c>
      <c r="U14" s="9">
        <v>266356.55</v>
      </c>
      <c r="V14" s="9">
        <v>266356.55</v>
      </c>
      <c r="X14" s="133">
        <f t="shared" si="0"/>
        <v>3.0885543350418439E-2</v>
      </c>
      <c r="Y14" s="133">
        <f t="shared" si="1"/>
        <v>3.3736750955171091E-2</v>
      </c>
    </row>
    <row r="15" spans="1:27" x14ac:dyDescent="0.35">
      <c r="A15" s="121" t="s">
        <v>134</v>
      </c>
      <c r="B15" s="5">
        <v>78883</v>
      </c>
      <c r="C15" s="6">
        <v>0.97539393785733297</v>
      </c>
      <c r="D15" s="5">
        <v>76942</v>
      </c>
      <c r="E15" s="5">
        <v>538594</v>
      </c>
      <c r="F15" s="6">
        <v>0.97000337916872448</v>
      </c>
      <c r="G15" s="5">
        <v>74634</v>
      </c>
      <c r="H15" s="5">
        <v>522438</v>
      </c>
      <c r="I15" s="7">
        <v>1.651348045126886</v>
      </c>
      <c r="J15" s="7">
        <v>0.23590686358955515</v>
      </c>
      <c r="K15" s="8">
        <v>108458.3</v>
      </c>
      <c r="L15" s="8">
        <v>14788.41</v>
      </c>
      <c r="M15" s="8">
        <v>123246.71</v>
      </c>
      <c r="N15" s="5">
        <v>3</v>
      </c>
      <c r="O15" s="8" t="s">
        <v>47</v>
      </c>
      <c r="P15" s="5">
        <v>394.88849399999998</v>
      </c>
      <c r="Q15" s="5">
        <v>2764.219458</v>
      </c>
      <c r="R15" s="9">
        <v>0</v>
      </c>
      <c r="S15" s="5">
        <v>0</v>
      </c>
      <c r="T15" s="10">
        <v>7</v>
      </c>
      <c r="U15" s="9">
        <v>14788.41</v>
      </c>
      <c r="V15" s="9">
        <v>14788.41</v>
      </c>
      <c r="X15" s="132">
        <f t="shared" si="0"/>
        <v>7.1169341620503593E-3</v>
      </c>
      <c r="Y15" s="132">
        <f t="shared" si="1"/>
        <v>7.6946368657675422E-3</v>
      </c>
    </row>
    <row r="16" spans="1:27" x14ac:dyDescent="0.35">
      <c r="A16" s="119" t="s">
        <v>50</v>
      </c>
      <c r="B16" s="5">
        <v>1398812.87</v>
      </c>
      <c r="C16" s="6">
        <v>0.99765152597585516</v>
      </c>
      <c r="D16" s="5">
        <v>1395527.7943101656</v>
      </c>
      <c r="E16" s="5">
        <v>9862537.6981008574</v>
      </c>
      <c r="F16" s="6">
        <v>0.92989626870880726</v>
      </c>
      <c r="G16" s="5">
        <v>1297696.0888084548</v>
      </c>
      <c r="H16" s="5">
        <v>9169988.6607338004</v>
      </c>
      <c r="I16" s="7">
        <v>1.3470533009042778</v>
      </c>
      <c r="J16" s="7">
        <v>0.19062900344525793</v>
      </c>
      <c r="K16" s="8">
        <v>953884.42999999993</v>
      </c>
      <c r="L16" s="8">
        <v>794181.36999999988</v>
      </c>
      <c r="M16" s="8">
        <v>1748065.7999999998</v>
      </c>
      <c r="N16" s="5">
        <v>280</v>
      </c>
      <c r="O16" s="8" t="s">
        <v>47</v>
      </c>
      <c r="P16" s="5">
        <v>6866.1100058855336</v>
      </c>
      <c r="Q16" s="5">
        <v>48518.410003942532</v>
      </c>
      <c r="R16" s="9">
        <v>4820975.1486508735</v>
      </c>
      <c r="S16" s="5">
        <v>29424304.479905248</v>
      </c>
      <c r="T16" s="10">
        <v>7.0672456244241895</v>
      </c>
      <c r="U16" s="9">
        <v>2594135.3400000003</v>
      </c>
      <c r="V16" s="9">
        <v>2412443.3666207171</v>
      </c>
      <c r="X16" s="132">
        <f t="shared" si="0"/>
        <v>0.12908267829555775</v>
      </c>
      <c r="Y16" s="132">
        <f t="shared" si="1"/>
        <v>0.13379023187163874</v>
      </c>
    </row>
    <row r="17" spans="1:25" x14ac:dyDescent="0.35">
      <c r="A17" s="122" t="s">
        <v>135</v>
      </c>
      <c r="B17" s="5">
        <v>614540.55736841355</v>
      </c>
      <c r="C17" s="6">
        <v>0.99999586109408412</v>
      </c>
      <c r="D17" s="5">
        <v>614538.01384286513</v>
      </c>
      <c r="E17" s="5">
        <v>6088361.4930879157</v>
      </c>
      <c r="F17" s="6">
        <v>1</v>
      </c>
      <c r="G17" s="5">
        <v>614538.01384286513</v>
      </c>
      <c r="H17" s="5">
        <v>6088361.4930879157</v>
      </c>
      <c r="I17" s="7">
        <v>1.1173559560720283</v>
      </c>
      <c r="J17" s="7">
        <v>0.11278202038094466</v>
      </c>
      <c r="K17" s="8">
        <v>136335.51999999999</v>
      </c>
      <c r="L17" s="8">
        <v>550322.18999999994</v>
      </c>
      <c r="M17" s="8">
        <v>686657.71</v>
      </c>
      <c r="N17" s="5">
        <v>38498</v>
      </c>
      <c r="O17" s="8" t="s">
        <v>136</v>
      </c>
      <c r="P17" s="5">
        <v>3251.5206312425994</v>
      </c>
      <c r="Q17" s="5">
        <v>32213.520659928159</v>
      </c>
      <c r="R17" s="9">
        <v>45774209.100618452</v>
      </c>
      <c r="S17" s="5">
        <v>276776266.58332872</v>
      </c>
      <c r="T17" s="10">
        <v>9.9072170572749716</v>
      </c>
      <c r="U17" s="9">
        <v>1068319.5</v>
      </c>
      <c r="V17" s="9">
        <v>1068319.5</v>
      </c>
      <c r="X17" s="132">
        <f t="shared" si="0"/>
        <v>5.6843162181862493E-2</v>
      </c>
      <c r="Y17" s="132">
        <f t="shared" si="1"/>
        <v>6.335781087347421E-2</v>
      </c>
    </row>
    <row r="18" spans="1:25" x14ac:dyDescent="0.35">
      <c r="A18" s="119" t="s">
        <v>137</v>
      </c>
      <c r="B18" s="5">
        <v>930655.06274850003</v>
      </c>
      <c r="C18" s="6">
        <v>1.0075629776274948</v>
      </c>
      <c r="D18" s="5">
        <v>937693.58616698161</v>
      </c>
      <c r="E18" s="5">
        <v>12083076.146753957</v>
      </c>
      <c r="F18" s="6">
        <v>1</v>
      </c>
      <c r="G18" s="5">
        <v>937693.58616698161</v>
      </c>
      <c r="H18" s="5">
        <v>12083076.146753957</v>
      </c>
      <c r="I18" s="7">
        <v>5.8561477448584478</v>
      </c>
      <c r="J18" s="7">
        <v>0.45445978435509532</v>
      </c>
      <c r="K18" s="8">
        <v>2123311.6999999997</v>
      </c>
      <c r="L18" s="8">
        <v>3367960.4800000004</v>
      </c>
      <c r="M18" s="8">
        <v>5491272.1799999997</v>
      </c>
      <c r="N18" s="5">
        <v>5312</v>
      </c>
      <c r="O18" s="8" t="s">
        <v>47</v>
      </c>
      <c r="P18" s="5">
        <v>4961.3367644094997</v>
      </c>
      <c r="Q18" s="5">
        <v>63931.555892475182</v>
      </c>
      <c r="R18" s="9">
        <v>82459556.514537781</v>
      </c>
      <c r="S18" s="5">
        <v>511608423.16568387</v>
      </c>
      <c r="T18" s="10">
        <v>12.885953711324886</v>
      </c>
      <c r="U18" s="9">
        <v>23672079.0284</v>
      </c>
      <c r="V18" s="9">
        <v>23672079.0284</v>
      </c>
      <c r="X18" s="132">
        <f t="shared" si="0"/>
        <v>8.6734209104615212E-2</v>
      </c>
      <c r="Y18" s="132">
        <f t="shared" si="1"/>
        <v>9.6674593843479248E-2</v>
      </c>
    </row>
    <row r="19" spans="1:25" x14ac:dyDescent="0.35">
      <c r="A19" s="123" t="s">
        <v>138</v>
      </c>
      <c r="B19" s="5">
        <v>11977.8825</v>
      </c>
      <c r="C19" s="6">
        <v>0.99986232137947728</v>
      </c>
      <c r="D19" s="5">
        <v>11976.233401660616</v>
      </c>
      <c r="E19" s="5">
        <v>68464.917909963697</v>
      </c>
      <c r="F19" s="6">
        <v>1</v>
      </c>
      <c r="G19" s="5">
        <v>11976.233401660616</v>
      </c>
      <c r="H19" s="5">
        <v>68464.917909963697</v>
      </c>
      <c r="I19" s="7">
        <v>9.4302562593962111</v>
      </c>
      <c r="J19" s="7">
        <v>1.6495886279820398</v>
      </c>
      <c r="K19" s="8">
        <v>0</v>
      </c>
      <c r="L19" s="8">
        <v>112938.95</v>
      </c>
      <c r="M19" s="8">
        <v>112938.95</v>
      </c>
      <c r="N19" s="5">
        <v>973</v>
      </c>
      <c r="O19" s="8" t="s">
        <v>127</v>
      </c>
      <c r="P19" s="5">
        <v>63.366250928186318</v>
      </c>
      <c r="Q19" s="5">
        <v>362.2478806616179</v>
      </c>
      <c r="R19" s="9">
        <v>70491.512283762655</v>
      </c>
      <c r="S19" s="5">
        <v>422949.07370257593</v>
      </c>
      <c r="T19" s="10">
        <v>5.7167320987974728</v>
      </c>
      <c r="U19" s="9">
        <v>112938.95</v>
      </c>
      <c r="V19" s="9">
        <v>112938.95</v>
      </c>
      <c r="X19" s="134">
        <f t="shared" si="0"/>
        <v>1.1077703286757172E-3</v>
      </c>
      <c r="Y19" s="134">
        <f t="shared" si="1"/>
        <v>1.2347290383130261E-3</v>
      </c>
    </row>
    <row r="20" spans="1:25" x14ac:dyDescent="0.35">
      <c r="A20" s="124" t="s">
        <v>139</v>
      </c>
      <c r="B20" s="5">
        <v>387471</v>
      </c>
      <c r="C20" s="6">
        <v>0.99999741916169205</v>
      </c>
      <c r="D20" s="5">
        <v>387470</v>
      </c>
      <c r="E20" s="5">
        <v>6534452.4736671532</v>
      </c>
      <c r="F20" s="6">
        <v>1</v>
      </c>
      <c r="G20" s="5">
        <v>387470</v>
      </c>
      <c r="H20" s="5">
        <v>6534452.4736671532</v>
      </c>
      <c r="I20" s="7">
        <v>11.948357782538004</v>
      </c>
      <c r="J20" s="7">
        <v>0.70849550266938266</v>
      </c>
      <c r="K20" s="8">
        <v>986781.24</v>
      </c>
      <c r="L20" s="8">
        <v>3642848.95</v>
      </c>
      <c r="M20" s="8">
        <v>4629630.1900000004</v>
      </c>
      <c r="N20" s="5">
        <v>3087</v>
      </c>
      <c r="O20" s="8" t="s">
        <v>47</v>
      </c>
      <c r="P20" s="5">
        <v>2050.1037699999997</v>
      </c>
      <c r="Q20" s="5">
        <v>34573.788038172905</v>
      </c>
      <c r="R20" s="9">
        <v>1941221.6128836155</v>
      </c>
      <c r="S20" s="5">
        <v>19412216.128836155</v>
      </c>
      <c r="T20" s="10">
        <v>16.864408789498938</v>
      </c>
      <c r="U20" s="9">
        <v>4341844.7299999995</v>
      </c>
      <c r="V20" s="9">
        <v>4234271.5836457796</v>
      </c>
      <c r="X20" s="132">
        <f t="shared" si="0"/>
        <v>3.5839963605958425E-2</v>
      </c>
      <c r="Y20" s="132">
        <f t="shared" si="1"/>
        <v>3.9947489701462467E-2</v>
      </c>
    </row>
    <row r="21" spans="1:25" x14ac:dyDescent="0.35">
      <c r="A21" s="20"/>
      <c r="B21" s="21"/>
      <c r="C21" s="22"/>
      <c r="D21" s="23"/>
      <c r="E21" s="23"/>
      <c r="F21" s="22"/>
      <c r="G21" s="23"/>
      <c r="H21" s="23"/>
      <c r="I21" s="24"/>
      <c r="J21" s="24"/>
      <c r="K21" s="24"/>
      <c r="L21" s="24"/>
      <c r="M21" s="25"/>
      <c r="N21" s="26"/>
      <c r="O21" s="27"/>
      <c r="P21" s="85"/>
      <c r="Q21" s="85"/>
      <c r="R21" s="23"/>
      <c r="S21" s="23"/>
      <c r="T21" s="28"/>
      <c r="U21" s="23"/>
      <c r="V21" s="23"/>
      <c r="X21" s="132"/>
      <c r="Y21" s="132"/>
    </row>
    <row r="22" spans="1:25" x14ac:dyDescent="0.35">
      <c r="A22" s="11" t="s">
        <v>48</v>
      </c>
      <c r="B22" s="12">
        <v>2305770.5140821515</v>
      </c>
      <c r="C22" s="13">
        <v>0.9993197355413822</v>
      </c>
      <c r="D22" s="12">
        <v>2304201.9803516925</v>
      </c>
      <c r="E22" s="12">
        <v>26654389.433523174</v>
      </c>
      <c r="F22" s="13">
        <v>0.87585227192493265</v>
      </c>
      <c r="G22" s="12">
        <v>2018140.5394649589</v>
      </c>
      <c r="H22" s="12">
        <v>23072264.540422108</v>
      </c>
      <c r="I22" s="14">
        <v>1.6561975118373735</v>
      </c>
      <c r="J22" s="14">
        <v>0.14486828261457035</v>
      </c>
      <c r="K22" s="12">
        <v>1411052.51</v>
      </c>
      <c r="L22" s="12">
        <v>1931386.83</v>
      </c>
      <c r="M22" s="12">
        <v>3342439.34</v>
      </c>
      <c r="N22" s="12">
        <v>240835</v>
      </c>
      <c r="O22" s="12"/>
      <c r="P22" s="12">
        <v>10677.981594309096</v>
      </c>
      <c r="Q22" s="12">
        <v>122075.35168337336</v>
      </c>
      <c r="R22" s="12">
        <v>25665088.927587725</v>
      </c>
      <c r="S22" s="12">
        <v>161183168.66655695</v>
      </c>
      <c r="T22" s="18">
        <v>11.567731327726266</v>
      </c>
      <c r="U22" s="12">
        <v>5858827.5940000005</v>
      </c>
      <c r="V22" s="12">
        <v>4798596.8382234098</v>
      </c>
      <c r="X22" s="132">
        <f t="shared" si="0"/>
        <v>0.21313266863649311</v>
      </c>
      <c r="Y22" s="132">
        <f t="shared" si="1"/>
        <v>0.20806681398916135</v>
      </c>
    </row>
    <row r="23" spans="1:25" x14ac:dyDescent="0.35">
      <c r="A23" s="11" t="s">
        <v>140</v>
      </c>
      <c r="B23" s="19">
        <v>6588966.3625657978</v>
      </c>
      <c r="C23" s="13">
        <v>0.99488079229480897</v>
      </c>
      <c r="D23" s="19">
        <v>6555236.0751933064</v>
      </c>
      <c r="E23" s="19">
        <v>54466302.476134263</v>
      </c>
      <c r="F23" s="13">
        <v>0.87405924518814859</v>
      </c>
      <c r="G23" s="19">
        <v>5729664.695913583</v>
      </c>
      <c r="H23" s="19">
        <v>44491542.253407657</v>
      </c>
      <c r="I23" s="14">
        <v>1.243815257650722</v>
      </c>
      <c r="J23" s="14">
        <v>0.160179755725464</v>
      </c>
      <c r="K23" s="19">
        <v>3370444.9399999995</v>
      </c>
      <c r="L23" s="19">
        <v>3756199.4299999997</v>
      </c>
      <c r="M23" s="19">
        <v>7126644.3699999992</v>
      </c>
      <c r="N23" s="19">
        <v>514</v>
      </c>
      <c r="O23" s="19"/>
      <c r="P23" s="19">
        <v>30315.655906078762</v>
      </c>
      <c r="Q23" s="19">
        <v>235404.7500627799</v>
      </c>
      <c r="R23" s="19">
        <v>11543919.821336832</v>
      </c>
      <c r="S23" s="19">
        <v>69761972.516020998</v>
      </c>
      <c r="T23" s="18">
        <v>8.3088239464401159</v>
      </c>
      <c r="U23" s="19">
        <v>9900166.1132555138</v>
      </c>
      <c r="V23" s="19">
        <v>8164931.9957030565</v>
      </c>
      <c r="X23" s="132">
        <f t="shared" si="0"/>
        <v>0.60634222614239508</v>
      </c>
      <c r="Y23" s="132">
        <f t="shared" si="1"/>
        <v>0.59071856255410982</v>
      </c>
    </row>
    <row r="24" spans="1:25" x14ac:dyDescent="0.35">
      <c r="A24" s="11" t="s">
        <v>51</v>
      </c>
      <c r="B24" s="19">
        <v>1944644.5026169138</v>
      </c>
      <c r="C24" s="13">
        <v>1.0036167694327311</v>
      </c>
      <c r="D24" s="19">
        <v>1951677.8334115073</v>
      </c>
      <c r="E24" s="19">
        <v>24774355.03141899</v>
      </c>
      <c r="F24" s="13">
        <v>1</v>
      </c>
      <c r="G24" s="19">
        <v>1951677.8334115073</v>
      </c>
      <c r="H24" s="19">
        <v>24774355.03141899</v>
      </c>
      <c r="I24" s="14">
        <v>5.5954414417420075</v>
      </c>
      <c r="J24" s="14">
        <v>0.440798519927181</v>
      </c>
      <c r="K24" s="19">
        <v>3246428.46</v>
      </c>
      <c r="L24" s="19">
        <v>7674070.5700000003</v>
      </c>
      <c r="M24" s="19">
        <v>10920499.030000001</v>
      </c>
      <c r="N24" s="19">
        <v>47870</v>
      </c>
      <c r="O24" s="12"/>
      <c r="P24" s="19">
        <v>10326.327416580285</v>
      </c>
      <c r="Q24" s="19">
        <v>131081.11247123784</v>
      </c>
      <c r="R24" s="19">
        <v>130245478.7403236</v>
      </c>
      <c r="S24" s="19">
        <v>808219854.95155132</v>
      </c>
      <c r="T24" s="18">
        <v>12.693875294014967</v>
      </c>
      <c r="U24" s="19">
        <v>29195182.2084</v>
      </c>
      <c r="V24" s="19">
        <v>29087609.062045779</v>
      </c>
      <c r="X24" s="132">
        <f t="shared" si="0"/>
        <v>0.18052510522111184</v>
      </c>
      <c r="Y24" s="132">
        <f t="shared" si="1"/>
        <v>0.20121462345672894</v>
      </c>
    </row>
    <row r="25" spans="1:25" x14ac:dyDescent="0.35">
      <c r="A25" s="29" t="s">
        <v>52</v>
      </c>
      <c r="B25" s="30">
        <v>10839381.379264863</v>
      </c>
      <c r="C25" s="31">
        <v>0.99739233362870439</v>
      </c>
      <c r="D25" s="30">
        <v>10811115.888956506</v>
      </c>
      <c r="E25" s="30">
        <v>105895046.94107643</v>
      </c>
      <c r="F25" s="31">
        <v>0.89717686577553168</v>
      </c>
      <c r="G25" s="30">
        <v>9699483.0687900484</v>
      </c>
      <c r="H25" s="30">
        <v>92338161.825248763</v>
      </c>
      <c r="I25" s="32">
        <v>2.2052291434813776</v>
      </c>
      <c r="J25" s="32">
        <v>0.23164401713432503</v>
      </c>
      <c r="K25" s="33">
        <v>8027925.9099999992</v>
      </c>
      <c r="L25" s="33">
        <v>13361656.83</v>
      </c>
      <c r="M25" s="33">
        <v>21389582.740000002</v>
      </c>
      <c r="N25" s="34"/>
      <c r="O25" s="35"/>
      <c r="P25" s="86">
        <v>51319.964916968143</v>
      </c>
      <c r="Q25" s="86">
        <v>488561.2142173911</v>
      </c>
      <c r="R25" s="30">
        <v>167454487.48924816</v>
      </c>
      <c r="S25" s="30">
        <v>1039164996.1341293</v>
      </c>
      <c r="T25" s="36">
        <v>9.795015429373727</v>
      </c>
      <c r="U25" s="30">
        <v>44954175.915655516</v>
      </c>
      <c r="V25" s="30">
        <v>42051137.895972244</v>
      </c>
      <c r="X25" s="132">
        <f t="shared" si="0"/>
        <v>1</v>
      </c>
      <c r="Y25" s="132">
        <f t="shared" si="1"/>
        <v>1</v>
      </c>
    </row>
    <row r="26" spans="1:25" x14ac:dyDescent="0.35">
      <c r="A26" s="37" t="s">
        <v>53</v>
      </c>
      <c r="B26" s="38"/>
      <c r="C26" s="13"/>
      <c r="D26" s="12"/>
      <c r="E26" s="12"/>
      <c r="F26" s="13"/>
      <c r="G26" s="12"/>
      <c r="H26" s="12"/>
      <c r="I26" s="14"/>
      <c r="J26" s="14"/>
      <c r="K26" s="15">
        <v>210032</v>
      </c>
      <c r="L26" s="15"/>
      <c r="M26" s="15"/>
      <c r="N26" s="16"/>
      <c r="O26" s="17"/>
      <c r="P26" s="87"/>
      <c r="Q26" s="87"/>
      <c r="R26" s="12"/>
      <c r="S26" s="12"/>
      <c r="T26" s="18"/>
      <c r="U26" s="12"/>
      <c r="V26" s="12"/>
      <c r="X26" s="132">
        <f t="shared" si="0"/>
        <v>0</v>
      </c>
      <c r="Y26" s="132">
        <f t="shared" si="1"/>
        <v>0</v>
      </c>
    </row>
    <row r="27" spans="1:25" x14ac:dyDescent="0.35">
      <c r="A27" s="29" t="s">
        <v>54</v>
      </c>
      <c r="B27" s="39">
        <v>10839381.379264863</v>
      </c>
      <c r="C27" s="40">
        <v>0.99739233362870439</v>
      </c>
      <c r="D27" s="39">
        <v>10811115.888956506</v>
      </c>
      <c r="E27" s="39">
        <v>105895046.94107643</v>
      </c>
      <c r="F27" s="40">
        <v>0.89717686577553168</v>
      </c>
      <c r="G27" s="39">
        <v>9699483.0687900484</v>
      </c>
      <c r="H27" s="39">
        <v>92338161.825248763</v>
      </c>
      <c r="I27" s="41">
        <v>2.2052291434813776</v>
      </c>
      <c r="J27" s="41">
        <v>0.23164401713432503</v>
      </c>
      <c r="K27" s="125">
        <v>8237957.9099999992</v>
      </c>
      <c r="L27" s="125">
        <v>13361656.83</v>
      </c>
      <c r="M27" s="125">
        <v>21389582.740000002</v>
      </c>
      <c r="N27" s="42" t="s">
        <v>121</v>
      </c>
      <c r="O27" s="43"/>
      <c r="P27" s="88">
        <v>51319.964916968143</v>
      </c>
      <c r="Q27" s="88">
        <v>488561.2142173911</v>
      </c>
      <c r="R27" s="39">
        <v>167454487.48924816</v>
      </c>
      <c r="S27" s="39">
        <v>1039164996.1341293</v>
      </c>
      <c r="T27" s="44">
        <v>9.795015429373727</v>
      </c>
      <c r="U27" s="39">
        <v>44954175.915655516</v>
      </c>
      <c r="V27" s="39">
        <v>42051137.895972244</v>
      </c>
      <c r="X27" s="132">
        <f t="shared" si="0"/>
        <v>1</v>
      </c>
      <c r="Y27" s="132">
        <f t="shared" si="1"/>
        <v>1</v>
      </c>
    </row>
    <row r="29" spans="1:25" x14ac:dyDescent="0.35">
      <c r="M29" s="114">
        <f>K25+L25</f>
        <v>21389582.739999998</v>
      </c>
    </row>
  </sheetData>
  <mergeCells count="12">
    <mergeCell ref="A1:T1"/>
    <mergeCell ref="K2:M2"/>
    <mergeCell ref="R2:S2"/>
    <mergeCell ref="U2:V2"/>
    <mergeCell ref="N3:N4"/>
    <mergeCell ref="O3:O4"/>
    <mergeCell ref="T3:T4"/>
    <mergeCell ref="A2:A4"/>
    <mergeCell ref="D2:E2"/>
    <mergeCell ref="G2:J2"/>
    <mergeCell ref="N2:O2"/>
    <mergeCell ref="P2:Q2"/>
  </mergeCell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F3742-CE86-47C4-AE6B-97B2DEDB070C}">
  <dimension ref="A1:I102"/>
  <sheetViews>
    <sheetView topLeftCell="A92" workbookViewId="0">
      <selection activeCell="D100" sqref="D100"/>
    </sheetView>
  </sheetViews>
  <sheetFormatPr defaultRowHeight="14.5" x14ac:dyDescent="0.35"/>
  <cols>
    <col min="1" max="1" width="18.453125" customWidth="1"/>
    <col min="2" max="2" width="37.54296875" customWidth="1"/>
    <col min="3" max="3" width="16.453125" customWidth="1"/>
    <col min="4" max="4" width="18.453125" customWidth="1"/>
    <col min="5" max="5" width="14.81640625" customWidth="1"/>
    <col min="6" max="6" width="5.7265625" customWidth="1"/>
    <col min="7" max="9" width="15.54296875" customWidth="1"/>
    <col min="14" max="14" width="43" customWidth="1"/>
  </cols>
  <sheetData>
    <row r="1" spans="1:9" ht="18.5" x14ac:dyDescent="0.35">
      <c r="A1" s="155" t="s">
        <v>166</v>
      </c>
      <c r="B1" s="155"/>
      <c r="C1" s="155"/>
      <c r="D1" s="155"/>
      <c r="E1" s="155"/>
    </row>
    <row r="2" spans="1:9" ht="29" x14ac:dyDescent="0.35">
      <c r="A2" s="45" t="s">
        <v>55</v>
      </c>
      <c r="B2" s="45" t="s">
        <v>56</v>
      </c>
      <c r="C2" s="46" t="s">
        <v>57</v>
      </c>
      <c r="D2" s="45" t="s">
        <v>58</v>
      </c>
      <c r="E2" s="45" t="s">
        <v>59</v>
      </c>
      <c r="G2" s="47" t="s">
        <v>60</v>
      </c>
      <c r="H2" s="47" t="s">
        <v>61</v>
      </c>
      <c r="I2" s="47" t="s">
        <v>62</v>
      </c>
    </row>
    <row r="3" spans="1:9" x14ac:dyDescent="0.35">
      <c r="A3" s="126" t="s">
        <v>141</v>
      </c>
      <c r="B3" s="126" t="s">
        <v>65</v>
      </c>
      <c r="C3" s="49">
        <v>2517447.40423124</v>
      </c>
      <c r="D3" s="49">
        <v>15104684.425387438</v>
      </c>
      <c r="E3" s="50">
        <v>5.9999999999999991</v>
      </c>
      <c r="G3" s="48">
        <v>1</v>
      </c>
      <c r="H3" s="51">
        <f>C3/$C$100</f>
        <v>0.23285731372122265</v>
      </c>
      <c r="I3" s="52">
        <f>H3</f>
        <v>0.23285731372122265</v>
      </c>
    </row>
    <row r="4" spans="1:9" x14ac:dyDescent="0.35">
      <c r="A4" s="126" t="s">
        <v>141</v>
      </c>
      <c r="B4" s="126" t="s">
        <v>63</v>
      </c>
      <c r="C4" s="49">
        <v>1008514.4733067643</v>
      </c>
      <c r="D4" s="49">
        <v>14101948.90828491</v>
      </c>
      <c r="E4" s="50">
        <v>13.982891948041939</v>
      </c>
      <c r="G4" s="48">
        <v>2</v>
      </c>
      <c r="H4" s="51">
        <f t="shared" ref="H4:H67" si="0">C4/$C$100</f>
        <v>9.3284956304737807E-2</v>
      </c>
      <c r="I4" s="52">
        <f>I3+H4</f>
        <v>0.32614227002596047</v>
      </c>
    </row>
    <row r="5" spans="1:9" x14ac:dyDescent="0.35">
      <c r="A5" s="126" t="s">
        <v>141</v>
      </c>
      <c r="B5" s="126" t="s">
        <v>73</v>
      </c>
      <c r="C5" s="49">
        <v>989516.76667516737</v>
      </c>
      <c r="D5" s="49">
        <v>2968550.3000255022</v>
      </c>
      <c r="E5" s="50">
        <v>3</v>
      </c>
      <c r="G5" s="48">
        <v>3</v>
      </c>
      <c r="H5" s="51">
        <f t="shared" si="0"/>
        <v>9.1527718030102068E-2</v>
      </c>
      <c r="I5" s="52">
        <f t="shared" ref="I5:I68" si="1">I4+H5</f>
        <v>0.41766998805606254</v>
      </c>
    </row>
    <row r="6" spans="1:9" x14ac:dyDescent="0.35">
      <c r="A6" s="126" t="s">
        <v>141</v>
      </c>
      <c r="B6" s="126" t="s">
        <v>67</v>
      </c>
      <c r="C6" s="49">
        <v>651998.03862576792</v>
      </c>
      <c r="D6" s="49">
        <v>1955994.115877304</v>
      </c>
      <c r="E6" s="50">
        <v>3.0000000000000004</v>
      </c>
      <c r="G6" s="48">
        <v>4</v>
      </c>
      <c r="H6" s="51">
        <f t="shared" si="0"/>
        <v>6.0308116694205473E-2</v>
      </c>
      <c r="I6" s="52">
        <f t="shared" si="1"/>
        <v>0.47797810475026803</v>
      </c>
    </row>
    <row r="7" spans="1:9" x14ac:dyDescent="0.35">
      <c r="A7" s="126" t="s">
        <v>64</v>
      </c>
      <c r="B7" s="126" t="s">
        <v>68</v>
      </c>
      <c r="C7" s="49">
        <v>609174.59475001064</v>
      </c>
      <c r="D7" s="49">
        <v>6700920.5422501164</v>
      </c>
      <c r="E7" s="50">
        <v>10.999999999999998</v>
      </c>
      <c r="G7" s="48">
        <v>5</v>
      </c>
      <c r="H7" s="51">
        <f t="shared" si="0"/>
        <v>5.6347059915644697E-2</v>
      </c>
      <c r="I7" s="52">
        <f t="shared" si="1"/>
        <v>0.53432516466591273</v>
      </c>
    </row>
    <row r="8" spans="1:9" x14ac:dyDescent="0.35">
      <c r="A8" s="126" t="s">
        <v>64</v>
      </c>
      <c r="B8" s="126" t="s">
        <v>65</v>
      </c>
      <c r="C8" s="49">
        <v>562902</v>
      </c>
      <c r="D8" s="49">
        <v>3377412</v>
      </c>
      <c r="E8" s="50">
        <v>6</v>
      </c>
      <c r="G8" s="48">
        <v>6</v>
      </c>
      <c r="H8" s="51">
        <f t="shared" si="0"/>
        <v>5.2066965684365779E-2</v>
      </c>
      <c r="I8" s="52">
        <f t="shared" si="1"/>
        <v>0.58639213035027848</v>
      </c>
    </row>
    <row r="9" spans="1:9" x14ac:dyDescent="0.35">
      <c r="A9" s="126" t="s">
        <v>141</v>
      </c>
      <c r="B9" s="126" t="s">
        <v>69</v>
      </c>
      <c r="C9" s="49">
        <v>521263.76474500552</v>
      </c>
      <c r="D9" s="49">
        <v>7818956.4711750839</v>
      </c>
      <c r="E9" s="50">
        <v>15.000000000000002</v>
      </c>
      <c r="G9" s="48">
        <v>7</v>
      </c>
      <c r="H9" s="51">
        <f t="shared" si="0"/>
        <v>4.8215537609533309E-2</v>
      </c>
      <c r="I9" s="52">
        <f t="shared" si="1"/>
        <v>0.63460766795981183</v>
      </c>
    </row>
    <row r="10" spans="1:9" x14ac:dyDescent="0.35">
      <c r="A10" s="126" t="s">
        <v>64</v>
      </c>
      <c r="B10" s="126" t="s">
        <v>69</v>
      </c>
      <c r="C10" s="49">
        <v>482222</v>
      </c>
      <c r="D10" s="49">
        <v>7233330</v>
      </c>
      <c r="E10" s="50">
        <v>15</v>
      </c>
      <c r="G10" s="48">
        <v>8</v>
      </c>
      <c r="H10" s="51">
        <f t="shared" si="0"/>
        <v>4.4604276279434488E-2</v>
      </c>
      <c r="I10" s="52">
        <f t="shared" si="1"/>
        <v>0.67921194423924636</v>
      </c>
    </row>
    <row r="11" spans="1:9" x14ac:dyDescent="0.35">
      <c r="A11" s="126" t="s">
        <v>143</v>
      </c>
      <c r="B11" s="126" t="s">
        <v>72</v>
      </c>
      <c r="C11" s="49">
        <v>394474.51955930254</v>
      </c>
      <c r="D11" s="49">
        <v>3944745.1955930251</v>
      </c>
      <c r="E11" s="50">
        <v>10</v>
      </c>
      <c r="G11" s="48">
        <v>9</v>
      </c>
      <c r="H11" s="51">
        <f t="shared" si="0"/>
        <v>3.6487863381638154E-2</v>
      </c>
      <c r="I11" s="52">
        <f t="shared" si="1"/>
        <v>0.71569980762088448</v>
      </c>
    </row>
    <row r="12" spans="1:9" x14ac:dyDescent="0.35">
      <c r="A12" s="126" t="s">
        <v>143</v>
      </c>
      <c r="B12" s="126" t="s">
        <v>65</v>
      </c>
      <c r="C12" s="49">
        <v>283970.20472485694</v>
      </c>
      <c r="D12" s="49">
        <v>1703821.2283491418</v>
      </c>
      <c r="E12" s="50">
        <v>6</v>
      </c>
      <c r="G12" s="48">
        <v>10</v>
      </c>
      <c r="H12" s="51">
        <f t="shared" si="0"/>
        <v>2.6266502703474942E-2</v>
      </c>
      <c r="I12" s="52">
        <f t="shared" si="1"/>
        <v>0.74196631032435945</v>
      </c>
    </row>
    <row r="13" spans="1:9" x14ac:dyDescent="0.35">
      <c r="A13" s="126" t="s">
        <v>143</v>
      </c>
      <c r="B13" s="126" t="s">
        <v>75</v>
      </c>
      <c r="C13" s="49">
        <v>250583.35938019879</v>
      </c>
      <c r="D13" s="49">
        <v>5011667.1876039756</v>
      </c>
      <c r="E13" s="50">
        <v>20</v>
      </c>
      <c r="G13" s="48">
        <v>11</v>
      </c>
      <c r="H13" s="51">
        <f t="shared" si="0"/>
        <v>2.3178306657147971E-2</v>
      </c>
      <c r="I13" s="52">
        <f t="shared" si="1"/>
        <v>0.76514461698150738</v>
      </c>
    </row>
    <row r="14" spans="1:9" x14ac:dyDescent="0.35">
      <c r="A14" s="126" t="s">
        <v>143</v>
      </c>
      <c r="B14" s="126" t="s">
        <v>69</v>
      </c>
      <c r="C14" s="49">
        <v>212484.54623620905</v>
      </c>
      <c r="D14" s="49">
        <v>3187268.1935431357</v>
      </c>
      <c r="E14" s="50">
        <v>15</v>
      </c>
      <c r="G14" s="48">
        <v>12</v>
      </c>
      <c r="H14" s="51">
        <f t="shared" si="0"/>
        <v>1.9654265888802543E-2</v>
      </c>
      <c r="I14" s="52">
        <f t="shared" si="1"/>
        <v>0.78479888287030997</v>
      </c>
    </row>
    <row r="15" spans="1:9" x14ac:dyDescent="0.35">
      <c r="A15" s="126" t="s">
        <v>143</v>
      </c>
      <c r="B15" s="126" t="s">
        <v>167</v>
      </c>
      <c r="C15" s="49">
        <v>212414.50138239999</v>
      </c>
      <c r="D15" s="49">
        <v>3771796.8938239999</v>
      </c>
      <c r="E15" s="50">
        <v>17.756776817387852</v>
      </c>
      <c r="G15" s="48">
        <v>13</v>
      </c>
      <c r="H15" s="51">
        <f t="shared" si="0"/>
        <v>1.9647786922659873E-2</v>
      </c>
      <c r="I15" s="52">
        <f t="shared" si="1"/>
        <v>0.80444666979296986</v>
      </c>
    </row>
    <row r="16" spans="1:9" x14ac:dyDescent="0.35">
      <c r="A16" s="126" t="s">
        <v>141</v>
      </c>
      <c r="B16" s="126" t="s">
        <v>144</v>
      </c>
      <c r="C16" s="49">
        <v>183389.57864623491</v>
      </c>
      <c r="D16" s="49">
        <v>3392683.7454846753</v>
      </c>
      <c r="E16" s="50">
        <v>18.49987207849626</v>
      </c>
      <c r="G16" s="48">
        <v>14</v>
      </c>
      <c r="H16" s="51">
        <f t="shared" si="0"/>
        <v>1.6963057331904688E-2</v>
      </c>
      <c r="I16" s="52">
        <f t="shared" si="1"/>
        <v>0.82140972712487459</v>
      </c>
    </row>
    <row r="17" spans="1:9" x14ac:dyDescent="0.35">
      <c r="A17" s="126" t="s">
        <v>64</v>
      </c>
      <c r="B17" s="126" t="s">
        <v>66</v>
      </c>
      <c r="C17" s="49">
        <v>181652.70011148087</v>
      </c>
      <c r="D17" s="49">
        <v>3494342.303456591</v>
      </c>
      <c r="E17" s="50">
        <v>19.236390658174095</v>
      </c>
      <c r="G17" s="48">
        <v>15</v>
      </c>
      <c r="H17" s="51">
        <f t="shared" si="0"/>
        <v>1.680240060112926E-2</v>
      </c>
      <c r="I17" s="52">
        <f t="shared" si="1"/>
        <v>0.83821212772600384</v>
      </c>
    </row>
    <row r="18" spans="1:9" x14ac:dyDescent="0.35">
      <c r="A18" s="126" t="s">
        <v>143</v>
      </c>
      <c r="B18" s="126" t="s">
        <v>70</v>
      </c>
      <c r="C18" s="49">
        <v>146640.34205275134</v>
      </c>
      <c r="D18" s="49">
        <v>1466403.4205275134</v>
      </c>
      <c r="E18" s="50">
        <v>10</v>
      </c>
      <c r="G18" s="48">
        <v>16</v>
      </c>
      <c r="H18" s="51">
        <f t="shared" si="0"/>
        <v>1.3563848871747239E-2</v>
      </c>
      <c r="I18" s="52">
        <f t="shared" si="1"/>
        <v>0.85177597659775106</v>
      </c>
    </row>
    <row r="19" spans="1:9" x14ac:dyDescent="0.35">
      <c r="A19" s="126" t="s">
        <v>141</v>
      </c>
      <c r="B19" s="126" t="s">
        <v>168</v>
      </c>
      <c r="C19" s="49">
        <v>78968.183255162076</v>
      </c>
      <c r="D19" s="49">
        <v>1073320.3357164601</v>
      </c>
      <c r="E19" s="50">
        <v>13.591807377008362</v>
      </c>
      <c r="G19" s="48">
        <v>17</v>
      </c>
      <c r="H19" s="51">
        <f t="shared" si="0"/>
        <v>7.3043508243055312E-3</v>
      </c>
      <c r="I19" s="52">
        <f t="shared" si="1"/>
        <v>0.85908032742205664</v>
      </c>
    </row>
    <row r="20" spans="1:9" x14ac:dyDescent="0.35">
      <c r="A20" s="126" t="s">
        <v>141</v>
      </c>
      <c r="B20" s="126" t="s">
        <v>169</v>
      </c>
      <c r="C20" s="49">
        <v>76942</v>
      </c>
      <c r="D20" s="49">
        <v>538594</v>
      </c>
      <c r="E20" s="50">
        <v>7</v>
      </c>
      <c r="G20" s="48">
        <v>18</v>
      </c>
      <c r="H20" s="51">
        <f t="shared" si="0"/>
        <v>7.1169341620503593E-3</v>
      </c>
      <c r="I20" s="52">
        <f t="shared" si="1"/>
        <v>0.86619726158410704</v>
      </c>
    </row>
    <row r="21" spans="1:9" x14ac:dyDescent="0.35">
      <c r="A21" s="126" t="s">
        <v>64</v>
      </c>
      <c r="B21" s="126" t="s">
        <v>76</v>
      </c>
      <c r="C21" s="49">
        <v>76340</v>
      </c>
      <c r="D21" s="49">
        <v>1908500</v>
      </c>
      <c r="E21" s="50">
        <v>25</v>
      </c>
      <c r="G21" s="48">
        <v>19</v>
      </c>
      <c r="H21" s="51">
        <f t="shared" si="0"/>
        <v>7.0612507334215967E-3</v>
      </c>
      <c r="I21" s="52">
        <f t="shared" si="1"/>
        <v>0.8732585123175286</v>
      </c>
    </row>
    <row r="22" spans="1:9" x14ac:dyDescent="0.35">
      <c r="A22" s="126" t="s">
        <v>141</v>
      </c>
      <c r="B22" s="126" t="s">
        <v>170</v>
      </c>
      <c r="C22" s="49">
        <v>73604</v>
      </c>
      <c r="D22" s="49">
        <v>1104060</v>
      </c>
      <c r="E22" s="50">
        <v>15</v>
      </c>
      <c r="G22" s="48">
        <v>20</v>
      </c>
      <c r="H22" s="51">
        <f t="shared" si="0"/>
        <v>6.8081778750689438E-3</v>
      </c>
      <c r="I22" s="52">
        <f t="shared" si="1"/>
        <v>0.88006669019259753</v>
      </c>
    </row>
    <row r="23" spans="1:9" x14ac:dyDescent="0.35">
      <c r="A23" s="126" t="s">
        <v>141</v>
      </c>
      <c r="B23" s="126" t="s">
        <v>83</v>
      </c>
      <c r="C23" s="49">
        <v>72221.119999999995</v>
      </c>
      <c r="D23" s="49">
        <v>1155537.9199999999</v>
      </c>
      <c r="E23" s="50">
        <v>16</v>
      </c>
      <c r="G23" s="48">
        <v>21</v>
      </c>
      <c r="H23" s="51">
        <f t="shared" si="0"/>
        <v>6.6802650847331557E-3</v>
      </c>
      <c r="I23" s="52">
        <f t="shared" si="1"/>
        <v>0.88674695527733072</v>
      </c>
    </row>
    <row r="24" spans="1:9" x14ac:dyDescent="0.35">
      <c r="A24" s="126" t="s">
        <v>141</v>
      </c>
      <c r="B24" s="126" t="s">
        <v>171</v>
      </c>
      <c r="C24" s="49">
        <v>63326.512425882502</v>
      </c>
      <c r="D24" s="49">
        <v>759918.14911058999</v>
      </c>
      <c r="E24" s="50">
        <v>12</v>
      </c>
      <c r="G24" s="48">
        <v>22</v>
      </c>
      <c r="H24" s="51">
        <f t="shared" si="0"/>
        <v>5.8575371012875906E-3</v>
      </c>
      <c r="I24" s="52">
        <f t="shared" si="1"/>
        <v>0.89260449237861827</v>
      </c>
    </row>
    <row r="25" spans="1:9" x14ac:dyDescent="0.35">
      <c r="A25" s="126" t="s">
        <v>141</v>
      </c>
      <c r="B25" s="126" t="s">
        <v>172</v>
      </c>
      <c r="C25" s="49">
        <v>63001.231386046355</v>
      </c>
      <c r="D25" s="49">
        <v>945018.47079069528</v>
      </c>
      <c r="E25" s="50">
        <v>15</v>
      </c>
      <c r="G25" s="48">
        <v>23</v>
      </c>
      <c r="H25" s="51">
        <f t="shared" si="0"/>
        <v>5.8274494541679786E-3</v>
      </c>
      <c r="I25" s="52">
        <f t="shared" si="1"/>
        <v>0.8984319418327863</v>
      </c>
    </row>
    <row r="26" spans="1:9" x14ac:dyDescent="0.35">
      <c r="A26" s="126" t="s">
        <v>64</v>
      </c>
      <c r="B26" s="126" t="s">
        <v>74</v>
      </c>
      <c r="C26" s="49">
        <v>62391.906978720886</v>
      </c>
      <c r="D26" s="49">
        <v>124783.81395744177</v>
      </c>
      <c r="E26" s="50">
        <v>2</v>
      </c>
      <c r="G26" s="48">
        <v>24</v>
      </c>
      <c r="H26" s="51">
        <f t="shared" si="0"/>
        <v>5.7710885369801528E-3</v>
      </c>
      <c r="I26" s="52">
        <f t="shared" si="1"/>
        <v>0.90420303036976646</v>
      </c>
    </row>
    <row r="27" spans="1:9" x14ac:dyDescent="0.35">
      <c r="A27" s="126" t="s">
        <v>143</v>
      </c>
      <c r="B27" s="126" t="s">
        <v>67</v>
      </c>
      <c r="C27" s="49">
        <v>56378.581154601336</v>
      </c>
      <c r="D27" s="49">
        <v>169135.74346380401</v>
      </c>
      <c r="E27" s="50">
        <v>3</v>
      </c>
      <c r="G27" s="48">
        <v>25</v>
      </c>
      <c r="H27" s="51">
        <f t="shared" si="0"/>
        <v>5.2148715945401847E-3</v>
      </c>
      <c r="I27" s="52">
        <f t="shared" si="1"/>
        <v>0.90941790196430661</v>
      </c>
    </row>
    <row r="28" spans="1:9" x14ac:dyDescent="0.35">
      <c r="A28" s="126" t="s">
        <v>141</v>
      </c>
      <c r="B28" s="126" t="s">
        <v>173</v>
      </c>
      <c r="C28" s="49">
        <v>55263.20609355269</v>
      </c>
      <c r="D28" s="49">
        <v>828948.0914032904</v>
      </c>
      <c r="E28" s="50">
        <v>15.000000000000002</v>
      </c>
      <c r="G28" s="48">
        <v>26</v>
      </c>
      <c r="H28" s="51">
        <f t="shared" si="0"/>
        <v>5.1117023128023024E-3</v>
      </c>
      <c r="I28" s="52">
        <f t="shared" si="1"/>
        <v>0.91452960427710894</v>
      </c>
    </row>
    <row r="29" spans="1:9" x14ac:dyDescent="0.35">
      <c r="A29" s="126" t="s">
        <v>64</v>
      </c>
      <c r="B29" s="126" t="s">
        <v>70</v>
      </c>
      <c r="C29" s="49">
        <v>54135.793184327456</v>
      </c>
      <c r="D29" s="49">
        <v>541357.93184327451</v>
      </c>
      <c r="E29" s="50">
        <v>9.9999999999999982</v>
      </c>
      <c r="G29" s="48">
        <v>27</v>
      </c>
      <c r="H29" s="51">
        <f t="shared" si="0"/>
        <v>5.0074195615298937E-3</v>
      </c>
      <c r="I29" s="52">
        <f t="shared" si="1"/>
        <v>0.91953702383863889</v>
      </c>
    </row>
    <row r="30" spans="1:9" x14ac:dyDescent="0.35">
      <c r="A30" s="126" t="s">
        <v>143</v>
      </c>
      <c r="B30" s="126" t="s">
        <v>85</v>
      </c>
      <c r="C30" s="49">
        <v>53274.069403099413</v>
      </c>
      <c r="D30" s="49">
        <v>1065481.3880619884</v>
      </c>
      <c r="E30" s="50">
        <v>20.000000000000004</v>
      </c>
      <c r="G30" s="48">
        <v>28</v>
      </c>
      <c r="H30" s="51">
        <f t="shared" si="0"/>
        <v>4.9277123610818544E-3</v>
      </c>
      <c r="I30" s="52">
        <f t="shared" si="1"/>
        <v>0.92446473619972069</v>
      </c>
    </row>
    <row r="31" spans="1:9" x14ac:dyDescent="0.35">
      <c r="A31" s="126" t="s">
        <v>143</v>
      </c>
      <c r="B31" s="126" t="s">
        <v>78</v>
      </c>
      <c r="C31" s="49">
        <v>51069.15</v>
      </c>
      <c r="D31" s="49">
        <v>766037.25</v>
      </c>
      <c r="E31" s="50">
        <v>15</v>
      </c>
      <c r="G31" s="48">
        <v>29</v>
      </c>
      <c r="H31" s="51">
        <f t="shared" si="0"/>
        <v>4.7237630716887285E-3</v>
      </c>
      <c r="I31" s="52">
        <f t="shared" si="1"/>
        <v>0.92918849927140945</v>
      </c>
    </row>
    <row r="32" spans="1:9" x14ac:dyDescent="0.35">
      <c r="A32" s="126" t="s">
        <v>64</v>
      </c>
      <c r="B32" s="126" t="s">
        <v>67</v>
      </c>
      <c r="C32" s="49">
        <v>48096</v>
      </c>
      <c r="D32" s="49">
        <v>144288</v>
      </c>
      <c r="E32" s="50">
        <v>3</v>
      </c>
      <c r="G32" s="48">
        <v>30</v>
      </c>
      <c r="H32" s="51">
        <f t="shared" si="0"/>
        <v>4.4487544573571531E-3</v>
      </c>
      <c r="I32" s="52">
        <f t="shared" si="1"/>
        <v>0.9336372537287666</v>
      </c>
    </row>
    <row r="33" spans="1:9" x14ac:dyDescent="0.35">
      <c r="A33" s="126" t="s">
        <v>143</v>
      </c>
      <c r="B33" s="126" t="s">
        <v>74</v>
      </c>
      <c r="C33" s="49">
        <v>39537.258081081884</v>
      </c>
      <c r="D33" s="49">
        <v>79074.516162163767</v>
      </c>
      <c r="E33" s="50">
        <v>2</v>
      </c>
      <c r="G33" s="48">
        <v>31</v>
      </c>
      <c r="H33" s="51">
        <f t="shared" si="0"/>
        <v>3.6570931703237934E-3</v>
      </c>
      <c r="I33" s="52">
        <f t="shared" si="1"/>
        <v>0.93729434689909041</v>
      </c>
    </row>
    <row r="34" spans="1:9" x14ac:dyDescent="0.35">
      <c r="A34" s="126" t="s">
        <v>143</v>
      </c>
      <c r="B34" s="126" t="s">
        <v>150</v>
      </c>
      <c r="C34" s="49">
        <v>38607.592592592599</v>
      </c>
      <c r="D34" s="49">
        <v>772151.85185185191</v>
      </c>
      <c r="E34" s="50">
        <v>20</v>
      </c>
      <c r="G34" s="48">
        <v>32</v>
      </c>
      <c r="H34" s="51">
        <f t="shared" si="0"/>
        <v>3.5711015392990131E-3</v>
      </c>
      <c r="I34" s="52">
        <f t="shared" si="1"/>
        <v>0.94086544843838937</v>
      </c>
    </row>
    <row r="35" spans="1:9" x14ac:dyDescent="0.35">
      <c r="A35" s="126" t="s">
        <v>64</v>
      </c>
      <c r="B35" s="126" t="s">
        <v>167</v>
      </c>
      <c r="C35" s="49">
        <v>37031.651562400606</v>
      </c>
      <c r="D35" s="49">
        <v>740633.03124801209</v>
      </c>
      <c r="E35" s="50">
        <v>20</v>
      </c>
      <c r="G35" s="48">
        <v>33</v>
      </c>
      <c r="H35" s="51">
        <f t="shared" si="0"/>
        <v>3.4253311076082563E-3</v>
      </c>
      <c r="I35" s="52">
        <f t="shared" si="1"/>
        <v>0.94429077954599761</v>
      </c>
    </row>
    <row r="36" spans="1:9" x14ac:dyDescent="0.35">
      <c r="A36" s="126" t="s">
        <v>143</v>
      </c>
      <c r="B36" s="126" t="s">
        <v>76</v>
      </c>
      <c r="C36" s="49">
        <v>36317.685568073524</v>
      </c>
      <c r="D36" s="49">
        <v>907942.13920183817</v>
      </c>
      <c r="E36" s="50">
        <v>25.000000000000004</v>
      </c>
      <c r="G36" s="48">
        <v>34</v>
      </c>
      <c r="H36" s="51">
        <f t="shared" si="0"/>
        <v>3.3592911167636113E-3</v>
      </c>
      <c r="I36" s="52">
        <f t="shared" si="1"/>
        <v>0.94765007066276119</v>
      </c>
    </row>
    <row r="37" spans="1:9" x14ac:dyDescent="0.35">
      <c r="A37" s="126" t="s">
        <v>143</v>
      </c>
      <c r="B37" s="126" t="s">
        <v>155</v>
      </c>
      <c r="C37" s="49">
        <v>34805</v>
      </c>
      <c r="D37" s="49">
        <v>104415</v>
      </c>
      <c r="E37" s="50">
        <v>3</v>
      </c>
      <c r="G37" s="48">
        <v>35</v>
      </c>
      <c r="H37" s="51">
        <f t="shared" si="0"/>
        <v>3.2193716502061653E-3</v>
      </c>
      <c r="I37" s="52">
        <f t="shared" si="1"/>
        <v>0.95086944231296733</v>
      </c>
    </row>
    <row r="38" spans="1:9" x14ac:dyDescent="0.35">
      <c r="A38" s="126" t="s">
        <v>141</v>
      </c>
      <c r="B38" s="126" t="s">
        <v>142</v>
      </c>
      <c r="C38" s="49">
        <v>33606.977919925259</v>
      </c>
      <c r="D38" s="49">
        <v>379927.59733897779</v>
      </c>
      <c r="E38" s="50">
        <v>11.305021184714212</v>
      </c>
      <c r="G38" s="48">
        <v>36</v>
      </c>
      <c r="H38" s="51">
        <f t="shared" si="0"/>
        <v>3.108557734937852E-3</v>
      </c>
      <c r="I38" s="52">
        <f t="shared" si="1"/>
        <v>0.95397800004790523</v>
      </c>
    </row>
    <row r="39" spans="1:9" x14ac:dyDescent="0.35">
      <c r="A39" s="126" t="s">
        <v>141</v>
      </c>
      <c r="B39" s="126" t="s">
        <v>77</v>
      </c>
      <c r="C39" s="49">
        <v>31940.082849809402</v>
      </c>
      <c r="D39" s="49">
        <v>319400.82849809399</v>
      </c>
      <c r="E39" s="50">
        <v>10</v>
      </c>
      <c r="G39" s="48">
        <v>37</v>
      </c>
      <c r="H39" s="51">
        <f t="shared" si="0"/>
        <v>2.9543742919670313E-3</v>
      </c>
      <c r="I39" s="52">
        <f t="shared" si="1"/>
        <v>0.95693237433987222</v>
      </c>
    </row>
    <row r="40" spans="1:9" x14ac:dyDescent="0.35">
      <c r="A40" s="126" t="s">
        <v>64</v>
      </c>
      <c r="B40" s="126" t="s">
        <v>78</v>
      </c>
      <c r="C40" s="49">
        <v>29625</v>
      </c>
      <c r="D40" s="49">
        <v>444375</v>
      </c>
      <c r="E40" s="50">
        <v>15</v>
      </c>
      <c r="G40" s="48">
        <v>38</v>
      </c>
      <c r="H40" s="51">
        <f t="shared" si="0"/>
        <v>2.7402351713075031E-3</v>
      </c>
      <c r="I40" s="52">
        <f t="shared" si="1"/>
        <v>0.95967260951117972</v>
      </c>
    </row>
    <row r="41" spans="1:9" x14ac:dyDescent="0.35">
      <c r="A41" s="126" t="s">
        <v>141</v>
      </c>
      <c r="B41" s="126" t="s">
        <v>76</v>
      </c>
      <c r="C41" s="49">
        <v>27961.342774460092</v>
      </c>
      <c r="D41" s="49">
        <v>699033.5693615023</v>
      </c>
      <c r="E41" s="50">
        <v>25</v>
      </c>
      <c r="G41" s="48">
        <v>39</v>
      </c>
      <c r="H41" s="51">
        <f t="shared" si="0"/>
        <v>2.58635122050837E-3</v>
      </c>
      <c r="I41" s="52">
        <f t="shared" si="1"/>
        <v>0.96225896073168804</v>
      </c>
    </row>
    <row r="42" spans="1:9" x14ac:dyDescent="0.35">
      <c r="A42" s="126" t="s">
        <v>143</v>
      </c>
      <c r="B42" s="126" t="s">
        <v>71</v>
      </c>
      <c r="C42" s="49">
        <v>27862.604500000001</v>
      </c>
      <c r="D42" s="49">
        <v>225129.84435999999</v>
      </c>
      <c r="E42" s="50">
        <v>8.08</v>
      </c>
      <c r="G42" s="48">
        <v>40</v>
      </c>
      <c r="H42" s="51">
        <f t="shared" si="0"/>
        <v>2.5772181878525135E-3</v>
      </c>
      <c r="I42" s="52">
        <f t="shared" si="1"/>
        <v>0.96483617891954054</v>
      </c>
    </row>
    <row r="43" spans="1:9" x14ac:dyDescent="0.35">
      <c r="A43" s="126" t="s">
        <v>64</v>
      </c>
      <c r="B43" s="126" t="s">
        <v>150</v>
      </c>
      <c r="C43" s="49">
        <v>26573.4</v>
      </c>
      <c r="D43" s="49">
        <v>159440.4</v>
      </c>
      <c r="E43" s="50">
        <v>5.9999999999999991</v>
      </c>
      <c r="G43" s="48">
        <v>41</v>
      </c>
      <c r="H43" s="51">
        <f t="shared" si="0"/>
        <v>2.4579701367501371E-3</v>
      </c>
      <c r="I43" s="52">
        <f t="shared" si="1"/>
        <v>0.96729414905629063</v>
      </c>
    </row>
    <row r="44" spans="1:9" x14ac:dyDescent="0.35">
      <c r="A44" s="126" t="s">
        <v>141</v>
      </c>
      <c r="B44" s="126" t="s">
        <v>174</v>
      </c>
      <c r="C44" s="49">
        <v>26381.054700000001</v>
      </c>
      <c r="D44" s="49">
        <v>184667.3829</v>
      </c>
      <c r="E44" s="50">
        <v>7</v>
      </c>
      <c r="G44" s="48">
        <v>42</v>
      </c>
      <c r="H44" s="51">
        <f t="shared" si="0"/>
        <v>2.4401786985696916E-3</v>
      </c>
      <c r="I44" s="52">
        <f t="shared" si="1"/>
        <v>0.96973432775486035</v>
      </c>
    </row>
    <row r="45" spans="1:9" x14ac:dyDescent="0.35">
      <c r="A45" s="126" t="s">
        <v>143</v>
      </c>
      <c r="B45" s="126" t="s">
        <v>68</v>
      </c>
      <c r="C45" s="49">
        <v>25205.643250000001</v>
      </c>
      <c r="D45" s="49">
        <v>277262.07575000002</v>
      </c>
      <c r="E45" s="50">
        <v>11</v>
      </c>
      <c r="G45" s="48">
        <v>43</v>
      </c>
      <c r="H45" s="51">
        <f t="shared" si="0"/>
        <v>2.3314562075638671E-3</v>
      </c>
      <c r="I45" s="52">
        <f t="shared" si="1"/>
        <v>0.97206578396242427</v>
      </c>
    </row>
    <row r="46" spans="1:9" x14ac:dyDescent="0.35">
      <c r="A46" s="126" t="s">
        <v>143</v>
      </c>
      <c r="B46" s="126" t="s">
        <v>152</v>
      </c>
      <c r="C46" s="49">
        <v>20498.2723946476</v>
      </c>
      <c r="D46" s="49">
        <v>409965.44789295201</v>
      </c>
      <c r="E46" s="50">
        <v>20</v>
      </c>
      <c r="G46" s="48">
        <v>44</v>
      </c>
      <c r="H46" s="51">
        <f t="shared" si="0"/>
        <v>1.8960366908643048E-3</v>
      </c>
      <c r="I46" s="52">
        <f t="shared" si="1"/>
        <v>0.97396182065328862</v>
      </c>
    </row>
    <row r="47" spans="1:9" x14ac:dyDescent="0.35">
      <c r="A47" s="126" t="s">
        <v>64</v>
      </c>
      <c r="B47" s="126" t="s">
        <v>71</v>
      </c>
      <c r="C47" s="49">
        <v>19806.682000000001</v>
      </c>
      <c r="D47" s="49">
        <v>160037.99056000001</v>
      </c>
      <c r="E47" s="50">
        <v>8.08</v>
      </c>
      <c r="G47" s="48">
        <v>45</v>
      </c>
      <c r="H47" s="51">
        <f t="shared" si="0"/>
        <v>1.8320663845840756E-3</v>
      </c>
      <c r="I47" s="52">
        <f t="shared" si="1"/>
        <v>0.97579388703787273</v>
      </c>
    </row>
    <row r="48" spans="1:9" x14ac:dyDescent="0.35">
      <c r="A48" s="126" t="s">
        <v>64</v>
      </c>
      <c r="B48" s="126" t="s">
        <v>148</v>
      </c>
      <c r="C48" s="49">
        <v>19605</v>
      </c>
      <c r="D48" s="49">
        <v>245062.5</v>
      </c>
      <c r="E48" s="50">
        <v>12.5</v>
      </c>
      <c r="G48" s="48">
        <v>46</v>
      </c>
      <c r="H48" s="51">
        <f t="shared" si="0"/>
        <v>1.8134113260247628E-3</v>
      </c>
      <c r="I48" s="52">
        <f t="shared" si="1"/>
        <v>0.97760729836389748</v>
      </c>
    </row>
    <row r="49" spans="1:9" x14ac:dyDescent="0.35">
      <c r="A49" s="126" t="s">
        <v>141</v>
      </c>
      <c r="B49" s="126" t="s">
        <v>145</v>
      </c>
      <c r="C49" s="49">
        <v>18089.846799999999</v>
      </c>
      <c r="D49" s="49">
        <v>361796.93599999999</v>
      </c>
      <c r="E49" s="50">
        <v>20</v>
      </c>
      <c r="G49" s="48">
        <v>47</v>
      </c>
      <c r="H49" s="51">
        <f t="shared" si="0"/>
        <v>1.673263609955257E-3</v>
      </c>
      <c r="I49" s="52">
        <f t="shared" si="1"/>
        <v>0.97928056197385271</v>
      </c>
    </row>
    <row r="50" spans="1:9" x14ac:dyDescent="0.35">
      <c r="A50" s="126" t="s">
        <v>141</v>
      </c>
      <c r="B50" s="126" t="s">
        <v>175</v>
      </c>
      <c r="C50" s="49">
        <v>15378.908477136989</v>
      </c>
      <c r="D50" s="49">
        <v>115341.81357852742</v>
      </c>
      <c r="E50" s="50">
        <v>7.5</v>
      </c>
      <c r="G50" s="48">
        <v>48</v>
      </c>
      <c r="H50" s="51">
        <f t="shared" si="0"/>
        <v>1.4225088913205025E-3</v>
      </c>
      <c r="I50" s="52">
        <f t="shared" si="1"/>
        <v>0.98070307086517317</v>
      </c>
    </row>
    <row r="51" spans="1:9" x14ac:dyDescent="0.35">
      <c r="A51" s="126" t="s">
        <v>64</v>
      </c>
      <c r="B51" s="126" t="s">
        <v>79</v>
      </c>
      <c r="C51" s="49">
        <v>15341.760286134528</v>
      </c>
      <c r="D51" s="49">
        <v>347403.9367637299</v>
      </c>
      <c r="E51" s="50">
        <v>22.644333523950593</v>
      </c>
      <c r="G51" s="48">
        <v>49</v>
      </c>
      <c r="H51" s="51">
        <f t="shared" si="0"/>
        <v>1.4190727806188859E-3</v>
      </c>
      <c r="I51" s="52">
        <f t="shared" si="1"/>
        <v>0.98212214364579209</v>
      </c>
    </row>
    <row r="52" spans="1:9" x14ac:dyDescent="0.35">
      <c r="A52" s="126" t="s">
        <v>64</v>
      </c>
      <c r="B52" s="126" t="s">
        <v>75</v>
      </c>
      <c r="C52" s="49">
        <v>15308.4060402758</v>
      </c>
      <c r="D52" s="49">
        <v>306168.12080551602</v>
      </c>
      <c r="E52" s="50">
        <v>20</v>
      </c>
      <c r="G52" s="48">
        <v>50</v>
      </c>
      <c r="H52" s="51">
        <f t="shared" si="0"/>
        <v>1.4159875999399146E-3</v>
      </c>
      <c r="I52" s="52">
        <f t="shared" si="1"/>
        <v>0.98353813124573197</v>
      </c>
    </row>
    <row r="53" spans="1:9" x14ac:dyDescent="0.35">
      <c r="A53" s="126" t="s">
        <v>64</v>
      </c>
      <c r="B53" s="126" t="s">
        <v>72</v>
      </c>
      <c r="C53" s="49">
        <v>14892.372068390057</v>
      </c>
      <c r="D53" s="49">
        <v>148923.72068390058</v>
      </c>
      <c r="E53" s="50">
        <v>10</v>
      </c>
      <c r="G53" s="48">
        <v>51</v>
      </c>
      <c r="H53" s="51">
        <f t="shared" si="0"/>
        <v>1.3775055434936676E-3</v>
      </c>
      <c r="I53" s="52">
        <f t="shared" si="1"/>
        <v>0.98491563678922567</v>
      </c>
    </row>
    <row r="54" spans="1:9" x14ac:dyDescent="0.35">
      <c r="A54" s="126" t="s">
        <v>141</v>
      </c>
      <c r="B54" s="126" t="s">
        <v>147</v>
      </c>
      <c r="C54" s="49">
        <v>14798.87</v>
      </c>
      <c r="D54" s="49">
        <v>218551.42200000002</v>
      </c>
      <c r="E54" s="50">
        <v>14.768115538551255</v>
      </c>
      <c r="G54" s="48">
        <v>52</v>
      </c>
      <c r="H54" s="51">
        <f t="shared" si="0"/>
        <v>1.3688568462314758E-3</v>
      </c>
      <c r="I54" s="52">
        <f t="shared" si="1"/>
        <v>0.98628449363545712</v>
      </c>
    </row>
    <row r="55" spans="1:9" x14ac:dyDescent="0.35">
      <c r="A55" s="126" t="s">
        <v>143</v>
      </c>
      <c r="B55" s="126" t="s">
        <v>148</v>
      </c>
      <c r="C55" s="49">
        <v>13278</v>
      </c>
      <c r="D55" s="49">
        <v>191365.5</v>
      </c>
      <c r="E55" s="50">
        <v>14.412223226389516</v>
      </c>
      <c r="G55" s="48">
        <v>53</v>
      </c>
      <c r="H55" s="51">
        <f t="shared" si="0"/>
        <v>1.2281803410842541E-3</v>
      </c>
      <c r="I55" s="52">
        <f t="shared" si="1"/>
        <v>0.98751267397654141</v>
      </c>
    </row>
    <row r="56" spans="1:9" x14ac:dyDescent="0.35">
      <c r="A56" s="126" t="s">
        <v>64</v>
      </c>
      <c r="B56" s="126" t="s">
        <v>147</v>
      </c>
      <c r="C56" s="49">
        <v>12858</v>
      </c>
      <c r="D56" s="49">
        <v>77148</v>
      </c>
      <c r="E56" s="50">
        <v>6</v>
      </c>
      <c r="G56" s="48">
        <v>54</v>
      </c>
      <c r="H56" s="51">
        <f t="shared" si="0"/>
        <v>1.1893314373897679E-3</v>
      </c>
      <c r="I56" s="52">
        <f t="shared" si="1"/>
        <v>0.98870200541393116</v>
      </c>
    </row>
    <row r="57" spans="1:9" x14ac:dyDescent="0.35">
      <c r="A57" s="126" t="s">
        <v>143</v>
      </c>
      <c r="B57" s="126" t="s">
        <v>147</v>
      </c>
      <c r="C57" s="49">
        <v>11253.4</v>
      </c>
      <c r="D57" s="49">
        <v>67520.399999999994</v>
      </c>
      <c r="E57" s="50">
        <v>6</v>
      </c>
      <c r="G57" s="48">
        <v>55</v>
      </c>
      <c r="H57" s="51">
        <f t="shared" si="0"/>
        <v>1.0409101257988812E-3</v>
      </c>
      <c r="I57" s="52">
        <f t="shared" si="1"/>
        <v>0.98974291553973004</v>
      </c>
    </row>
    <row r="58" spans="1:9" x14ac:dyDescent="0.35">
      <c r="A58" s="126" t="s">
        <v>141</v>
      </c>
      <c r="B58" s="126" t="s">
        <v>176</v>
      </c>
      <c r="C58" s="49">
        <v>9431.2192537649807</v>
      </c>
      <c r="D58" s="49">
        <v>141468.28880647471</v>
      </c>
      <c r="E58" s="50">
        <v>15</v>
      </c>
      <c r="G58" s="48">
        <v>56</v>
      </c>
      <c r="H58" s="51">
        <f t="shared" si="0"/>
        <v>8.7236316312166431E-4</v>
      </c>
      <c r="I58" s="52">
        <f t="shared" si="1"/>
        <v>0.99061527870285171</v>
      </c>
    </row>
    <row r="59" spans="1:9" x14ac:dyDescent="0.35">
      <c r="A59" s="126" t="s">
        <v>64</v>
      </c>
      <c r="B59" s="126" t="s">
        <v>177</v>
      </c>
      <c r="C59" s="49">
        <v>8976</v>
      </c>
      <c r="D59" s="49">
        <v>134640</v>
      </c>
      <c r="E59" s="50">
        <v>15</v>
      </c>
      <c r="G59" s="48">
        <v>57</v>
      </c>
      <c r="H59" s="51">
        <f t="shared" si="0"/>
        <v>8.3025657038501767E-4</v>
      </c>
      <c r="I59" s="52">
        <f t="shared" si="1"/>
        <v>0.99144553527323676</v>
      </c>
    </row>
    <row r="60" spans="1:9" x14ac:dyDescent="0.35">
      <c r="A60" s="126" t="s">
        <v>64</v>
      </c>
      <c r="B60" s="126" t="s">
        <v>80</v>
      </c>
      <c r="C60" s="49">
        <v>6896.6445670645226</v>
      </c>
      <c r="D60" s="49">
        <v>64372.765896845645</v>
      </c>
      <c r="E60" s="50">
        <v>9.3339253996447678</v>
      </c>
      <c r="G60" s="48">
        <v>58</v>
      </c>
      <c r="H60" s="51">
        <f t="shared" si="0"/>
        <v>6.3792162047854892E-4</v>
      </c>
      <c r="I60" s="52">
        <f t="shared" si="1"/>
        <v>0.99208345689371535</v>
      </c>
    </row>
    <row r="61" spans="1:9" x14ac:dyDescent="0.35">
      <c r="A61" s="126" t="s">
        <v>141</v>
      </c>
      <c r="B61" s="126" t="s">
        <v>178</v>
      </c>
      <c r="C61" s="49">
        <v>6710.6779442750503</v>
      </c>
      <c r="D61" s="49">
        <v>80528.135331300611</v>
      </c>
      <c r="E61" s="50">
        <v>12.000000000000002</v>
      </c>
      <c r="G61" s="48">
        <v>59</v>
      </c>
      <c r="H61" s="51">
        <f t="shared" si="0"/>
        <v>6.2072019329012745E-4</v>
      </c>
      <c r="I61" s="52">
        <f t="shared" si="1"/>
        <v>0.99270417708700553</v>
      </c>
    </row>
    <row r="62" spans="1:9" x14ac:dyDescent="0.35">
      <c r="A62" s="126" t="s">
        <v>143</v>
      </c>
      <c r="B62" s="126" t="s">
        <v>66</v>
      </c>
      <c r="C62" s="49">
        <v>6255</v>
      </c>
      <c r="D62" s="49">
        <v>72880.029723991523</v>
      </c>
      <c r="E62" s="50">
        <v>11.651483568983457</v>
      </c>
      <c r="G62" s="48">
        <v>60</v>
      </c>
      <c r="H62" s="51">
        <f t="shared" si="0"/>
        <v>5.7857117287859691E-4</v>
      </c>
      <c r="I62" s="52">
        <f t="shared" si="1"/>
        <v>0.99328274825988416</v>
      </c>
    </row>
    <row r="63" spans="1:9" x14ac:dyDescent="0.35">
      <c r="A63" s="126" t="s">
        <v>143</v>
      </c>
      <c r="B63" s="126" t="s">
        <v>81</v>
      </c>
      <c r="C63" s="49">
        <v>5973</v>
      </c>
      <c r="D63" s="49">
        <v>119460</v>
      </c>
      <c r="E63" s="50">
        <v>20</v>
      </c>
      <c r="G63" s="48">
        <v>61</v>
      </c>
      <c r="H63" s="51">
        <f t="shared" si="0"/>
        <v>5.5248690896944185E-4</v>
      </c>
      <c r="I63" s="52">
        <f t="shared" si="1"/>
        <v>0.99383523516885364</v>
      </c>
    </row>
    <row r="64" spans="1:9" x14ac:dyDescent="0.35">
      <c r="A64" s="126" t="s">
        <v>143</v>
      </c>
      <c r="B64" s="126" t="s">
        <v>176</v>
      </c>
      <c r="C64" s="49">
        <v>4858</v>
      </c>
      <c r="D64" s="49">
        <v>72870</v>
      </c>
      <c r="E64" s="50">
        <v>15</v>
      </c>
      <c r="G64" s="48">
        <v>62</v>
      </c>
      <c r="H64" s="51">
        <f t="shared" si="0"/>
        <v>4.4935231939955615E-4</v>
      </c>
      <c r="I64" s="52">
        <f t="shared" si="1"/>
        <v>0.99428458748825321</v>
      </c>
    </row>
    <row r="65" spans="1:9" x14ac:dyDescent="0.35">
      <c r="A65" s="126" t="s">
        <v>64</v>
      </c>
      <c r="B65" s="126" t="s">
        <v>176</v>
      </c>
      <c r="C65" s="49">
        <v>4848</v>
      </c>
      <c r="D65" s="49">
        <v>72720</v>
      </c>
      <c r="E65" s="50">
        <v>15</v>
      </c>
      <c r="G65" s="48">
        <v>63</v>
      </c>
      <c r="H65" s="51">
        <f t="shared" si="0"/>
        <v>4.4842734550206836E-4</v>
      </c>
      <c r="I65" s="52">
        <f t="shared" si="1"/>
        <v>0.99473301483375531</v>
      </c>
    </row>
    <row r="66" spans="1:9" x14ac:dyDescent="0.35">
      <c r="A66" s="126" t="s">
        <v>64</v>
      </c>
      <c r="B66" s="126" t="s">
        <v>179</v>
      </c>
      <c r="C66" s="49">
        <v>4402</v>
      </c>
      <c r="D66" s="49">
        <v>66030</v>
      </c>
      <c r="E66" s="50">
        <v>15</v>
      </c>
      <c r="G66" s="48">
        <v>64</v>
      </c>
      <c r="H66" s="51">
        <f t="shared" si="0"/>
        <v>4.0717350967411404E-4</v>
      </c>
      <c r="I66" s="52">
        <f t="shared" si="1"/>
        <v>0.99514018834342943</v>
      </c>
    </row>
    <row r="67" spans="1:9" x14ac:dyDescent="0.35">
      <c r="A67" s="126" t="s">
        <v>64</v>
      </c>
      <c r="B67" s="126" t="s">
        <v>81</v>
      </c>
      <c r="C67" s="49">
        <v>4297.282342579947</v>
      </c>
      <c r="D67" s="49">
        <v>85945.64685159894</v>
      </c>
      <c r="E67" s="50">
        <v>20</v>
      </c>
      <c r="G67" s="48">
        <v>65</v>
      </c>
      <c r="H67" s="51">
        <f t="shared" si="0"/>
        <v>3.9748739970215259E-4</v>
      </c>
      <c r="I67" s="52">
        <f t="shared" si="1"/>
        <v>0.99553767574313157</v>
      </c>
    </row>
    <row r="68" spans="1:9" x14ac:dyDescent="0.35">
      <c r="A68" s="126" t="s">
        <v>143</v>
      </c>
      <c r="B68" s="126" t="s">
        <v>154</v>
      </c>
      <c r="C68" s="49">
        <v>4081.6400000000003</v>
      </c>
      <c r="D68" s="49">
        <v>20408.199999999997</v>
      </c>
      <c r="E68" s="50">
        <v>4.9999999999999991</v>
      </c>
      <c r="G68" s="48">
        <v>66</v>
      </c>
      <c r="H68" s="51">
        <f t="shared" ref="H68:H98" si="2">C68/$C$100</f>
        <v>3.7754104589419606E-4</v>
      </c>
      <c r="I68" s="52">
        <f t="shared" si="1"/>
        <v>0.99591521678902573</v>
      </c>
    </row>
    <row r="69" spans="1:9" x14ac:dyDescent="0.35">
      <c r="A69" s="126" t="s">
        <v>143</v>
      </c>
      <c r="B69" s="126" t="s">
        <v>86</v>
      </c>
      <c r="C69" s="49">
        <v>3811</v>
      </c>
      <c r="D69" s="49">
        <v>76220</v>
      </c>
      <c r="E69" s="50">
        <v>20</v>
      </c>
      <c r="G69" s="48">
        <v>67</v>
      </c>
      <c r="H69" s="51">
        <f t="shared" si="2"/>
        <v>3.5250755233258717E-4</v>
      </c>
      <c r="I69" s="52">
        <f t="shared" ref="I69:I98" si="3">I68+H69</f>
        <v>0.99626772434135835</v>
      </c>
    </row>
    <row r="70" spans="1:9" x14ac:dyDescent="0.35">
      <c r="A70" s="126" t="s">
        <v>141</v>
      </c>
      <c r="B70" s="126" t="s">
        <v>180</v>
      </c>
      <c r="C70" s="49">
        <v>3311.73</v>
      </c>
      <c r="D70" s="49">
        <v>49675.95</v>
      </c>
      <c r="E70" s="50">
        <v>14.999999999999998</v>
      </c>
      <c r="G70" s="48">
        <v>68</v>
      </c>
      <c r="H70" s="51">
        <f t="shared" si="2"/>
        <v>3.0632638055271553E-4</v>
      </c>
      <c r="I70" s="52">
        <f t="shared" si="3"/>
        <v>0.99657405072191108</v>
      </c>
    </row>
    <row r="71" spans="1:9" x14ac:dyDescent="0.35">
      <c r="A71" s="126" t="s">
        <v>64</v>
      </c>
      <c r="B71" s="126" t="s">
        <v>153</v>
      </c>
      <c r="C71" s="49">
        <v>3284</v>
      </c>
      <c r="D71" s="49">
        <v>6568</v>
      </c>
      <c r="E71" s="50">
        <v>2</v>
      </c>
      <c r="G71" s="48">
        <v>69</v>
      </c>
      <c r="H71" s="51">
        <f t="shared" si="2"/>
        <v>3.0376142793498193E-4</v>
      </c>
      <c r="I71" s="52">
        <f t="shared" si="3"/>
        <v>0.99687781214984605</v>
      </c>
    </row>
    <row r="72" spans="1:9" x14ac:dyDescent="0.35">
      <c r="A72" s="126" t="s">
        <v>143</v>
      </c>
      <c r="B72" s="126" t="s">
        <v>79</v>
      </c>
      <c r="C72" s="49">
        <v>3011</v>
      </c>
      <c r="D72" s="49">
        <v>75275</v>
      </c>
      <c r="E72" s="50">
        <v>25</v>
      </c>
      <c r="G72" s="48">
        <v>70</v>
      </c>
      <c r="H72" s="51">
        <f t="shared" si="2"/>
        <v>2.7850964053356599E-4</v>
      </c>
      <c r="I72" s="52">
        <f t="shared" si="3"/>
        <v>0.99715632179037961</v>
      </c>
    </row>
    <row r="73" spans="1:9" x14ac:dyDescent="0.35">
      <c r="A73" s="126" t="s">
        <v>143</v>
      </c>
      <c r="B73" s="126" t="s">
        <v>153</v>
      </c>
      <c r="C73" s="49">
        <v>2855.3557500000002</v>
      </c>
      <c r="D73" s="49">
        <v>5710.7115000000003</v>
      </c>
      <c r="E73" s="50">
        <v>2</v>
      </c>
      <c r="G73" s="48">
        <v>71</v>
      </c>
      <c r="H73" s="51">
        <f t="shared" si="2"/>
        <v>2.6411295367916E-4</v>
      </c>
      <c r="I73" s="52">
        <f t="shared" si="3"/>
        <v>0.99742043474405873</v>
      </c>
    </row>
    <row r="74" spans="1:9" x14ac:dyDescent="0.35">
      <c r="A74" s="126" t="s">
        <v>143</v>
      </c>
      <c r="B74" s="126" t="s">
        <v>84</v>
      </c>
      <c r="C74" s="49">
        <v>2817.6637975792401</v>
      </c>
      <c r="D74" s="49">
        <v>42264.956963688601</v>
      </c>
      <c r="E74" s="50">
        <v>15</v>
      </c>
      <c r="G74" s="48">
        <v>72</v>
      </c>
      <c r="H74" s="51">
        <f t="shared" si="2"/>
        <v>2.6062654646570458E-4</v>
      </c>
      <c r="I74" s="52">
        <f t="shared" si="3"/>
        <v>0.99768106129052447</v>
      </c>
    </row>
    <row r="75" spans="1:9" x14ac:dyDescent="0.35">
      <c r="A75" s="126" t="s">
        <v>141</v>
      </c>
      <c r="B75" s="126" t="s">
        <v>181</v>
      </c>
      <c r="C75" s="49">
        <v>2652</v>
      </c>
      <c r="D75" s="49">
        <v>45084</v>
      </c>
      <c r="E75" s="50">
        <v>17</v>
      </c>
      <c r="G75" s="48">
        <v>73</v>
      </c>
      <c r="H75" s="51">
        <f t="shared" si="2"/>
        <v>2.453030776137552E-4</v>
      </c>
      <c r="I75" s="52">
        <f t="shared" si="3"/>
        <v>0.9979263643681382</v>
      </c>
    </row>
    <row r="76" spans="1:9" x14ac:dyDescent="0.35">
      <c r="A76" s="126" t="s">
        <v>143</v>
      </c>
      <c r="B76" s="126" t="s">
        <v>144</v>
      </c>
      <c r="C76" s="49">
        <v>2524.7199999999998</v>
      </c>
      <c r="D76" s="49">
        <v>50494.399999999994</v>
      </c>
      <c r="E76" s="50">
        <v>20</v>
      </c>
      <c r="G76" s="48">
        <v>74</v>
      </c>
      <c r="H76" s="51">
        <f t="shared" si="2"/>
        <v>2.3353000984653092E-4</v>
      </c>
      <c r="I76" s="52">
        <f t="shared" si="3"/>
        <v>0.99815989437798469</v>
      </c>
    </row>
    <row r="77" spans="1:9" x14ac:dyDescent="0.35">
      <c r="A77" s="126" t="s">
        <v>64</v>
      </c>
      <c r="B77" s="126" t="s">
        <v>182</v>
      </c>
      <c r="C77" s="49">
        <v>2518</v>
      </c>
      <c r="D77" s="49">
        <v>50360</v>
      </c>
      <c r="E77" s="50">
        <v>20</v>
      </c>
      <c r="G77" s="48">
        <v>75</v>
      </c>
      <c r="H77" s="51">
        <f t="shared" si="2"/>
        <v>2.3290842738741917E-4</v>
      </c>
      <c r="I77" s="52">
        <f t="shared" si="3"/>
        <v>0.99839280280537213</v>
      </c>
    </row>
    <row r="78" spans="1:9" x14ac:dyDescent="0.35">
      <c r="A78" s="126" t="s">
        <v>143</v>
      </c>
      <c r="B78" s="126" t="s">
        <v>182</v>
      </c>
      <c r="C78" s="49">
        <v>2120.3014596618355</v>
      </c>
      <c r="D78" s="49">
        <v>41505.606509541059</v>
      </c>
      <c r="E78" s="50">
        <v>19.57533270583172</v>
      </c>
      <c r="G78" s="48">
        <v>76</v>
      </c>
      <c r="H78" s="51">
        <f t="shared" si="2"/>
        <v>1.9612235049924046E-4</v>
      </c>
      <c r="I78" s="52">
        <f t="shared" si="3"/>
        <v>0.99858892515587139</v>
      </c>
    </row>
    <row r="79" spans="1:9" x14ac:dyDescent="0.35">
      <c r="A79" s="126" t="s">
        <v>141</v>
      </c>
      <c r="B79" s="126" t="s">
        <v>183</v>
      </c>
      <c r="C79" s="49">
        <v>1930.5</v>
      </c>
      <c r="D79" s="49">
        <v>23166</v>
      </c>
      <c r="E79" s="50">
        <v>12</v>
      </c>
      <c r="G79" s="48">
        <v>77</v>
      </c>
      <c r="H79" s="51">
        <f t="shared" si="2"/>
        <v>1.7856621091001299E-4</v>
      </c>
      <c r="I79" s="52">
        <f t="shared" si="3"/>
        <v>0.99876749136678145</v>
      </c>
    </row>
    <row r="80" spans="1:9" x14ac:dyDescent="0.35">
      <c r="A80" s="126" t="s">
        <v>143</v>
      </c>
      <c r="B80" s="126" t="s">
        <v>184</v>
      </c>
      <c r="C80" s="49">
        <v>1842</v>
      </c>
      <c r="D80" s="49">
        <v>36840</v>
      </c>
      <c r="E80" s="50">
        <v>20</v>
      </c>
      <c r="G80" s="48">
        <v>78</v>
      </c>
      <c r="H80" s="51">
        <f t="shared" si="2"/>
        <v>1.7038019191724626E-4</v>
      </c>
      <c r="I80" s="52">
        <f t="shared" si="3"/>
        <v>0.99893787155869873</v>
      </c>
    </row>
    <row r="81" spans="1:9" x14ac:dyDescent="0.35">
      <c r="A81" s="126" t="s">
        <v>141</v>
      </c>
      <c r="B81" s="126" t="s">
        <v>151</v>
      </c>
      <c r="C81" s="49">
        <v>1713.4312877416701</v>
      </c>
      <c r="D81" s="49">
        <v>20561.175452900039</v>
      </c>
      <c r="E81" s="50">
        <v>11.999999999999998</v>
      </c>
      <c r="G81" s="48">
        <v>79</v>
      </c>
      <c r="H81" s="51">
        <f t="shared" si="2"/>
        <v>1.5848792162998925E-4</v>
      </c>
      <c r="I81" s="52">
        <f t="shared" si="3"/>
        <v>0.99909635948032871</v>
      </c>
    </row>
    <row r="82" spans="1:9" x14ac:dyDescent="0.35">
      <c r="A82" s="126" t="s">
        <v>141</v>
      </c>
      <c r="B82" s="126" t="s">
        <v>149</v>
      </c>
      <c r="C82" s="49">
        <v>1427.16</v>
      </c>
      <c r="D82" s="49">
        <v>17125.920000000002</v>
      </c>
      <c r="E82" s="50">
        <v>12</v>
      </c>
      <c r="G82" s="48">
        <v>80</v>
      </c>
      <c r="H82" s="51">
        <f t="shared" si="2"/>
        <v>1.3200857475386383E-4</v>
      </c>
      <c r="I82" s="52">
        <f t="shared" si="3"/>
        <v>0.99922836805508253</v>
      </c>
    </row>
    <row r="83" spans="1:9" x14ac:dyDescent="0.35">
      <c r="A83" s="126" t="s">
        <v>141</v>
      </c>
      <c r="B83" s="126" t="s">
        <v>185</v>
      </c>
      <c r="C83" s="49">
        <v>1380</v>
      </c>
      <c r="D83" s="49">
        <v>16560</v>
      </c>
      <c r="E83" s="50">
        <v>12</v>
      </c>
      <c r="G83" s="48">
        <v>81</v>
      </c>
      <c r="H83" s="51">
        <f t="shared" si="2"/>
        <v>1.2764639785331155E-4</v>
      </c>
      <c r="I83" s="52">
        <f t="shared" si="3"/>
        <v>0.99935601445293587</v>
      </c>
    </row>
    <row r="84" spans="1:9" x14ac:dyDescent="0.35">
      <c r="A84" s="126" t="s">
        <v>143</v>
      </c>
      <c r="B84" s="126" t="s">
        <v>179</v>
      </c>
      <c r="C84" s="49">
        <v>1287.2160575715229</v>
      </c>
      <c r="D84" s="49">
        <v>19308.240863572842</v>
      </c>
      <c r="E84" s="50">
        <v>14.999999999999998</v>
      </c>
      <c r="G84" s="48">
        <v>82</v>
      </c>
      <c r="H84" s="51">
        <f t="shared" si="2"/>
        <v>1.1906412536807666E-4</v>
      </c>
      <c r="I84" s="52">
        <f t="shared" si="3"/>
        <v>0.99947507857830398</v>
      </c>
    </row>
    <row r="85" spans="1:9" x14ac:dyDescent="0.35">
      <c r="A85" s="126" t="s">
        <v>141</v>
      </c>
      <c r="B85" s="126" t="s">
        <v>186</v>
      </c>
      <c r="C85" s="49">
        <v>927.555641542751</v>
      </c>
      <c r="D85" s="49">
        <v>13913.334623141265</v>
      </c>
      <c r="E85" s="50">
        <v>15</v>
      </c>
      <c r="G85" s="48">
        <v>83</v>
      </c>
      <c r="H85" s="51">
        <f t="shared" si="2"/>
        <v>8.5796475689456253E-5</v>
      </c>
      <c r="I85" s="52">
        <f t="shared" si="3"/>
        <v>0.99956087505399338</v>
      </c>
    </row>
    <row r="86" spans="1:9" x14ac:dyDescent="0.35">
      <c r="A86" s="126" t="s">
        <v>64</v>
      </c>
      <c r="B86" s="126" t="s">
        <v>85</v>
      </c>
      <c r="C86" s="49">
        <v>856.78646030727759</v>
      </c>
      <c r="D86" s="49">
        <v>17135.729206145552</v>
      </c>
      <c r="E86" s="50">
        <v>20</v>
      </c>
      <c r="G86" s="48">
        <v>84</v>
      </c>
      <c r="H86" s="51">
        <f t="shared" si="2"/>
        <v>7.9250511150516867E-5</v>
      </c>
      <c r="I86" s="52">
        <f t="shared" si="3"/>
        <v>0.99964012556514392</v>
      </c>
    </row>
    <row r="87" spans="1:9" x14ac:dyDescent="0.35">
      <c r="A87" s="126" t="s">
        <v>141</v>
      </c>
      <c r="B87" s="126" t="s">
        <v>146</v>
      </c>
      <c r="C87" s="49">
        <v>841.71990209789999</v>
      </c>
      <c r="D87" s="49">
        <v>12625.798531468499</v>
      </c>
      <c r="E87" s="50">
        <v>15</v>
      </c>
      <c r="G87" s="48">
        <v>85</v>
      </c>
      <c r="H87" s="51">
        <f t="shared" si="2"/>
        <v>7.7856893843651433E-5</v>
      </c>
      <c r="I87" s="52">
        <f t="shared" si="3"/>
        <v>0.99971798245898758</v>
      </c>
    </row>
    <row r="88" spans="1:9" x14ac:dyDescent="0.35">
      <c r="A88" s="126" t="s">
        <v>143</v>
      </c>
      <c r="B88" s="126" t="s">
        <v>80</v>
      </c>
      <c r="C88" s="49">
        <v>792</v>
      </c>
      <c r="D88" s="49">
        <v>7836.0639431616401</v>
      </c>
      <c r="E88" s="50">
        <v>9.8940201302545958</v>
      </c>
      <c r="G88" s="48">
        <v>86</v>
      </c>
      <c r="H88" s="51">
        <f t="shared" si="2"/>
        <v>7.3257932681030966E-5</v>
      </c>
      <c r="I88" s="52">
        <f t="shared" si="3"/>
        <v>0.99979124039166856</v>
      </c>
    </row>
    <row r="89" spans="1:9" x14ac:dyDescent="0.35">
      <c r="A89" s="126" t="s">
        <v>141</v>
      </c>
      <c r="B89" s="126" t="s">
        <v>84</v>
      </c>
      <c r="C89" s="49">
        <v>712.12712818604598</v>
      </c>
      <c r="D89" s="49">
        <v>10681.906922790689</v>
      </c>
      <c r="E89" s="50">
        <v>15</v>
      </c>
      <c r="G89" s="48">
        <v>87</v>
      </c>
      <c r="H89" s="51">
        <f t="shared" si="2"/>
        <v>6.5869900526501597E-5</v>
      </c>
      <c r="I89" s="52">
        <f t="shared" si="3"/>
        <v>0.99985711029219504</v>
      </c>
    </row>
    <row r="90" spans="1:9" x14ac:dyDescent="0.35">
      <c r="A90" s="126" t="s">
        <v>143</v>
      </c>
      <c r="B90" s="126" t="s">
        <v>146</v>
      </c>
      <c r="C90" s="49">
        <v>397.42563502975275</v>
      </c>
      <c r="D90" s="49">
        <v>5961.3845254462913</v>
      </c>
      <c r="E90" s="50">
        <v>15</v>
      </c>
      <c r="G90" s="48">
        <v>88</v>
      </c>
      <c r="H90" s="51">
        <f t="shared" si="2"/>
        <v>3.6760833859502037E-5</v>
      </c>
      <c r="I90" s="52">
        <f t="shared" si="3"/>
        <v>0.99989387112605455</v>
      </c>
    </row>
    <row r="91" spans="1:9" x14ac:dyDescent="0.35">
      <c r="A91" s="126" t="s">
        <v>141</v>
      </c>
      <c r="B91" s="126" t="s">
        <v>187</v>
      </c>
      <c r="C91" s="49">
        <v>365.91087421875</v>
      </c>
      <c r="D91" s="49">
        <v>5488.6631132812499</v>
      </c>
      <c r="E91" s="50">
        <v>15</v>
      </c>
      <c r="G91" s="48">
        <v>89</v>
      </c>
      <c r="H91" s="51">
        <f t="shared" si="2"/>
        <v>3.3845800745927246E-5</v>
      </c>
      <c r="I91" s="52">
        <f t="shared" si="3"/>
        <v>0.99992771692680049</v>
      </c>
    </row>
    <row r="92" spans="1:9" x14ac:dyDescent="0.35">
      <c r="A92" s="126" t="s">
        <v>143</v>
      </c>
      <c r="B92" s="126" t="s">
        <v>188</v>
      </c>
      <c r="C92" s="49">
        <v>197.82509999999999</v>
      </c>
      <c r="D92" s="49">
        <v>2967.3764999999999</v>
      </c>
      <c r="E92" s="50">
        <v>15</v>
      </c>
      <c r="G92" s="48">
        <v>90</v>
      </c>
      <c r="H92" s="51">
        <f t="shared" si="2"/>
        <v>1.8298305376790681E-5</v>
      </c>
      <c r="I92" s="52">
        <f t="shared" si="3"/>
        <v>0.9999460152321773</v>
      </c>
    </row>
    <row r="93" spans="1:9" x14ac:dyDescent="0.35">
      <c r="A93" s="126" t="s">
        <v>64</v>
      </c>
      <c r="B93" s="126" t="s">
        <v>146</v>
      </c>
      <c r="C93" s="49">
        <v>166</v>
      </c>
      <c r="D93" s="49">
        <v>2490</v>
      </c>
      <c r="E93" s="50">
        <v>15</v>
      </c>
      <c r="G93" s="48">
        <v>91</v>
      </c>
      <c r="H93" s="51">
        <f t="shared" si="2"/>
        <v>1.5354566698296897E-5</v>
      </c>
      <c r="I93" s="52">
        <f t="shared" si="3"/>
        <v>0.99996136979887562</v>
      </c>
    </row>
    <row r="94" spans="1:9" x14ac:dyDescent="0.35">
      <c r="A94" s="126" t="s">
        <v>141</v>
      </c>
      <c r="B94" s="126" t="s">
        <v>80</v>
      </c>
      <c r="C94" s="49">
        <v>139.541917323767</v>
      </c>
      <c r="D94" s="49">
        <v>2093.128759856505</v>
      </c>
      <c r="E94" s="50">
        <v>15</v>
      </c>
      <c r="G94" s="48">
        <v>92</v>
      </c>
      <c r="H94" s="51">
        <f t="shared" si="2"/>
        <v>1.290726311298802E-5</v>
      </c>
      <c r="I94" s="52">
        <f t="shared" si="3"/>
        <v>0.9999742770619886</v>
      </c>
    </row>
    <row r="95" spans="1:9" x14ac:dyDescent="0.35">
      <c r="A95" s="126" t="s">
        <v>143</v>
      </c>
      <c r="B95" s="126" t="s">
        <v>189</v>
      </c>
      <c r="C95" s="49">
        <v>96.66</v>
      </c>
      <c r="D95" s="49">
        <v>1353.24</v>
      </c>
      <c r="E95" s="50">
        <v>14</v>
      </c>
      <c r="G95" s="48">
        <v>93</v>
      </c>
      <c r="H95" s="51">
        <f t="shared" si="2"/>
        <v>8.9407976931167347E-6</v>
      </c>
      <c r="I95" s="52">
        <f t="shared" si="3"/>
        <v>0.99998321785968169</v>
      </c>
    </row>
    <row r="96" spans="1:9" x14ac:dyDescent="0.35">
      <c r="A96" s="126" t="s">
        <v>143</v>
      </c>
      <c r="B96" s="126" t="s">
        <v>190</v>
      </c>
      <c r="C96" s="49">
        <v>84.652106249999974</v>
      </c>
      <c r="D96" s="49">
        <v>1693.0421249999995</v>
      </c>
      <c r="E96" s="50">
        <v>20</v>
      </c>
      <c r="G96" s="48">
        <v>94</v>
      </c>
      <c r="H96" s="51">
        <f t="shared" si="2"/>
        <v>7.8300988648610843E-6</v>
      </c>
      <c r="I96" s="52">
        <f t="shared" si="3"/>
        <v>0.99999104795854654</v>
      </c>
    </row>
    <row r="97" spans="1:9" x14ac:dyDescent="0.35">
      <c r="A97" s="126" t="s">
        <v>141</v>
      </c>
      <c r="B97" s="126" t="s">
        <v>82</v>
      </c>
      <c r="C97" s="49">
        <v>79.138332000000005</v>
      </c>
      <c r="D97" s="49">
        <v>395.69166000000001</v>
      </c>
      <c r="E97" s="50">
        <v>5</v>
      </c>
      <c r="G97" s="48">
        <v>95</v>
      </c>
      <c r="H97" s="51">
        <f t="shared" si="2"/>
        <v>7.3200891390720699E-6</v>
      </c>
      <c r="I97" s="52">
        <f t="shared" si="3"/>
        <v>0.9999983680476856</v>
      </c>
    </row>
    <row r="98" spans="1:9" x14ac:dyDescent="0.35">
      <c r="A98" s="126" t="s">
        <v>143</v>
      </c>
      <c r="B98" s="126" t="s">
        <v>174</v>
      </c>
      <c r="C98" s="49">
        <v>17.643225600000005</v>
      </c>
      <c r="D98" s="49">
        <v>123.50257920000003</v>
      </c>
      <c r="E98" s="50">
        <v>7</v>
      </c>
      <c r="G98" s="48">
        <v>96</v>
      </c>
      <c r="H98" s="51">
        <f t="shared" si="2"/>
        <v>1.6319523147487911E-6</v>
      </c>
      <c r="I98" s="52">
        <f t="shared" si="3"/>
        <v>1.0000000000000004</v>
      </c>
    </row>
    <row r="99" spans="1:9" x14ac:dyDescent="0.35">
      <c r="A99" s="77"/>
      <c r="H99" s="127"/>
    </row>
    <row r="100" spans="1:9" x14ac:dyDescent="0.35">
      <c r="A100" s="48" t="s">
        <v>87</v>
      </c>
      <c r="B100" s="48"/>
      <c r="C100" s="128">
        <f>SUM(C3:C98)</f>
        <v>10811115.888956506</v>
      </c>
      <c r="D100" s="128">
        <f>SUM(D3:D98)</f>
        <v>105895046.94107644</v>
      </c>
      <c r="E100" s="53">
        <f>D100/C100</f>
        <v>9.7950154293737288</v>
      </c>
      <c r="H100" s="127"/>
    </row>
    <row r="101" spans="1:9" x14ac:dyDescent="0.35">
      <c r="C101" s="129"/>
      <c r="H101" s="127"/>
    </row>
    <row r="102" spans="1:9" x14ac:dyDescent="0.35">
      <c r="C102" s="128">
        <v>10811115.88895651</v>
      </c>
      <c r="D102" s="130">
        <v>105998012.59991643</v>
      </c>
      <c r="E102" s="131">
        <v>9.8045394840501867</v>
      </c>
    </row>
  </sheetData>
  <autoFilter ref="A2:O40" xr:uid="{796F3742-CE86-47C4-AE6B-97B2DEDB070C}"/>
  <mergeCells count="1">
    <mergeCell ref="A1:E1"/>
  </mergeCell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6C5D0-FD0F-430C-8CEE-370ED8EEF467}">
  <dimension ref="A1:M40"/>
  <sheetViews>
    <sheetView topLeftCell="A14" workbookViewId="0">
      <selection activeCell="B6" sqref="B6:J27"/>
    </sheetView>
  </sheetViews>
  <sheetFormatPr defaultRowHeight="14.5" x14ac:dyDescent="0.35"/>
  <cols>
    <col min="1" max="1" width="33.26953125" customWidth="1"/>
    <col min="2" max="2" width="12.1796875" bestFit="1" customWidth="1"/>
    <col min="3" max="3" width="11.26953125" bestFit="1" customWidth="1"/>
    <col min="4" max="4" width="11.26953125" customWidth="1"/>
    <col min="5" max="5" width="12.453125" customWidth="1"/>
    <col min="6" max="6" width="14.7265625" bestFit="1" customWidth="1"/>
    <col min="7" max="7" width="12.54296875" customWidth="1"/>
    <col min="8" max="9" width="11.26953125" bestFit="1" customWidth="1"/>
    <col min="10" max="10" width="11.81640625" customWidth="1"/>
  </cols>
  <sheetData>
    <row r="1" spans="1:13" x14ac:dyDescent="0.35">
      <c r="A1" s="159" t="s">
        <v>162</v>
      </c>
      <c r="B1" s="159"/>
      <c r="C1" s="159"/>
      <c r="D1" s="159"/>
      <c r="E1" s="159"/>
      <c r="F1" s="159"/>
      <c r="G1" s="159"/>
      <c r="H1" s="159"/>
      <c r="I1" s="159"/>
      <c r="J1" s="159"/>
    </row>
    <row r="2" spans="1:13" ht="15" customHeight="1" thickBot="1" x14ac:dyDescent="0.4">
      <c r="A2" s="160" t="s">
        <v>88</v>
      </c>
      <c r="B2" s="162" t="s">
        <v>89</v>
      </c>
      <c r="C2" s="163"/>
      <c r="D2" s="162" t="s">
        <v>90</v>
      </c>
      <c r="E2" s="164"/>
      <c r="F2" s="163"/>
      <c r="G2" s="162" t="s">
        <v>91</v>
      </c>
      <c r="H2" s="164"/>
      <c r="I2" s="164"/>
      <c r="J2" s="163"/>
    </row>
    <row r="3" spans="1:13" ht="23.5" thickBot="1" x14ac:dyDescent="0.4">
      <c r="A3" s="161"/>
      <c r="B3" s="54" t="s">
        <v>92</v>
      </c>
      <c r="C3" s="55" t="s">
        <v>163</v>
      </c>
      <c r="D3" s="54" t="s">
        <v>94</v>
      </c>
      <c r="E3" s="56" t="s">
        <v>95</v>
      </c>
      <c r="F3" s="56" t="s">
        <v>156</v>
      </c>
      <c r="G3" s="54" t="s">
        <v>97</v>
      </c>
      <c r="H3" s="56" t="s">
        <v>98</v>
      </c>
      <c r="I3" s="56" t="s">
        <v>99</v>
      </c>
      <c r="J3" s="55" t="s">
        <v>100</v>
      </c>
      <c r="L3" s="89"/>
    </row>
    <row r="4" spans="1:13" x14ac:dyDescent="0.35">
      <c r="A4" s="165" t="s">
        <v>30</v>
      </c>
      <c r="B4" s="167" t="s">
        <v>31</v>
      </c>
      <c r="C4" s="157" t="s">
        <v>101</v>
      </c>
      <c r="D4" s="167" t="s">
        <v>33</v>
      </c>
      <c r="E4" s="169" t="s">
        <v>34</v>
      </c>
      <c r="F4" s="157" t="s">
        <v>102</v>
      </c>
      <c r="G4" s="90" t="s">
        <v>103</v>
      </c>
      <c r="H4" s="91" t="s">
        <v>104</v>
      </c>
      <c r="I4" s="91" t="s">
        <v>105</v>
      </c>
      <c r="J4" s="92" t="s">
        <v>106</v>
      </c>
    </row>
    <row r="5" spans="1:13" x14ac:dyDescent="0.35">
      <c r="A5" s="166"/>
      <c r="B5" s="168"/>
      <c r="C5" s="158"/>
      <c r="D5" s="168"/>
      <c r="E5" s="170"/>
      <c r="F5" s="158"/>
      <c r="G5" s="93" t="s">
        <v>107</v>
      </c>
      <c r="H5" s="94" t="s">
        <v>108</v>
      </c>
      <c r="I5" s="94" t="s">
        <v>109</v>
      </c>
      <c r="J5" s="95" t="s">
        <v>110</v>
      </c>
    </row>
    <row r="6" spans="1:13" x14ac:dyDescent="0.35">
      <c r="A6" s="83" t="s">
        <v>126</v>
      </c>
      <c r="B6" s="96">
        <v>386988.77924682747</v>
      </c>
      <c r="C6" s="96">
        <v>1700070.5881921218</v>
      </c>
      <c r="D6" s="98">
        <v>17590.060000000001</v>
      </c>
      <c r="E6" s="98">
        <v>11474.32</v>
      </c>
      <c r="F6" s="97">
        <v>85403.29</v>
      </c>
      <c r="G6" s="98">
        <v>2087059.3674389492</v>
      </c>
      <c r="H6" s="98">
        <v>102993.34999999999</v>
      </c>
      <c r="I6" s="98">
        <v>1984066.0174389491</v>
      </c>
      <c r="J6" s="99">
        <v>20.264020613359499</v>
      </c>
      <c r="M6" s="100"/>
    </row>
    <row r="7" spans="1:13" x14ac:dyDescent="0.35">
      <c r="A7" s="83" t="s">
        <v>128</v>
      </c>
      <c r="B7" s="96">
        <v>2861215.5705743795</v>
      </c>
      <c r="C7" s="96">
        <v>6542447.4107706035</v>
      </c>
      <c r="D7" s="98">
        <v>610269.96</v>
      </c>
      <c r="E7" s="98">
        <v>502792.31</v>
      </c>
      <c r="F7" s="97">
        <v>2296399.0952594788</v>
      </c>
      <c r="G7" s="98">
        <v>9403662.981344983</v>
      </c>
      <c r="H7" s="98">
        <v>2906669.0552594787</v>
      </c>
      <c r="I7" s="98">
        <v>6496993.9260855038</v>
      </c>
      <c r="J7" s="99">
        <v>3.2352024955608565</v>
      </c>
      <c r="M7" s="100"/>
    </row>
    <row r="8" spans="1:13" x14ac:dyDescent="0.35">
      <c r="A8" s="83" t="s">
        <v>129</v>
      </c>
      <c r="B8" s="96">
        <v>3709582.0498428098</v>
      </c>
      <c r="C8" s="96">
        <v>6036654.108222221</v>
      </c>
      <c r="D8" s="98">
        <v>666518.6</v>
      </c>
      <c r="E8" s="98">
        <v>1194487.47</v>
      </c>
      <c r="F8" s="97">
        <v>2194161.7229639306</v>
      </c>
      <c r="G8" s="98">
        <v>9746236.1580650304</v>
      </c>
      <c r="H8" s="98">
        <v>2860680.3229639307</v>
      </c>
      <c r="I8" s="98">
        <v>6885555.8351010997</v>
      </c>
      <c r="J8" s="99">
        <v>3.406964448221542</v>
      </c>
      <c r="M8" s="100"/>
    </row>
    <row r="9" spans="1:13" x14ac:dyDescent="0.35">
      <c r="A9" s="83" t="s">
        <v>46</v>
      </c>
      <c r="B9" s="96">
        <v>181208.43824905058</v>
      </c>
      <c r="C9" s="96">
        <v>314422.93332054612</v>
      </c>
      <c r="D9" s="98">
        <v>116673.89</v>
      </c>
      <c r="E9" s="98">
        <v>222632.73</v>
      </c>
      <c r="F9" s="97">
        <v>222632.73</v>
      </c>
      <c r="G9" s="98">
        <v>495631.3715695967</v>
      </c>
      <c r="H9" s="98">
        <v>339306.62</v>
      </c>
      <c r="I9" s="98">
        <v>156324.7515695967</v>
      </c>
      <c r="J9" s="99">
        <v>1.4607182482015726</v>
      </c>
      <c r="M9" s="100"/>
    </row>
    <row r="10" spans="1:13" x14ac:dyDescent="0.35">
      <c r="A10" s="101" t="s">
        <v>111</v>
      </c>
      <c r="B10" s="102">
        <v>7138994.8379130671</v>
      </c>
      <c r="C10" s="102">
        <v>14593595.040505493</v>
      </c>
      <c r="D10" s="102">
        <v>1411052.51</v>
      </c>
      <c r="E10" s="102">
        <v>1931386.83</v>
      </c>
      <c r="F10" s="102">
        <v>4798596.8382234098</v>
      </c>
      <c r="G10" s="102">
        <v>21732589.878418561</v>
      </c>
      <c r="H10" s="102">
        <v>6209649.3482234096</v>
      </c>
      <c r="I10" s="102">
        <v>15522940.530195151</v>
      </c>
      <c r="J10" s="103">
        <v>3.499809515755715</v>
      </c>
      <c r="M10" s="100"/>
    </row>
    <row r="11" spans="1:13" x14ac:dyDescent="0.35">
      <c r="A11" s="83" t="s">
        <v>130</v>
      </c>
      <c r="B11" s="96">
        <v>4456992.3756890642</v>
      </c>
      <c r="C11" s="96">
        <v>7286086.9780303687</v>
      </c>
      <c r="D11" s="98">
        <v>2137654.6399999997</v>
      </c>
      <c r="E11" s="98">
        <v>873560.88</v>
      </c>
      <c r="F11" s="97">
        <v>2068301.6154374606</v>
      </c>
      <c r="G11" s="98">
        <v>11743079.353719432</v>
      </c>
      <c r="H11" s="98">
        <v>4205956.2554374598</v>
      </c>
      <c r="I11" s="98">
        <v>7537123.0982819721</v>
      </c>
      <c r="J11" s="99">
        <v>2.7920117662988009</v>
      </c>
      <c r="M11" s="100"/>
    </row>
    <row r="12" spans="1:13" x14ac:dyDescent="0.35">
      <c r="A12" s="83" t="s">
        <v>131</v>
      </c>
      <c r="B12" s="96">
        <v>3697268.6761063645</v>
      </c>
      <c r="C12" s="96">
        <v>5746271.846511418</v>
      </c>
      <c r="D12" s="98">
        <v>0</v>
      </c>
      <c r="E12" s="98">
        <v>1529438.4500000002</v>
      </c>
      <c r="F12" s="97">
        <v>1529438.4500000002</v>
      </c>
      <c r="G12" s="98">
        <v>9443540.5226177834</v>
      </c>
      <c r="H12" s="98">
        <v>1529438.4500000002</v>
      </c>
      <c r="I12" s="98">
        <v>7914102.0726177832</v>
      </c>
      <c r="J12" s="99">
        <v>6.1745149159927175</v>
      </c>
      <c r="M12" s="100"/>
    </row>
    <row r="13" spans="1:13" x14ac:dyDescent="0.35">
      <c r="A13" s="83" t="s">
        <v>132</v>
      </c>
      <c r="B13" s="96">
        <v>543818.95513798599</v>
      </c>
      <c r="C13" s="96">
        <v>840426.17007712624</v>
      </c>
      <c r="D13" s="98">
        <v>0</v>
      </c>
      <c r="E13" s="98">
        <v>111126.37</v>
      </c>
      <c r="F13" s="97">
        <v>885289.95917707379</v>
      </c>
      <c r="G13" s="98">
        <v>1384245.1252151122</v>
      </c>
      <c r="H13" s="98">
        <v>885289.95917707379</v>
      </c>
      <c r="I13" s="98">
        <v>498955.16603803844</v>
      </c>
      <c r="J13" s="99">
        <v>1.5636064894510324</v>
      </c>
      <c r="M13" s="100"/>
    </row>
    <row r="14" spans="1:13" x14ac:dyDescent="0.35">
      <c r="A14" s="83" t="s">
        <v>49</v>
      </c>
      <c r="B14" s="96">
        <v>1142567.1645613306</v>
      </c>
      <c r="C14" s="96">
        <v>1818957.8584128746</v>
      </c>
      <c r="D14" s="98">
        <v>74381.319999999992</v>
      </c>
      <c r="E14" s="98">
        <v>166747.4</v>
      </c>
      <c r="F14" s="97">
        <v>988313.64446780458</v>
      </c>
      <c r="G14" s="98">
        <v>2961525.0229742052</v>
      </c>
      <c r="H14" s="98">
        <v>1062694.9644678046</v>
      </c>
      <c r="I14" s="98">
        <v>1898830.0585064006</v>
      </c>
      <c r="J14" s="99">
        <v>2.786806300957049</v>
      </c>
      <c r="M14" s="100"/>
    </row>
    <row r="15" spans="1:13" x14ac:dyDescent="0.35">
      <c r="A15" s="83" t="s">
        <v>133</v>
      </c>
      <c r="B15" s="96">
        <v>884851.38131514715</v>
      </c>
      <c r="C15" s="96">
        <v>1343232.4018274832</v>
      </c>
      <c r="D15" s="98">
        <v>96066.25</v>
      </c>
      <c r="E15" s="98">
        <v>266356.55</v>
      </c>
      <c r="F15" s="97">
        <v>266356.55</v>
      </c>
      <c r="G15" s="98">
        <v>2228083.7831426305</v>
      </c>
      <c r="H15" s="98">
        <v>362422.8</v>
      </c>
      <c r="I15" s="98">
        <v>1865660.9831426304</v>
      </c>
      <c r="J15" s="99">
        <v>6.1477472806419202</v>
      </c>
      <c r="M15" s="100"/>
    </row>
    <row r="16" spans="1:13" x14ac:dyDescent="0.35">
      <c r="A16" s="83" t="s">
        <v>134</v>
      </c>
      <c r="B16" s="96">
        <v>163814.82836007883</v>
      </c>
      <c r="C16" s="96">
        <v>250113.69786003695</v>
      </c>
      <c r="D16" s="98">
        <v>108458.3</v>
      </c>
      <c r="E16" s="98">
        <v>14788.41</v>
      </c>
      <c r="F16" s="97">
        <v>14788.41</v>
      </c>
      <c r="G16" s="98">
        <v>413928.52622011577</v>
      </c>
      <c r="H16" s="98">
        <v>123246.71</v>
      </c>
      <c r="I16" s="98">
        <v>290681.81622011575</v>
      </c>
      <c r="J16" s="99">
        <v>3.3585361119993853</v>
      </c>
      <c r="M16" s="100"/>
    </row>
    <row r="17" spans="1:13" x14ac:dyDescent="0.35">
      <c r="A17" s="83" t="s">
        <v>50</v>
      </c>
      <c r="B17" s="96">
        <v>2828755.1065490246</v>
      </c>
      <c r="C17" s="96">
        <v>4628988.7831494007</v>
      </c>
      <c r="D17" s="98">
        <v>953884.42999999993</v>
      </c>
      <c r="E17" s="98">
        <v>794181.36999999988</v>
      </c>
      <c r="F17" s="97">
        <v>2412443.3666207171</v>
      </c>
      <c r="G17" s="98">
        <v>7457743.8896984253</v>
      </c>
      <c r="H17" s="98">
        <v>3366327.7966207173</v>
      </c>
      <c r="I17" s="98">
        <v>4091416.093077708</v>
      </c>
      <c r="J17" s="99">
        <v>2.2153944417370375</v>
      </c>
      <c r="M17" s="100"/>
    </row>
    <row r="18" spans="1:13" x14ac:dyDescent="0.35">
      <c r="A18" s="101" t="s">
        <v>157</v>
      </c>
      <c r="B18" s="102">
        <v>13718068.487718998</v>
      </c>
      <c r="C18" s="102">
        <v>21914077.735868707</v>
      </c>
      <c r="D18" s="102">
        <v>3370444.9399999995</v>
      </c>
      <c r="E18" s="102">
        <v>3756199.4299999997</v>
      </c>
      <c r="F18" s="102">
        <v>8164931.9957030565</v>
      </c>
      <c r="G18" s="102">
        <v>35632146.223587707</v>
      </c>
      <c r="H18" s="102">
        <v>11535376.935703056</v>
      </c>
      <c r="I18" s="102">
        <v>24096769.287884653</v>
      </c>
      <c r="J18" s="103">
        <v>3.0889451139912842</v>
      </c>
    </row>
    <row r="19" spans="1:13" x14ac:dyDescent="0.35">
      <c r="A19" s="83" t="s">
        <v>135</v>
      </c>
      <c r="B19" s="96">
        <v>1916473.7590913149</v>
      </c>
      <c r="C19" s="96">
        <v>5192060.0965659404</v>
      </c>
      <c r="D19" s="98">
        <v>136335.51999999999</v>
      </c>
      <c r="E19" s="98">
        <v>550322.18999999994</v>
      </c>
      <c r="F19" s="97">
        <v>1068319.5</v>
      </c>
      <c r="G19" s="98">
        <v>7108533.8556572553</v>
      </c>
      <c r="H19" s="98">
        <v>1204655.02</v>
      </c>
      <c r="I19" s="98">
        <v>5903878.8356572557</v>
      </c>
      <c r="J19" s="99">
        <v>5.9008875882634477</v>
      </c>
    </row>
    <row r="20" spans="1:13" x14ac:dyDescent="0.35">
      <c r="A20" s="83" t="s">
        <v>137</v>
      </c>
      <c r="B20" s="96">
        <v>3702563.6580967195</v>
      </c>
      <c r="C20" s="96">
        <v>10004630.355394164</v>
      </c>
      <c r="D20" s="98">
        <v>2123311.6999999997</v>
      </c>
      <c r="E20" s="98">
        <v>3367960.4800000004</v>
      </c>
      <c r="F20" s="97">
        <v>23672079.0284</v>
      </c>
      <c r="G20" s="98">
        <v>13707194.013490884</v>
      </c>
      <c r="H20" s="98">
        <v>25795390.728399999</v>
      </c>
      <c r="I20" s="98">
        <v>-12088196.714909116</v>
      </c>
      <c r="J20" s="99">
        <v>0.53138152307185826</v>
      </c>
    </row>
    <row r="21" spans="1:13" x14ac:dyDescent="0.35">
      <c r="A21" s="83" t="s">
        <v>138</v>
      </c>
      <c r="B21" s="96">
        <v>21102.507526839734</v>
      </c>
      <c r="C21" s="96">
        <v>36106.952657760346</v>
      </c>
      <c r="D21" s="98">
        <v>0</v>
      </c>
      <c r="E21" s="98">
        <v>112938.95</v>
      </c>
      <c r="F21" s="97">
        <v>112938.95</v>
      </c>
      <c r="G21" s="98">
        <v>57209.460184600081</v>
      </c>
      <c r="H21" s="98">
        <v>112938.95</v>
      </c>
      <c r="I21" s="98">
        <v>-55729.489815399917</v>
      </c>
      <c r="J21" s="99">
        <v>0.50655208132004137</v>
      </c>
    </row>
    <row r="22" spans="1:13" x14ac:dyDescent="0.35">
      <c r="A22" s="83" t="s">
        <v>139</v>
      </c>
      <c r="B22" s="96">
        <v>1988299.5333507231</v>
      </c>
      <c r="C22" s="96">
        <v>3304150.4081769269</v>
      </c>
      <c r="D22" s="98">
        <v>986781.24</v>
      </c>
      <c r="E22" s="98">
        <v>3642848.95</v>
      </c>
      <c r="F22" s="97">
        <v>4234271.5836457796</v>
      </c>
      <c r="G22" s="98">
        <v>5292449.9415276498</v>
      </c>
      <c r="H22" s="98">
        <v>5221052.8236457799</v>
      </c>
      <c r="I22" s="98">
        <v>71397.117881869897</v>
      </c>
      <c r="J22" s="99">
        <v>1.0136748507041564</v>
      </c>
    </row>
    <row r="23" spans="1:13" x14ac:dyDescent="0.35">
      <c r="A23" s="101" t="s">
        <v>51</v>
      </c>
      <c r="B23" s="102">
        <v>7628439.4580655973</v>
      </c>
      <c r="C23" s="102">
        <v>18536947.812794793</v>
      </c>
      <c r="D23" s="102">
        <v>3246428.46</v>
      </c>
      <c r="E23" s="102">
        <v>7674070.5700000003</v>
      </c>
      <c r="F23" s="102">
        <v>29087609.062045779</v>
      </c>
      <c r="G23" s="102">
        <v>26165387.270860389</v>
      </c>
      <c r="H23" s="102">
        <v>32334037.522045776</v>
      </c>
      <c r="I23" s="102">
        <v>-6168650.2511853902</v>
      </c>
      <c r="J23" s="103">
        <v>0.80922115751923895</v>
      </c>
    </row>
    <row r="24" spans="1:13" x14ac:dyDescent="0.35">
      <c r="A24" s="104"/>
      <c r="B24" s="105"/>
      <c r="C24" s="106"/>
      <c r="D24" s="106"/>
      <c r="E24" s="106"/>
      <c r="F24" s="106"/>
      <c r="G24" s="106"/>
      <c r="H24" s="106"/>
      <c r="I24" s="106"/>
      <c r="J24" s="107"/>
    </row>
    <row r="25" spans="1:13" s="112" customFormat="1" x14ac:dyDescent="0.35">
      <c r="A25" s="108" t="s">
        <v>158</v>
      </c>
      <c r="B25" s="109"/>
      <c r="C25" s="109"/>
      <c r="D25" s="110">
        <v>210032</v>
      </c>
      <c r="E25" s="110"/>
      <c r="F25" s="109"/>
      <c r="G25" s="109">
        <v>0</v>
      </c>
      <c r="H25" s="109">
        <v>210032</v>
      </c>
      <c r="I25" s="109">
        <v>-210032</v>
      </c>
      <c r="J25" s="111"/>
    </row>
    <row r="26" spans="1:13" x14ac:dyDescent="0.35">
      <c r="A26" s="101" t="s">
        <v>113</v>
      </c>
      <c r="B26" s="113">
        <v>28485502.783697665</v>
      </c>
      <c r="C26" s="113">
        <v>55044620.589168996</v>
      </c>
      <c r="D26" s="113">
        <v>8237957.9099999992</v>
      </c>
      <c r="E26" s="113">
        <v>13361656.83</v>
      </c>
      <c r="F26" s="113">
        <v>42051137.895972244</v>
      </c>
      <c r="G26" s="113">
        <v>83530123.37286666</v>
      </c>
      <c r="H26" s="113">
        <v>50289095.805972241</v>
      </c>
      <c r="I26" s="113">
        <v>33241027.566894408</v>
      </c>
      <c r="J26" s="103">
        <v>1.6609987122287209</v>
      </c>
    </row>
    <row r="27" spans="1:13" x14ac:dyDescent="0.35">
      <c r="A27" s="101" t="s">
        <v>114</v>
      </c>
      <c r="B27" s="113">
        <v>20857063.325632066</v>
      </c>
      <c r="C27" s="113">
        <v>36507672.776374206</v>
      </c>
      <c r="D27" s="113">
        <v>4991529.4499999993</v>
      </c>
      <c r="E27" s="113">
        <v>5687586.2599999998</v>
      </c>
      <c r="F27" s="113">
        <v>12963528.833926465</v>
      </c>
      <c r="G27" s="113">
        <v>57364736.102006271</v>
      </c>
      <c r="H27" s="113">
        <v>17955058.283926465</v>
      </c>
      <c r="I27" s="113">
        <v>39409677.818079799</v>
      </c>
      <c r="J27" s="103">
        <v>3.1949067051127158</v>
      </c>
    </row>
    <row r="29" spans="1:13" ht="14.5" customHeight="1" x14ac:dyDescent="0.35">
      <c r="A29" s="156" t="s">
        <v>159</v>
      </c>
      <c r="B29" s="156"/>
      <c r="C29" s="156"/>
      <c r="D29" s="156"/>
      <c r="E29" s="156"/>
      <c r="F29" s="156"/>
      <c r="G29" s="156"/>
      <c r="H29" s="156"/>
      <c r="I29" s="156"/>
      <c r="J29" s="156"/>
    </row>
    <row r="30" spans="1:13" ht="29.25" customHeight="1" x14ac:dyDescent="0.35">
      <c r="A30" s="156"/>
      <c r="B30" s="156"/>
      <c r="C30" s="156"/>
      <c r="D30" s="156"/>
      <c r="E30" s="156"/>
      <c r="F30" s="156"/>
      <c r="G30" s="156"/>
      <c r="H30" s="156"/>
      <c r="I30" s="156"/>
      <c r="J30" s="156"/>
    </row>
    <row r="31" spans="1:13" x14ac:dyDescent="0.35">
      <c r="E31" s="100"/>
      <c r="F31" s="114"/>
    </row>
    <row r="32" spans="1:13" x14ac:dyDescent="0.35">
      <c r="E32" s="71"/>
      <c r="F32" s="59"/>
    </row>
    <row r="33" spans="1:6" x14ac:dyDescent="0.35">
      <c r="E33" s="117"/>
      <c r="F33" s="59"/>
    </row>
    <row r="36" spans="1:6" x14ac:dyDescent="0.35">
      <c r="A36" s="115"/>
    </row>
    <row r="37" spans="1:6" x14ac:dyDescent="0.35">
      <c r="E37" s="100"/>
      <c r="F37" s="114"/>
    </row>
    <row r="38" spans="1:6" x14ac:dyDescent="0.35">
      <c r="F38" s="114"/>
    </row>
    <row r="39" spans="1:6" x14ac:dyDescent="0.35">
      <c r="F39" s="114"/>
    </row>
    <row r="40" spans="1:6" x14ac:dyDescent="0.35">
      <c r="E40" s="100"/>
      <c r="F40" s="114"/>
    </row>
  </sheetData>
  <mergeCells count="12">
    <mergeCell ref="A29:J30"/>
    <mergeCell ref="F4:F5"/>
    <mergeCell ref="A1:J1"/>
    <mergeCell ref="A2:A3"/>
    <mergeCell ref="B2:C2"/>
    <mergeCell ref="D2:F2"/>
    <mergeCell ref="G2:J2"/>
    <mergeCell ref="A4:A5"/>
    <mergeCell ref="B4:B5"/>
    <mergeCell ref="C4:C5"/>
    <mergeCell ref="D4:D5"/>
    <mergeCell ref="E4:E5"/>
  </mergeCells>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6DAD0-ACAE-422A-A95A-2CFCDAB115E9}">
  <dimension ref="A1:M40"/>
  <sheetViews>
    <sheetView topLeftCell="A14" workbookViewId="0">
      <selection activeCell="A29" sqref="A29:J30"/>
    </sheetView>
  </sheetViews>
  <sheetFormatPr defaultRowHeight="14.5" x14ac:dyDescent="0.35"/>
  <cols>
    <col min="1" max="1" width="26.81640625" customWidth="1"/>
    <col min="2" max="2" width="12.1796875" bestFit="1" customWidth="1"/>
    <col min="3" max="3" width="11.26953125" bestFit="1" customWidth="1"/>
    <col min="4" max="4" width="11.26953125" customWidth="1"/>
    <col min="5" max="5" width="12.453125" customWidth="1"/>
    <col min="6" max="6" width="14.7265625" bestFit="1" customWidth="1"/>
    <col min="7" max="9" width="11.26953125" bestFit="1" customWidth="1"/>
    <col min="10" max="10" width="11.81640625" customWidth="1"/>
  </cols>
  <sheetData>
    <row r="1" spans="1:13" x14ac:dyDescent="0.35">
      <c r="A1" s="159" t="s">
        <v>162</v>
      </c>
      <c r="B1" s="159"/>
      <c r="C1" s="159"/>
      <c r="D1" s="159"/>
      <c r="E1" s="159"/>
      <c r="F1" s="159"/>
      <c r="G1" s="159"/>
      <c r="H1" s="159"/>
      <c r="I1" s="159"/>
      <c r="J1" s="159"/>
    </row>
    <row r="2" spans="1:13" ht="15" customHeight="1" thickBot="1" x14ac:dyDescent="0.4">
      <c r="A2" s="160" t="s">
        <v>88</v>
      </c>
      <c r="B2" s="162" t="s">
        <v>89</v>
      </c>
      <c r="C2" s="163"/>
      <c r="D2" s="162" t="s">
        <v>90</v>
      </c>
      <c r="E2" s="164"/>
      <c r="F2" s="163"/>
      <c r="G2" s="162" t="s">
        <v>91</v>
      </c>
      <c r="H2" s="164"/>
      <c r="I2" s="164"/>
      <c r="J2" s="163"/>
    </row>
    <row r="3" spans="1:13" ht="23.5" thickBot="1" x14ac:dyDescent="0.4">
      <c r="A3" s="161"/>
      <c r="B3" s="54" t="s">
        <v>92</v>
      </c>
      <c r="C3" s="55" t="s">
        <v>160</v>
      </c>
      <c r="D3" s="54" t="s">
        <v>94</v>
      </c>
      <c r="E3" s="56" t="s">
        <v>95</v>
      </c>
      <c r="F3" s="56" t="s">
        <v>156</v>
      </c>
      <c r="G3" s="54" t="s">
        <v>97</v>
      </c>
      <c r="H3" s="56" t="s">
        <v>98</v>
      </c>
      <c r="I3" s="56" t="s">
        <v>99</v>
      </c>
      <c r="J3" s="55" t="s">
        <v>100</v>
      </c>
      <c r="L3" s="89"/>
    </row>
    <row r="4" spans="1:13" x14ac:dyDescent="0.35">
      <c r="A4" s="165" t="s">
        <v>30</v>
      </c>
      <c r="B4" s="167" t="s">
        <v>31</v>
      </c>
      <c r="C4" s="157" t="s">
        <v>101</v>
      </c>
      <c r="D4" s="167" t="s">
        <v>33</v>
      </c>
      <c r="E4" s="169" t="s">
        <v>34</v>
      </c>
      <c r="F4" s="157" t="s">
        <v>102</v>
      </c>
      <c r="G4" s="90" t="s">
        <v>103</v>
      </c>
      <c r="H4" s="91" t="s">
        <v>104</v>
      </c>
      <c r="I4" s="91" t="s">
        <v>105</v>
      </c>
      <c r="J4" s="92" t="s">
        <v>106</v>
      </c>
    </row>
    <row r="5" spans="1:13" x14ac:dyDescent="0.35">
      <c r="A5" s="166"/>
      <c r="B5" s="168"/>
      <c r="C5" s="158"/>
      <c r="D5" s="168"/>
      <c r="E5" s="170"/>
      <c r="F5" s="158"/>
      <c r="G5" s="93" t="s">
        <v>107</v>
      </c>
      <c r="H5" s="94" t="s">
        <v>108</v>
      </c>
      <c r="I5" s="94" t="s">
        <v>109</v>
      </c>
      <c r="J5" s="95" t="s">
        <v>110</v>
      </c>
    </row>
    <row r="6" spans="1:13" x14ac:dyDescent="0.35">
      <c r="A6" s="83" t="s">
        <v>126</v>
      </c>
      <c r="B6" s="96">
        <v>386988.77924682747</v>
      </c>
      <c r="C6" s="96">
        <v>1096595.975938451</v>
      </c>
      <c r="D6" s="98">
        <v>17590.060000000001</v>
      </c>
      <c r="E6" s="98">
        <v>11474.32</v>
      </c>
      <c r="F6" s="97">
        <v>85403.29</v>
      </c>
      <c r="G6" s="98">
        <v>1483584.7551852786</v>
      </c>
      <c r="H6" s="98">
        <v>102993.34999999999</v>
      </c>
      <c r="I6" s="98">
        <v>1380591.4051852785</v>
      </c>
      <c r="J6" s="99">
        <v>14.404665497192573</v>
      </c>
      <c r="M6" s="100"/>
    </row>
    <row r="7" spans="1:13" x14ac:dyDescent="0.35">
      <c r="A7" s="83" t="s">
        <v>128</v>
      </c>
      <c r="B7" s="96">
        <v>2861215.5705743795</v>
      </c>
      <c r="C7" s="96">
        <v>2106270.4415733414</v>
      </c>
      <c r="D7" s="98">
        <v>610269.96</v>
      </c>
      <c r="E7" s="98">
        <v>502792.31</v>
      </c>
      <c r="F7" s="97">
        <v>2296399.0952594788</v>
      </c>
      <c r="G7" s="98">
        <v>4967486.0121477209</v>
      </c>
      <c r="H7" s="98">
        <v>2906669.0552594787</v>
      </c>
      <c r="I7" s="98">
        <v>2060816.9568882422</v>
      </c>
      <c r="J7" s="99">
        <v>1.7089960768527439</v>
      </c>
      <c r="M7" s="100"/>
    </row>
    <row r="8" spans="1:13" x14ac:dyDescent="0.35">
      <c r="A8" s="83" t="s">
        <v>129</v>
      </c>
      <c r="B8" s="96">
        <v>3709582.0498428098</v>
      </c>
      <c r="C8" s="96">
        <v>261354.58469779597</v>
      </c>
      <c r="D8" s="98">
        <v>666518.6</v>
      </c>
      <c r="E8" s="98">
        <v>1194487.47</v>
      </c>
      <c r="F8" s="97">
        <v>2194161.7229639306</v>
      </c>
      <c r="G8" s="98">
        <v>3970936.6345406058</v>
      </c>
      <c r="H8" s="98">
        <v>2860680.3229639307</v>
      </c>
      <c r="I8" s="98">
        <v>1110256.3115766752</v>
      </c>
      <c r="J8" s="99">
        <v>1.3881091860087136</v>
      </c>
      <c r="M8" s="100"/>
    </row>
    <row r="9" spans="1:13" x14ac:dyDescent="0.35">
      <c r="A9" s="83" t="s">
        <v>46</v>
      </c>
      <c r="B9" s="96">
        <v>181208.43824905058</v>
      </c>
      <c r="C9" s="96">
        <v>35546.185270723923</v>
      </c>
      <c r="D9" s="98">
        <v>116673.89</v>
      </c>
      <c r="E9" s="98">
        <v>222632.73</v>
      </c>
      <c r="F9" s="97">
        <v>222632.73</v>
      </c>
      <c r="G9" s="98">
        <v>216754.6235197745</v>
      </c>
      <c r="H9" s="98">
        <v>339306.62</v>
      </c>
      <c r="I9" s="98">
        <v>-122551.9964802255</v>
      </c>
      <c r="J9" s="99">
        <v>0.63881637063189189</v>
      </c>
      <c r="M9" s="100"/>
    </row>
    <row r="10" spans="1:13" x14ac:dyDescent="0.35">
      <c r="A10" s="101" t="s">
        <v>111</v>
      </c>
      <c r="B10" s="102">
        <v>7138994.8379130671</v>
      </c>
      <c r="C10" s="102">
        <v>3499767.1874803123</v>
      </c>
      <c r="D10" s="102">
        <v>1411052.51</v>
      </c>
      <c r="E10" s="102">
        <v>1931386.83</v>
      </c>
      <c r="F10" s="102">
        <v>4798596.8382234098</v>
      </c>
      <c r="G10" s="102">
        <v>10638762.02539338</v>
      </c>
      <c r="H10" s="102">
        <v>6209649.3482234096</v>
      </c>
      <c r="I10" s="102">
        <v>4429112.6771699702</v>
      </c>
      <c r="J10" s="103">
        <v>1.7132629281937064</v>
      </c>
      <c r="M10" s="100"/>
    </row>
    <row r="11" spans="1:13" x14ac:dyDescent="0.35">
      <c r="A11" s="83" t="s">
        <v>130</v>
      </c>
      <c r="B11" s="96">
        <v>4456992.3756890642</v>
      </c>
      <c r="C11" s="96">
        <v>331207.98285505472</v>
      </c>
      <c r="D11" s="98">
        <v>2137654.6399999997</v>
      </c>
      <c r="E11" s="98">
        <v>873560.88</v>
      </c>
      <c r="F11" s="97">
        <v>2068301.6154374606</v>
      </c>
      <c r="G11" s="98">
        <v>4788200.3585441187</v>
      </c>
      <c r="H11" s="98">
        <v>4205956.2554374598</v>
      </c>
      <c r="I11" s="98">
        <v>582244.10310665891</v>
      </c>
      <c r="J11" s="99">
        <v>1.1384332284373937</v>
      </c>
      <c r="M11" s="100"/>
    </row>
    <row r="12" spans="1:13" x14ac:dyDescent="0.35">
      <c r="A12" s="83" t="s">
        <v>131</v>
      </c>
      <c r="B12" s="96">
        <v>3697268.6761063645</v>
      </c>
      <c r="C12" s="96">
        <v>0</v>
      </c>
      <c r="D12" s="98">
        <v>0</v>
      </c>
      <c r="E12" s="98">
        <v>1529438.4500000002</v>
      </c>
      <c r="F12" s="97">
        <v>1529438.4500000002</v>
      </c>
      <c r="G12" s="98">
        <v>3697268.6761063645</v>
      </c>
      <c r="H12" s="98">
        <v>1529438.4500000002</v>
      </c>
      <c r="I12" s="98">
        <v>2167830.2261063643</v>
      </c>
      <c r="J12" s="99">
        <v>2.4174027245793148</v>
      </c>
      <c r="M12" s="100"/>
    </row>
    <row r="13" spans="1:13" x14ac:dyDescent="0.35">
      <c r="A13" s="83" t="s">
        <v>132</v>
      </c>
      <c r="B13" s="96">
        <v>543818.95513798599</v>
      </c>
      <c r="C13" s="96">
        <v>0</v>
      </c>
      <c r="D13" s="98">
        <v>0</v>
      </c>
      <c r="E13" s="98">
        <v>111126.37</v>
      </c>
      <c r="F13" s="97">
        <v>885289.95917707379</v>
      </c>
      <c r="G13" s="98">
        <v>543818.95513798599</v>
      </c>
      <c r="H13" s="98">
        <v>885289.95917707379</v>
      </c>
      <c r="I13" s="98">
        <v>-341471.0040390878</v>
      </c>
      <c r="J13" s="99">
        <v>0.6142834327901967</v>
      </c>
      <c r="M13" s="100"/>
    </row>
    <row r="14" spans="1:13" x14ac:dyDescent="0.35">
      <c r="A14" s="83" t="s">
        <v>49</v>
      </c>
      <c r="B14" s="96">
        <v>1142567.1645613306</v>
      </c>
      <c r="C14" s="96">
        <v>0</v>
      </c>
      <c r="D14" s="98">
        <v>74381.319999999992</v>
      </c>
      <c r="E14" s="98">
        <v>166747.4</v>
      </c>
      <c r="F14" s="97">
        <v>988313.64446780458</v>
      </c>
      <c r="G14" s="98">
        <v>1142567.1645613306</v>
      </c>
      <c r="H14" s="98">
        <v>1062694.9644678046</v>
      </c>
      <c r="I14" s="98">
        <v>79872.200093525928</v>
      </c>
      <c r="J14" s="99">
        <v>1.0751600438170192</v>
      </c>
      <c r="M14" s="100"/>
    </row>
    <row r="15" spans="1:13" x14ac:dyDescent="0.35">
      <c r="A15" s="83" t="s">
        <v>133</v>
      </c>
      <c r="B15" s="96">
        <v>884851.38131514715</v>
      </c>
      <c r="C15" s="96">
        <v>0</v>
      </c>
      <c r="D15" s="98">
        <v>96066.25</v>
      </c>
      <c r="E15" s="98">
        <v>266356.55</v>
      </c>
      <c r="F15" s="97">
        <v>266356.55</v>
      </c>
      <c r="G15" s="98">
        <v>884851.38131514715</v>
      </c>
      <c r="H15" s="98">
        <v>362422.8</v>
      </c>
      <c r="I15" s="98">
        <v>522428.58131514717</v>
      </c>
      <c r="J15" s="99">
        <v>2.4414892807934465</v>
      </c>
      <c r="M15" s="100"/>
    </row>
    <row r="16" spans="1:13" x14ac:dyDescent="0.35">
      <c r="A16" s="83" t="s">
        <v>134</v>
      </c>
      <c r="B16" s="96">
        <v>163814.82836007883</v>
      </c>
      <c r="C16" s="96">
        <v>0</v>
      </c>
      <c r="D16" s="98">
        <v>108458.3</v>
      </c>
      <c r="E16" s="98">
        <v>14788.41</v>
      </c>
      <c r="F16" s="97">
        <v>14788.41</v>
      </c>
      <c r="G16" s="98">
        <v>163814.82836007883</v>
      </c>
      <c r="H16" s="98">
        <v>123246.71</v>
      </c>
      <c r="I16" s="98">
        <v>40568.118360078821</v>
      </c>
      <c r="J16" s="99">
        <v>1.3291618766949544</v>
      </c>
      <c r="M16" s="100"/>
    </row>
    <row r="17" spans="1:13" x14ac:dyDescent="0.35">
      <c r="A17" s="83" t="s">
        <v>50</v>
      </c>
      <c r="B17" s="96">
        <v>2828755.1065490246</v>
      </c>
      <c r="C17" s="96">
        <v>241435.86613607078</v>
      </c>
      <c r="D17" s="98">
        <v>953884.42999999993</v>
      </c>
      <c r="E17" s="98">
        <v>794181.36999999988</v>
      </c>
      <c r="F17" s="97">
        <v>2412443.3666207171</v>
      </c>
      <c r="G17" s="98">
        <v>3070190.9726850954</v>
      </c>
      <c r="H17" s="98">
        <v>3366327.7966207173</v>
      </c>
      <c r="I17" s="98">
        <v>-296136.82393562188</v>
      </c>
      <c r="J17" s="99">
        <v>0.91202971254525533</v>
      </c>
      <c r="M17" s="100"/>
    </row>
    <row r="18" spans="1:13" x14ac:dyDescent="0.35">
      <c r="A18" s="101" t="s">
        <v>157</v>
      </c>
      <c r="B18" s="102">
        <v>13718068.487718998</v>
      </c>
      <c r="C18" s="102">
        <v>572643.84899112547</v>
      </c>
      <c r="D18" s="102">
        <v>3370444.9399999995</v>
      </c>
      <c r="E18" s="102">
        <v>3756199.4299999997</v>
      </c>
      <c r="F18" s="102">
        <v>8164931.9957030565</v>
      </c>
      <c r="G18" s="102">
        <v>14290712.336710123</v>
      </c>
      <c r="H18" s="102">
        <v>11535376.935703056</v>
      </c>
      <c r="I18" s="102">
        <v>2755335.4010070674</v>
      </c>
      <c r="J18" s="103">
        <v>1.2388595896228627</v>
      </c>
    </row>
    <row r="19" spans="1:13" x14ac:dyDescent="0.35">
      <c r="A19" s="83" t="s">
        <v>135</v>
      </c>
      <c r="B19" s="96">
        <v>1916473.7590913149</v>
      </c>
      <c r="C19" s="96">
        <v>2257942.5513011981</v>
      </c>
      <c r="D19" s="98">
        <v>136335.51999999999</v>
      </c>
      <c r="E19" s="98">
        <v>550322.18999999994</v>
      </c>
      <c r="F19" s="97">
        <v>1068319.5</v>
      </c>
      <c r="G19" s="98">
        <v>4174416.3103925129</v>
      </c>
      <c r="H19" s="98">
        <v>1204655.02</v>
      </c>
      <c r="I19" s="98">
        <v>2969761.2903925129</v>
      </c>
      <c r="J19" s="99">
        <v>3.4652379652994041</v>
      </c>
    </row>
    <row r="20" spans="1:13" x14ac:dyDescent="0.35">
      <c r="A20" s="83" t="s">
        <v>137</v>
      </c>
      <c r="B20" s="96">
        <v>3702563.6580967195</v>
      </c>
      <c r="C20" s="96">
        <v>4195595.0582249109</v>
      </c>
      <c r="D20" s="98">
        <v>2123311.6999999997</v>
      </c>
      <c r="E20" s="98">
        <v>3367960.4800000004</v>
      </c>
      <c r="F20" s="97">
        <v>23672079.0284</v>
      </c>
      <c r="G20" s="98">
        <v>7898158.7163216304</v>
      </c>
      <c r="H20" s="98">
        <v>25795390.728399999</v>
      </c>
      <c r="I20" s="98">
        <v>-17897232.012078367</v>
      </c>
      <c r="J20" s="99">
        <v>0.30618488393843091</v>
      </c>
    </row>
    <row r="21" spans="1:13" x14ac:dyDescent="0.35">
      <c r="A21" s="83" t="s">
        <v>138</v>
      </c>
      <c r="B21" s="96">
        <v>21102.507526839734</v>
      </c>
      <c r="C21" s="96">
        <v>3472.7865137375256</v>
      </c>
      <c r="D21" s="98">
        <v>0</v>
      </c>
      <c r="E21" s="98">
        <v>112938.95</v>
      </c>
      <c r="F21" s="97">
        <v>112938.95</v>
      </c>
      <c r="G21" s="98">
        <v>24575.294040577261</v>
      </c>
      <c r="H21" s="98">
        <v>112938.95</v>
      </c>
      <c r="I21" s="98">
        <v>-88363.655959422729</v>
      </c>
      <c r="J21" s="99">
        <v>0.21759803894561849</v>
      </c>
    </row>
    <row r="22" spans="1:13" x14ac:dyDescent="0.35">
      <c r="A22" s="83" t="s">
        <v>139</v>
      </c>
      <c r="B22" s="96">
        <v>1988299.5333507231</v>
      </c>
      <c r="C22" s="96">
        <v>157618.24639996741</v>
      </c>
      <c r="D22" s="98">
        <v>986781.24</v>
      </c>
      <c r="E22" s="98">
        <v>3642848.95</v>
      </c>
      <c r="F22" s="97">
        <v>4234271.5836457796</v>
      </c>
      <c r="G22" s="98">
        <v>2145917.7797506903</v>
      </c>
      <c r="H22" s="98">
        <v>5221052.8236457799</v>
      </c>
      <c r="I22" s="98">
        <v>-3075135.0438950895</v>
      </c>
      <c r="J22" s="99">
        <v>0.41101246285652965</v>
      </c>
    </row>
    <row r="23" spans="1:13" x14ac:dyDescent="0.35">
      <c r="A23" s="101" t="s">
        <v>51</v>
      </c>
      <c r="B23" s="102">
        <v>7628439.4580655973</v>
      </c>
      <c r="C23" s="102">
        <v>6614628.6424398134</v>
      </c>
      <c r="D23" s="98">
        <v>3246428.46</v>
      </c>
      <c r="E23" s="98">
        <v>7674070.5700000003</v>
      </c>
      <c r="F23" s="102">
        <v>29087609.062045779</v>
      </c>
      <c r="G23" s="102">
        <v>14243068.10050541</v>
      </c>
      <c r="H23" s="102">
        <v>32334037.522045776</v>
      </c>
      <c r="I23" s="102">
        <v>-18090969.421540368</v>
      </c>
      <c r="J23" s="103">
        <v>0.44049766722743167</v>
      </c>
    </row>
    <row r="24" spans="1:13" x14ac:dyDescent="0.35">
      <c r="A24" s="104"/>
      <c r="B24" s="105"/>
      <c r="C24" s="106"/>
      <c r="D24" s="106"/>
      <c r="E24" s="106"/>
      <c r="F24" s="106"/>
      <c r="G24" s="106"/>
      <c r="H24" s="106"/>
      <c r="I24" s="106"/>
      <c r="J24" s="107"/>
    </row>
    <row r="25" spans="1:13" s="112" customFormat="1" x14ac:dyDescent="0.35">
      <c r="A25" s="108" t="s">
        <v>158</v>
      </c>
      <c r="B25" s="109"/>
      <c r="C25" s="109"/>
      <c r="D25" s="110">
        <v>210032</v>
      </c>
      <c r="E25" s="110"/>
      <c r="F25" s="109"/>
      <c r="G25" s="109">
        <v>0</v>
      </c>
      <c r="H25" s="109">
        <v>210032</v>
      </c>
      <c r="I25" s="109">
        <v>-210032</v>
      </c>
      <c r="J25" s="111"/>
    </row>
    <row r="26" spans="1:13" x14ac:dyDescent="0.35">
      <c r="A26" s="101" t="s">
        <v>113</v>
      </c>
      <c r="B26" s="113">
        <v>28485502.783697665</v>
      </c>
      <c r="C26" s="113">
        <v>10687039.67891125</v>
      </c>
      <c r="D26" s="113">
        <v>8237957.9099999992</v>
      </c>
      <c r="E26" s="113">
        <v>13361656.83</v>
      </c>
      <c r="F26" s="113">
        <v>42051137.895972244</v>
      </c>
      <c r="G26" s="113">
        <v>39172542.462608911</v>
      </c>
      <c r="H26" s="113">
        <v>50289095.805972241</v>
      </c>
      <c r="I26" s="113">
        <v>-11116553.34336333</v>
      </c>
      <c r="J26" s="103">
        <v>0.77894704278928095</v>
      </c>
    </row>
    <row r="27" spans="1:13" x14ac:dyDescent="0.35">
      <c r="A27" s="101" t="s">
        <v>114</v>
      </c>
      <c r="B27" s="113">
        <v>20857063.325632066</v>
      </c>
      <c r="C27" s="113">
        <v>4072411.0364714367</v>
      </c>
      <c r="D27" s="113">
        <v>4991529.4499999993</v>
      </c>
      <c r="E27" s="113">
        <v>5687586.2599999998</v>
      </c>
      <c r="F27" s="113">
        <v>12963528.833926465</v>
      </c>
      <c r="G27" s="113">
        <v>24929474.362103499</v>
      </c>
      <c r="H27" s="113">
        <v>17955058.283926465</v>
      </c>
      <c r="I27" s="113">
        <v>6974416.0781770386</v>
      </c>
      <c r="J27" s="103">
        <v>1.3884373956290967</v>
      </c>
    </row>
    <row r="29" spans="1:13" ht="14.5" customHeight="1" x14ac:dyDescent="0.35">
      <c r="A29" s="156" t="s">
        <v>159</v>
      </c>
      <c r="B29" s="156"/>
      <c r="C29" s="156"/>
      <c r="D29" s="156"/>
      <c r="E29" s="156"/>
      <c r="F29" s="156"/>
      <c r="G29" s="156"/>
      <c r="H29" s="156"/>
      <c r="I29" s="156"/>
      <c r="J29" s="156"/>
    </row>
    <row r="30" spans="1:13" ht="26.25" customHeight="1" x14ac:dyDescent="0.35">
      <c r="A30" s="156"/>
      <c r="B30" s="156"/>
      <c r="C30" s="156"/>
      <c r="D30" s="156"/>
      <c r="E30" s="156"/>
      <c r="F30" s="156"/>
      <c r="G30" s="156"/>
      <c r="H30" s="156"/>
      <c r="I30" s="156"/>
      <c r="J30" s="156"/>
    </row>
    <row r="31" spans="1:13" x14ac:dyDescent="0.35">
      <c r="E31" s="100"/>
      <c r="F31" s="114"/>
    </row>
    <row r="32" spans="1:13" x14ac:dyDescent="0.35">
      <c r="E32" s="71"/>
      <c r="F32" s="59"/>
    </row>
    <row r="33" spans="1:6" x14ac:dyDescent="0.35">
      <c r="E33" s="117"/>
      <c r="F33" s="59"/>
    </row>
    <row r="36" spans="1:6" x14ac:dyDescent="0.35">
      <c r="A36" s="115"/>
    </row>
    <row r="37" spans="1:6" x14ac:dyDescent="0.35">
      <c r="E37" s="100"/>
      <c r="F37" s="114"/>
    </row>
    <row r="38" spans="1:6" x14ac:dyDescent="0.35">
      <c r="F38" s="114"/>
    </row>
    <row r="39" spans="1:6" x14ac:dyDescent="0.35">
      <c r="F39" s="114"/>
    </row>
    <row r="40" spans="1:6" x14ac:dyDescent="0.35">
      <c r="E40" s="100"/>
      <c r="F40" s="114"/>
    </row>
  </sheetData>
  <mergeCells count="12">
    <mergeCell ref="A29:J30"/>
    <mergeCell ref="F4:F5"/>
    <mergeCell ref="A1:J1"/>
    <mergeCell ref="A2:A3"/>
    <mergeCell ref="B2:C2"/>
    <mergeCell ref="D2:F2"/>
    <mergeCell ref="G2:J2"/>
    <mergeCell ref="A4:A5"/>
    <mergeCell ref="B4:B5"/>
    <mergeCell ref="C4:C5"/>
    <mergeCell ref="D4:D5"/>
    <mergeCell ref="E4:E5"/>
  </mergeCells>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8FC8-83BF-413E-85B9-F559107FA4CB}">
  <dimension ref="A1:J33"/>
  <sheetViews>
    <sheetView topLeftCell="A14" workbookViewId="0">
      <selection activeCell="H31" sqref="H31"/>
    </sheetView>
  </sheetViews>
  <sheetFormatPr defaultRowHeight="14.5" x14ac:dyDescent="0.35"/>
  <cols>
    <col min="1" max="1" width="26.81640625" customWidth="1"/>
    <col min="2" max="2" width="12.1796875" bestFit="1" customWidth="1"/>
    <col min="3" max="3" width="11.26953125" bestFit="1" customWidth="1"/>
    <col min="4" max="4" width="11.26953125" customWidth="1"/>
    <col min="5" max="5" width="12.453125" customWidth="1"/>
    <col min="6" max="6" width="14.7265625" bestFit="1" customWidth="1"/>
    <col min="7" max="9" width="11.26953125" bestFit="1" customWidth="1"/>
    <col min="10" max="10" width="10.81640625" customWidth="1"/>
  </cols>
  <sheetData>
    <row r="1" spans="1:10" x14ac:dyDescent="0.35">
      <c r="A1" s="173" t="s">
        <v>161</v>
      </c>
      <c r="B1" s="173"/>
      <c r="C1" s="173"/>
      <c r="D1" s="173"/>
      <c r="E1" s="173"/>
      <c r="F1" s="173"/>
      <c r="G1" s="173"/>
      <c r="H1" s="173"/>
      <c r="I1" s="173"/>
      <c r="J1" s="173"/>
    </row>
    <row r="2" spans="1:10" ht="15" customHeight="1" thickBot="1" x14ac:dyDescent="0.4">
      <c r="A2" s="160" t="s">
        <v>88</v>
      </c>
      <c r="B2" s="162" t="s">
        <v>89</v>
      </c>
      <c r="C2" s="163"/>
      <c r="D2" s="162" t="s">
        <v>90</v>
      </c>
      <c r="E2" s="164"/>
      <c r="F2" s="163"/>
      <c r="G2" s="162" t="s">
        <v>115</v>
      </c>
      <c r="H2" s="164"/>
      <c r="I2" s="164"/>
      <c r="J2" s="163"/>
    </row>
    <row r="3" spans="1:10" ht="23.5" thickBot="1" x14ac:dyDescent="0.4">
      <c r="A3" s="161"/>
      <c r="B3" s="54" t="s">
        <v>92</v>
      </c>
      <c r="C3" s="55" t="s">
        <v>160</v>
      </c>
      <c r="D3" s="54" t="s">
        <v>94</v>
      </c>
      <c r="E3" s="56" t="s">
        <v>95</v>
      </c>
      <c r="F3" s="56" t="s">
        <v>96</v>
      </c>
      <c r="G3" s="54" t="s">
        <v>116</v>
      </c>
      <c r="H3" s="56" t="s">
        <v>117</v>
      </c>
      <c r="I3" s="56" t="s">
        <v>118</v>
      </c>
      <c r="J3" s="55" t="s">
        <v>119</v>
      </c>
    </row>
    <row r="4" spans="1:10" x14ac:dyDescent="0.35">
      <c r="A4" s="174" t="s">
        <v>30</v>
      </c>
      <c r="B4" s="176" t="s">
        <v>31</v>
      </c>
      <c r="C4" s="171" t="s">
        <v>101</v>
      </c>
      <c r="D4" s="176" t="s">
        <v>33</v>
      </c>
      <c r="E4" s="178" t="s">
        <v>34</v>
      </c>
      <c r="F4" s="171" t="s">
        <v>102</v>
      </c>
      <c r="G4" s="74" t="s">
        <v>103</v>
      </c>
      <c r="H4" s="76" t="s">
        <v>104</v>
      </c>
      <c r="I4" s="76" t="s">
        <v>105</v>
      </c>
      <c r="J4" s="73" t="s">
        <v>106</v>
      </c>
    </row>
    <row r="5" spans="1:10" x14ac:dyDescent="0.35">
      <c r="A5" s="175"/>
      <c r="B5" s="177"/>
      <c r="C5" s="172"/>
      <c r="D5" s="177"/>
      <c r="E5" s="179"/>
      <c r="F5" s="172"/>
      <c r="G5" s="75" t="s">
        <v>107</v>
      </c>
      <c r="H5" s="57" t="s">
        <v>120</v>
      </c>
      <c r="I5" s="57" t="s">
        <v>109</v>
      </c>
      <c r="J5" s="58" t="s">
        <v>110</v>
      </c>
    </row>
    <row r="6" spans="1:10" x14ac:dyDescent="0.35">
      <c r="A6" s="83" t="s">
        <v>126</v>
      </c>
      <c r="B6" s="60">
        <v>302850.18643448129</v>
      </c>
      <c r="C6" s="60">
        <v>929248.21337105217</v>
      </c>
      <c r="D6" s="60">
        <v>17590.060000000001</v>
      </c>
      <c r="E6" s="60">
        <v>11474.32</v>
      </c>
      <c r="F6" s="60">
        <v>85403.29</v>
      </c>
      <c r="G6" s="60">
        <v>1232098.3998055335</v>
      </c>
      <c r="H6" s="60">
        <v>29064.38</v>
      </c>
      <c r="I6" s="60">
        <v>1203034.0198055336</v>
      </c>
      <c r="J6" s="61">
        <v>42.392041385556254</v>
      </c>
    </row>
    <row r="7" spans="1:10" x14ac:dyDescent="0.35">
      <c r="A7" s="83" t="s">
        <v>128</v>
      </c>
      <c r="B7" s="60">
        <v>2193089.7642871165</v>
      </c>
      <c r="C7" s="60">
        <v>1663247.1262716427</v>
      </c>
      <c r="D7" s="60">
        <v>610269.96</v>
      </c>
      <c r="E7" s="60">
        <v>502792.31</v>
      </c>
      <c r="F7" s="60">
        <v>2330664.8302508038</v>
      </c>
      <c r="G7" s="60">
        <v>3856336.8905587592</v>
      </c>
      <c r="H7" s="60">
        <v>1113062.27</v>
      </c>
      <c r="I7" s="60">
        <v>2743274.6205587592</v>
      </c>
      <c r="J7" s="61">
        <v>3.4646191812419973</v>
      </c>
    </row>
    <row r="8" spans="1:10" x14ac:dyDescent="0.35">
      <c r="A8" s="83" t="s">
        <v>129</v>
      </c>
      <c r="B8" s="60">
        <v>2878822.8304809835</v>
      </c>
      <c r="C8" s="60">
        <v>219389.91323784323</v>
      </c>
      <c r="D8" s="60">
        <v>666518.6</v>
      </c>
      <c r="E8" s="60">
        <v>1194487.47</v>
      </c>
      <c r="F8" s="60">
        <v>2194161.7229639306</v>
      </c>
      <c r="G8" s="60">
        <v>3098212.7437188267</v>
      </c>
      <c r="H8" s="60">
        <v>1861006.0699999998</v>
      </c>
      <c r="I8" s="60">
        <v>1237206.6737188268</v>
      </c>
      <c r="J8" s="61">
        <v>1.6648052865936256</v>
      </c>
    </row>
    <row r="9" spans="1:10" x14ac:dyDescent="0.35">
      <c r="A9" s="83" t="s">
        <v>46</v>
      </c>
      <c r="B9" s="60">
        <v>143987.82960286303</v>
      </c>
      <c r="C9" s="60">
        <v>29285.399856424148</v>
      </c>
      <c r="D9" s="60">
        <v>116673.89</v>
      </c>
      <c r="E9" s="60">
        <v>222632.73</v>
      </c>
      <c r="F9" s="60">
        <v>222632.73</v>
      </c>
      <c r="G9" s="60">
        <v>173273.22945928719</v>
      </c>
      <c r="H9" s="60">
        <v>339306.62</v>
      </c>
      <c r="I9" s="60">
        <v>-166033.3905407128</v>
      </c>
      <c r="J9" s="61">
        <v>0.5106685789369132</v>
      </c>
    </row>
    <row r="10" spans="1:10" x14ac:dyDescent="0.35">
      <c r="A10" s="62" t="s">
        <v>111</v>
      </c>
      <c r="B10" s="63">
        <v>5518750.6108054435</v>
      </c>
      <c r="C10" s="63">
        <v>2841170.6527369623</v>
      </c>
      <c r="D10" s="63">
        <v>1411052.51</v>
      </c>
      <c r="E10" s="63">
        <v>1931386.83</v>
      </c>
      <c r="F10" s="63">
        <v>4832862.5732147349</v>
      </c>
      <c r="G10" s="63">
        <v>8359921.2635424063</v>
      </c>
      <c r="H10" s="63">
        <v>3342439.34</v>
      </c>
      <c r="I10" s="63">
        <v>5017481.9235424073</v>
      </c>
      <c r="J10" s="64">
        <v>2.5011437495653719</v>
      </c>
    </row>
    <row r="11" spans="1:10" x14ac:dyDescent="0.35">
      <c r="A11" s="83" t="s">
        <v>130</v>
      </c>
      <c r="B11" s="60">
        <v>3917497.8325986164</v>
      </c>
      <c r="C11" s="60">
        <v>293447.20233705564</v>
      </c>
      <c r="D11" s="60">
        <v>2137654.6399999997</v>
      </c>
      <c r="E11" s="60">
        <v>873560.88</v>
      </c>
      <c r="F11" s="60">
        <v>2068301.6154374606</v>
      </c>
      <c r="G11" s="60">
        <v>4210945.0349356718</v>
      </c>
      <c r="H11" s="60">
        <v>3011215.5199999996</v>
      </c>
      <c r="I11" s="60">
        <v>1199729.5149356723</v>
      </c>
      <c r="J11" s="61">
        <v>1.398420341210141</v>
      </c>
    </row>
    <row r="12" spans="1:10" x14ac:dyDescent="0.35">
      <c r="A12" s="83" t="s">
        <v>131</v>
      </c>
      <c r="B12" s="60">
        <v>2788565.7844303744</v>
      </c>
      <c r="C12" s="60">
        <v>0</v>
      </c>
      <c r="D12" s="60">
        <v>0</v>
      </c>
      <c r="E12" s="60">
        <v>1529438.4500000002</v>
      </c>
      <c r="F12" s="60">
        <v>1529438.4500000002</v>
      </c>
      <c r="G12" s="60">
        <v>2788565.7844303744</v>
      </c>
      <c r="H12" s="60">
        <v>1529438.4500000002</v>
      </c>
      <c r="I12" s="60">
        <v>1259127.3344303742</v>
      </c>
      <c r="J12" s="61">
        <v>1.8232612004951059</v>
      </c>
    </row>
    <row r="13" spans="1:10" x14ac:dyDescent="0.35">
      <c r="A13" s="83" t="s">
        <v>132</v>
      </c>
      <c r="B13" s="60">
        <v>419213.79333124706</v>
      </c>
      <c r="C13" s="60">
        <v>0</v>
      </c>
      <c r="D13" s="60">
        <v>0</v>
      </c>
      <c r="E13" s="60">
        <v>111126.37</v>
      </c>
      <c r="F13" s="60">
        <v>885289.95917707379</v>
      </c>
      <c r="G13" s="60">
        <v>419213.79333124706</v>
      </c>
      <c r="H13" s="60">
        <v>111126.37</v>
      </c>
      <c r="I13" s="60">
        <v>308087.42333124706</v>
      </c>
      <c r="J13" s="61">
        <v>3.7724060754548816</v>
      </c>
    </row>
    <row r="14" spans="1:10" x14ac:dyDescent="0.35">
      <c r="A14" s="83" t="s">
        <v>49</v>
      </c>
      <c r="B14" s="60">
        <v>789605.84998333792</v>
      </c>
      <c r="C14" s="60">
        <v>0</v>
      </c>
      <c r="D14" s="60">
        <v>74381.319999999992</v>
      </c>
      <c r="E14" s="60">
        <v>166747.4</v>
      </c>
      <c r="F14" s="60">
        <v>988313.64446780458</v>
      </c>
      <c r="G14" s="60">
        <v>789605.84998333792</v>
      </c>
      <c r="H14" s="60">
        <v>241128.71999999997</v>
      </c>
      <c r="I14" s="60">
        <v>548477.12998333795</v>
      </c>
      <c r="J14" s="61">
        <v>3.274623819109304</v>
      </c>
    </row>
    <row r="15" spans="1:10" x14ac:dyDescent="0.35">
      <c r="A15" s="83" t="s">
        <v>133</v>
      </c>
      <c r="B15" s="60">
        <v>742997.04666939913</v>
      </c>
      <c r="C15" s="60">
        <v>0</v>
      </c>
      <c r="D15" s="60">
        <v>96066.25</v>
      </c>
      <c r="E15" s="60">
        <v>266356.55</v>
      </c>
      <c r="F15" s="60">
        <v>266356.55</v>
      </c>
      <c r="G15" s="60">
        <v>742997.04666939913</v>
      </c>
      <c r="H15" s="60">
        <v>362422.8</v>
      </c>
      <c r="I15" s="60">
        <v>380574.24666939914</v>
      </c>
      <c r="J15" s="61">
        <v>2.0500836224139296</v>
      </c>
    </row>
    <row r="16" spans="1:10" x14ac:dyDescent="0.35">
      <c r="A16" s="83" t="s">
        <v>134</v>
      </c>
      <c r="B16" s="60">
        <v>141680.75262283543</v>
      </c>
      <c r="C16" s="60">
        <v>0</v>
      </c>
      <c r="D16" s="60">
        <v>108458.3</v>
      </c>
      <c r="E16" s="60">
        <v>14788.41</v>
      </c>
      <c r="F16" s="60">
        <v>14788.41</v>
      </c>
      <c r="G16" s="60">
        <v>141680.75262283543</v>
      </c>
      <c r="H16" s="60">
        <v>123246.71</v>
      </c>
      <c r="I16" s="60">
        <v>18434.042622835419</v>
      </c>
      <c r="J16" s="61">
        <v>1.1495702613305898</v>
      </c>
    </row>
    <row r="17" spans="1:10" x14ac:dyDescent="0.35">
      <c r="A17" s="83" t="s">
        <v>50</v>
      </c>
      <c r="B17" s="60">
        <v>2367828.5650938926</v>
      </c>
      <c r="C17" s="60">
        <v>213029.7103863997</v>
      </c>
      <c r="D17" s="60">
        <v>953884.42999999993</v>
      </c>
      <c r="E17" s="60">
        <v>794181.36999999988</v>
      </c>
      <c r="F17" s="60">
        <v>2412443.3666207171</v>
      </c>
      <c r="G17" s="60">
        <v>2580858.2754802923</v>
      </c>
      <c r="H17" s="60">
        <v>1748065.7999999998</v>
      </c>
      <c r="I17" s="60">
        <v>832792.47548029246</v>
      </c>
      <c r="J17" s="61">
        <v>1.476407967869569</v>
      </c>
    </row>
    <row r="18" spans="1:10" x14ac:dyDescent="0.35">
      <c r="A18" s="62" t="s">
        <v>112</v>
      </c>
      <c r="B18" s="63">
        <v>11167389.624729704</v>
      </c>
      <c r="C18" s="63">
        <v>506476.91272345535</v>
      </c>
      <c r="D18" s="63">
        <v>3370444.9399999995</v>
      </c>
      <c r="E18" s="63">
        <v>3756199.4299999997</v>
      </c>
      <c r="F18" s="63">
        <v>8164931.9957030565</v>
      </c>
      <c r="G18" s="63">
        <v>11673866.537453158</v>
      </c>
      <c r="H18" s="63">
        <v>7126644.3699999992</v>
      </c>
      <c r="I18" s="63">
        <v>4547222.1674531586</v>
      </c>
      <c r="J18" s="64">
        <v>1.6380593630566076</v>
      </c>
    </row>
    <row r="19" spans="1:10" x14ac:dyDescent="0.35">
      <c r="A19" s="83" t="s">
        <v>135</v>
      </c>
      <c r="B19" s="60">
        <v>1557409.5608600082</v>
      </c>
      <c r="C19" s="60">
        <v>1913365.658574037</v>
      </c>
      <c r="D19" s="60">
        <v>136335.51999999999</v>
      </c>
      <c r="E19" s="60">
        <v>550322.18999999994</v>
      </c>
      <c r="F19" s="60">
        <v>1068319.5</v>
      </c>
      <c r="G19" s="60">
        <v>3470775.2194340453</v>
      </c>
      <c r="H19" s="60">
        <v>686657.71</v>
      </c>
      <c r="I19" s="60">
        <v>2784117.5094340453</v>
      </c>
      <c r="J19" s="61">
        <v>5.0545929491333395</v>
      </c>
    </row>
    <row r="20" spans="1:10" x14ac:dyDescent="0.35">
      <c r="A20" s="83" t="s">
        <v>137</v>
      </c>
      <c r="B20" s="60">
        <v>2763757.3944726051</v>
      </c>
      <c r="C20" s="60">
        <v>3688159.1044130861</v>
      </c>
      <c r="D20" s="60">
        <v>2123311.6999999997</v>
      </c>
      <c r="E20" s="60">
        <v>3367960.4800000004</v>
      </c>
      <c r="F20" s="60">
        <v>23672079.0284</v>
      </c>
      <c r="G20" s="60">
        <v>6451916.4988856912</v>
      </c>
      <c r="H20" s="60">
        <v>5491272.1799999997</v>
      </c>
      <c r="I20" s="60">
        <v>960644.31888569146</v>
      </c>
      <c r="J20" s="61">
        <v>1.1749402119211092</v>
      </c>
    </row>
    <row r="21" spans="1:10" x14ac:dyDescent="0.35">
      <c r="A21" s="83" t="s">
        <v>138</v>
      </c>
      <c r="B21" s="60">
        <v>18714.013355792718</v>
      </c>
      <c r="C21" s="60">
        <v>3076.8566566105674</v>
      </c>
      <c r="D21" s="60">
        <v>0</v>
      </c>
      <c r="E21" s="60">
        <v>112938.95</v>
      </c>
      <c r="F21" s="60">
        <v>112938.95</v>
      </c>
      <c r="G21" s="60">
        <v>21790.870012403284</v>
      </c>
      <c r="H21" s="60">
        <v>112938.95</v>
      </c>
      <c r="I21" s="60">
        <v>-91148.07998759672</v>
      </c>
      <c r="J21" s="61">
        <v>0.19294379850709861</v>
      </c>
    </row>
    <row r="22" spans="1:10" x14ac:dyDescent="0.35">
      <c r="A22" s="83" t="s">
        <v>139</v>
      </c>
      <c r="B22" s="60">
        <v>1415185.7506040451</v>
      </c>
      <c r="C22" s="60">
        <v>129856.78590645082</v>
      </c>
      <c r="D22" s="60">
        <v>986781.24</v>
      </c>
      <c r="E22" s="60">
        <v>3642848.95</v>
      </c>
      <c r="F22" s="60">
        <v>4257950.9534718702</v>
      </c>
      <c r="G22" s="60">
        <v>1545042.5365104959</v>
      </c>
      <c r="H22" s="60">
        <v>4629630.1900000004</v>
      </c>
      <c r="I22" s="60">
        <v>-3084587.6534895045</v>
      </c>
      <c r="J22" s="61">
        <v>0.33372914749169108</v>
      </c>
    </row>
    <row r="23" spans="1:10" x14ac:dyDescent="0.35">
      <c r="A23" s="62" t="s">
        <v>51</v>
      </c>
      <c r="B23" s="63">
        <v>5755066.7192924507</v>
      </c>
      <c r="C23" s="63">
        <v>5734458.4055501847</v>
      </c>
      <c r="D23" s="63">
        <v>3246428.46</v>
      </c>
      <c r="E23" s="63">
        <v>7674070.5700000003</v>
      </c>
      <c r="F23" s="63">
        <v>29111288.431871869</v>
      </c>
      <c r="G23" s="63">
        <v>11489525.124842634</v>
      </c>
      <c r="H23" s="63">
        <v>10920499.030000001</v>
      </c>
      <c r="I23" s="63">
        <v>569026.09484263556</v>
      </c>
      <c r="J23" s="64">
        <v>1.052106235555669</v>
      </c>
    </row>
    <row r="24" spans="1:10" x14ac:dyDescent="0.35">
      <c r="A24" s="65"/>
      <c r="B24" s="66"/>
      <c r="C24" s="66"/>
      <c r="D24" s="66"/>
      <c r="E24" s="66"/>
      <c r="F24" s="66"/>
      <c r="G24" s="66"/>
      <c r="H24" s="66"/>
      <c r="I24" s="66"/>
      <c r="J24" s="67"/>
    </row>
    <row r="25" spans="1:10" x14ac:dyDescent="0.35">
      <c r="A25" s="59" t="s">
        <v>158</v>
      </c>
      <c r="B25" s="68"/>
      <c r="C25" s="68"/>
      <c r="D25" s="116">
        <v>210032</v>
      </c>
      <c r="E25" s="69"/>
      <c r="F25" s="68"/>
      <c r="G25" s="68">
        <v>0</v>
      </c>
      <c r="H25" s="68">
        <v>210032</v>
      </c>
      <c r="I25" s="68">
        <v>-210032</v>
      </c>
      <c r="J25" s="70"/>
    </row>
    <row r="26" spans="1:10" x14ac:dyDescent="0.35">
      <c r="A26" s="62" t="s">
        <v>113</v>
      </c>
      <c r="B26" s="71">
        <v>22441206.954827599</v>
      </c>
      <c r="C26" s="71">
        <v>9082105.971010603</v>
      </c>
      <c r="D26" s="71">
        <v>8237957.9099999992</v>
      </c>
      <c r="E26" s="71">
        <v>13361656.83</v>
      </c>
      <c r="F26" s="71">
        <v>42109083.000789657</v>
      </c>
      <c r="G26" s="71">
        <v>31523312.925838202</v>
      </c>
      <c r="H26" s="71">
        <v>21599614.740000002</v>
      </c>
      <c r="I26" s="71">
        <v>9923698.1858382002</v>
      </c>
      <c r="J26" s="64">
        <v>1.4594386661656817</v>
      </c>
    </row>
    <row r="27" spans="1:10" x14ac:dyDescent="0.35">
      <c r="A27" s="62" t="s">
        <v>114</v>
      </c>
      <c r="B27" s="71">
        <v>16686140.235535149</v>
      </c>
      <c r="C27" s="71">
        <v>3347647.5654604184</v>
      </c>
      <c r="D27" s="71">
        <v>4991529.4499999993</v>
      </c>
      <c r="E27" s="71">
        <v>5687586.2599999998</v>
      </c>
      <c r="F27" s="71">
        <v>12997794.568917789</v>
      </c>
      <c r="G27" s="71">
        <v>20033787.800995566</v>
      </c>
      <c r="H27" s="71">
        <v>10679115.710000001</v>
      </c>
      <c r="I27" s="71">
        <v>9354672.0909955651</v>
      </c>
      <c r="J27" s="64">
        <v>1.8759781563407711</v>
      </c>
    </row>
    <row r="28" spans="1:10" x14ac:dyDescent="0.35">
      <c r="F28" s="114"/>
    </row>
    <row r="29" spans="1:10" x14ac:dyDescent="0.35">
      <c r="E29" s="71"/>
      <c r="F29" s="59"/>
    </row>
    <row r="30" spans="1:10" x14ac:dyDescent="0.35">
      <c r="E30" s="71"/>
      <c r="F30" s="59"/>
    </row>
    <row r="31" spans="1:10" x14ac:dyDescent="0.35">
      <c r="E31" s="100"/>
      <c r="F31" s="114"/>
    </row>
    <row r="32" spans="1:10" x14ac:dyDescent="0.35">
      <c r="F32" s="114"/>
    </row>
    <row r="33" spans="5:6" x14ac:dyDescent="0.35">
      <c r="E33" s="100"/>
      <c r="F33" s="114"/>
    </row>
  </sheetData>
  <mergeCells count="11">
    <mergeCell ref="F4:F5"/>
    <mergeCell ref="A1:J1"/>
    <mergeCell ref="A2:A3"/>
    <mergeCell ref="B2:C2"/>
    <mergeCell ref="D2:F2"/>
    <mergeCell ref="G2:J2"/>
    <mergeCell ref="A4:A5"/>
    <mergeCell ref="B4:B5"/>
    <mergeCell ref="C4:C5"/>
    <mergeCell ref="D4:D5"/>
    <mergeCell ref="E4:E5"/>
  </mergeCells>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B89E0-DDD4-4B65-8C94-BC5B989C58F1}">
  <dimension ref="A1:J33"/>
  <sheetViews>
    <sheetView topLeftCell="A14" workbookViewId="0">
      <selection activeCell="B6" sqref="B6:J27"/>
    </sheetView>
  </sheetViews>
  <sheetFormatPr defaultRowHeight="14.5" x14ac:dyDescent="0.35"/>
  <cols>
    <col min="1" max="1" width="26.81640625" customWidth="1"/>
    <col min="2" max="2" width="12.1796875" bestFit="1" customWidth="1"/>
    <col min="3" max="3" width="11.26953125" bestFit="1" customWidth="1"/>
    <col min="4" max="4" width="11.26953125" customWidth="1"/>
    <col min="5" max="5" width="12.453125" customWidth="1"/>
    <col min="6" max="6" width="14.7265625" bestFit="1" customWidth="1"/>
    <col min="7" max="9" width="11.26953125" bestFit="1" customWidth="1"/>
    <col min="10" max="10" width="10.81640625" customWidth="1"/>
  </cols>
  <sheetData>
    <row r="1" spans="1:10" x14ac:dyDescent="0.35">
      <c r="A1" s="173" t="s">
        <v>161</v>
      </c>
      <c r="B1" s="173"/>
      <c r="C1" s="173"/>
      <c r="D1" s="173"/>
      <c r="E1" s="173"/>
      <c r="F1" s="173"/>
      <c r="G1" s="173"/>
      <c r="H1" s="173"/>
      <c r="I1" s="173"/>
      <c r="J1" s="173"/>
    </row>
    <row r="2" spans="1:10" ht="15" customHeight="1" thickBot="1" x14ac:dyDescent="0.4">
      <c r="A2" s="160" t="s">
        <v>88</v>
      </c>
      <c r="B2" s="162" t="s">
        <v>89</v>
      </c>
      <c r="C2" s="163"/>
      <c r="D2" s="162" t="s">
        <v>90</v>
      </c>
      <c r="E2" s="164"/>
      <c r="F2" s="163"/>
      <c r="G2" s="162" t="s">
        <v>115</v>
      </c>
      <c r="H2" s="164"/>
      <c r="I2" s="164"/>
      <c r="J2" s="163"/>
    </row>
    <row r="3" spans="1:10" ht="23.5" thickBot="1" x14ac:dyDescent="0.4">
      <c r="A3" s="161"/>
      <c r="B3" s="54" t="s">
        <v>92</v>
      </c>
      <c r="C3" s="55" t="s">
        <v>93</v>
      </c>
      <c r="D3" s="54" t="s">
        <v>94</v>
      </c>
      <c r="E3" s="56" t="s">
        <v>95</v>
      </c>
      <c r="F3" s="56" t="s">
        <v>96</v>
      </c>
      <c r="G3" s="54" t="s">
        <v>116</v>
      </c>
      <c r="H3" s="56" t="s">
        <v>117</v>
      </c>
      <c r="I3" s="56" t="s">
        <v>118</v>
      </c>
      <c r="J3" s="55" t="s">
        <v>119</v>
      </c>
    </row>
    <row r="4" spans="1:10" x14ac:dyDescent="0.35">
      <c r="A4" s="174" t="s">
        <v>30</v>
      </c>
      <c r="B4" s="176" t="s">
        <v>31</v>
      </c>
      <c r="C4" s="171" t="s">
        <v>101</v>
      </c>
      <c r="D4" s="176" t="s">
        <v>33</v>
      </c>
      <c r="E4" s="178" t="s">
        <v>34</v>
      </c>
      <c r="F4" s="171" t="s">
        <v>102</v>
      </c>
      <c r="G4" s="74" t="s">
        <v>103</v>
      </c>
      <c r="H4" s="76" t="s">
        <v>104</v>
      </c>
      <c r="I4" s="76" t="s">
        <v>105</v>
      </c>
      <c r="J4" s="73" t="s">
        <v>106</v>
      </c>
    </row>
    <row r="5" spans="1:10" x14ac:dyDescent="0.35">
      <c r="A5" s="175"/>
      <c r="B5" s="177"/>
      <c r="C5" s="172"/>
      <c r="D5" s="177"/>
      <c r="E5" s="179"/>
      <c r="F5" s="172"/>
      <c r="G5" s="75" t="s">
        <v>31</v>
      </c>
      <c r="H5" s="57" t="s">
        <v>120</v>
      </c>
      <c r="I5" s="57" t="s">
        <v>109</v>
      </c>
      <c r="J5" s="58" t="s">
        <v>110</v>
      </c>
    </row>
    <row r="6" spans="1:10" x14ac:dyDescent="0.35">
      <c r="A6" s="83" t="s">
        <v>126</v>
      </c>
      <c r="B6" s="60">
        <v>302850.18643448129</v>
      </c>
      <c r="C6" s="60"/>
      <c r="D6" s="60">
        <v>17590.060000000001</v>
      </c>
      <c r="E6" s="60">
        <v>11474.32</v>
      </c>
      <c r="F6" s="60">
        <v>85403.29</v>
      </c>
      <c r="G6" s="60">
        <v>302850.18643448129</v>
      </c>
      <c r="H6" s="60">
        <v>29064.38</v>
      </c>
      <c r="I6" s="60">
        <v>273785.80643448129</v>
      </c>
      <c r="J6" s="61">
        <v>10.419977526941269</v>
      </c>
    </row>
    <row r="7" spans="1:10" x14ac:dyDescent="0.35">
      <c r="A7" s="83" t="s">
        <v>128</v>
      </c>
      <c r="B7" s="60">
        <v>2193089.7642871165</v>
      </c>
      <c r="C7" s="60"/>
      <c r="D7" s="60">
        <v>610269.96</v>
      </c>
      <c r="E7" s="60">
        <v>502792.31</v>
      </c>
      <c r="F7" s="60">
        <v>2330664.8302508038</v>
      </c>
      <c r="G7" s="60">
        <v>2193089.7642871165</v>
      </c>
      <c r="H7" s="60">
        <v>1113062.27</v>
      </c>
      <c r="I7" s="60">
        <v>1080027.4942871165</v>
      </c>
      <c r="J7" s="61">
        <v>1.9703208197750846</v>
      </c>
    </row>
    <row r="8" spans="1:10" x14ac:dyDescent="0.35">
      <c r="A8" s="83" t="s">
        <v>129</v>
      </c>
      <c r="B8" s="60">
        <v>2878822.8304809835</v>
      </c>
      <c r="C8" s="60"/>
      <c r="D8" s="60">
        <v>666518.6</v>
      </c>
      <c r="E8" s="60">
        <v>1194487.47</v>
      </c>
      <c r="F8" s="60">
        <v>2194161.7229639306</v>
      </c>
      <c r="G8" s="60">
        <v>2878822.8304809835</v>
      </c>
      <c r="H8" s="60">
        <v>1861006.0699999998</v>
      </c>
      <c r="I8" s="60">
        <v>1017816.7604809836</v>
      </c>
      <c r="J8" s="61">
        <v>1.5469174855947587</v>
      </c>
    </row>
    <row r="9" spans="1:10" x14ac:dyDescent="0.35">
      <c r="A9" s="83" t="s">
        <v>46</v>
      </c>
      <c r="B9" s="60">
        <v>143987.82960286303</v>
      </c>
      <c r="C9" s="60"/>
      <c r="D9" s="60">
        <v>116673.89</v>
      </c>
      <c r="E9" s="60">
        <v>222632.73</v>
      </c>
      <c r="F9" s="60">
        <v>222632.73</v>
      </c>
      <c r="G9" s="60">
        <v>143987.82960286303</v>
      </c>
      <c r="H9" s="60">
        <v>339306.62</v>
      </c>
      <c r="I9" s="60">
        <v>-195318.79039713697</v>
      </c>
      <c r="J9" s="61">
        <v>0.42435903432377192</v>
      </c>
    </row>
    <row r="10" spans="1:10" x14ac:dyDescent="0.35">
      <c r="A10" s="62" t="s">
        <v>111</v>
      </c>
      <c r="B10" s="63">
        <v>5518750.6108054435</v>
      </c>
      <c r="C10" s="63">
        <v>0</v>
      </c>
      <c r="D10" s="63">
        <v>1411052.51</v>
      </c>
      <c r="E10" s="63">
        <v>1931386.83</v>
      </c>
      <c r="F10" s="63">
        <v>4832862.5732147349</v>
      </c>
      <c r="G10" s="63">
        <v>5518750.6108054435</v>
      </c>
      <c r="H10" s="63">
        <v>3342439.34</v>
      </c>
      <c r="I10" s="63">
        <v>2176311.2708054436</v>
      </c>
      <c r="J10" s="64">
        <v>1.6511146648978359</v>
      </c>
    </row>
    <row r="11" spans="1:10" x14ac:dyDescent="0.35">
      <c r="A11" s="83" t="s">
        <v>130</v>
      </c>
      <c r="B11" s="60">
        <v>3917497.8325986164</v>
      </c>
      <c r="C11" s="60"/>
      <c r="D11" s="60">
        <v>2137654.6399999997</v>
      </c>
      <c r="E11" s="60">
        <v>873560.88</v>
      </c>
      <c r="F11" s="60">
        <v>2068301.6154374606</v>
      </c>
      <c r="G11" s="60">
        <v>3917497.8325986164</v>
      </c>
      <c r="H11" s="60">
        <v>3011215.5199999996</v>
      </c>
      <c r="I11" s="60">
        <v>906282.31259861682</v>
      </c>
      <c r="J11" s="61">
        <v>1.3009689298488396</v>
      </c>
    </row>
    <row r="12" spans="1:10" x14ac:dyDescent="0.35">
      <c r="A12" s="83" t="s">
        <v>131</v>
      </c>
      <c r="B12" s="60">
        <v>2788565.7844303744</v>
      </c>
      <c r="C12" s="60"/>
      <c r="D12" s="60">
        <v>0</v>
      </c>
      <c r="E12" s="60">
        <v>1529438.4500000002</v>
      </c>
      <c r="F12" s="60">
        <v>1529438.4500000002</v>
      </c>
      <c r="G12" s="60">
        <v>2788565.7844303744</v>
      </c>
      <c r="H12" s="60">
        <v>1529438.4500000002</v>
      </c>
      <c r="I12" s="60">
        <v>1259127.3344303742</v>
      </c>
      <c r="J12" s="61">
        <v>1.8232612004951059</v>
      </c>
    </row>
    <row r="13" spans="1:10" x14ac:dyDescent="0.35">
      <c r="A13" s="83" t="s">
        <v>132</v>
      </c>
      <c r="B13" s="60">
        <v>419213.79333124706</v>
      </c>
      <c r="C13" s="60"/>
      <c r="D13" s="60">
        <v>0</v>
      </c>
      <c r="E13" s="60">
        <v>111126.37</v>
      </c>
      <c r="F13" s="60">
        <v>885289.95917707379</v>
      </c>
      <c r="G13" s="60">
        <v>419213.79333124706</v>
      </c>
      <c r="H13" s="60">
        <v>111126.37</v>
      </c>
      <c r="I13" s="60">
        <v>308087.42333124706</v>
      </c>
      <c r="J13" s="61">
        <v>3.7724060754548816</v>
      </c>
    </row>
    <row r="14" spans="1:10" x14ac:dyDescent="0.35">
      <c r="A14" s="83" t="s">
        <v>49</v>
      </c>
      <c r="B14" s="60">
        <v>789605.84998333792</v>
      </c>
      <c r="C14" s="60"/>
      <c r="D14" s="60">
        <v>74381.319999999992</v>
      </c>
      <c r="E14" s="60">
        <v>166747.4</v>
      </c>
      <c r="F14" s="60">
        <v>988313.64446780458</v>
      </c>
      <c r="G14" s="60">
        <v>789605.84998333792</v>
      </c>
      <c r="H14" s="60">
        <v>241128.71999999997</v>
      </c>
      <c r="I14" s="60">
        <v>548477.12998333795</v>
      </c>
      <c r="J14" s="61">
        <v>3.274623819109304</v>
      </c>
    </row>
    <row r="15" spans="1:10" x14ac:dyDescent="0.35">
      <c r="A15" s="83" t="s">
        <v>133</v>
      </c>
      <c r="B15" s="60">
        <v>742997.04666939913</v>
      </c>
      <c r="C15" s="60"/>
      <c r="D15" s="60">
        <v>96066.25</v>
      </c>
      <c r="E15" s="60">
        <v>266356.55</v>
      </c>
      <c r="F15" s="60">
        <v>266356.55</v>
      </c>
      <c r="G15" s="60">
        <v>742997.04666939913</v>
      </c>
      <c r="H15" s="60">
        <v>362422.8</v>
      </c>
      <c r="I15" s="60">
        <v>380574.24666939914</v>
      </c>
      <c r="J15" s="61">
        <v>2.0500836224139296</v>
      </c>
    </row>
    <row r="16" spans="1:10" x14ac:dyDescent="0.35">
      <c r="A16" s="83" t="s">
        <v>134</v>
      </c>
      <c r="B16" s="60">
        <v>141680.75262283543</v>
      </c>
      <c r="C16" s="60"/>
      <c r="D16" s="60">
        <v>108458.3</v>
      </c>
      <c r="E16" s="60">
        <v>14788.41</v>
      </c>
      <c r="F16" s="60">
        <v>14788.41</v>
      </c>
      <c r="G16" s="60">
        <v>141680.75262283543</v>
      </c>
      <c r="H16" s="60">
        <v>123246.71</v>
      </c>
      <c r="I16" s="60">
        <v>18434.042622835419</v>
      </c>
      <c r="J16" s="61">
        <v>1.1495702613305898</v>
      </c>
    </row>
    <row r="17" spans="1:10" x14ac:dyDescent="0.35">
      <c r="A17" s="83" t="s">
        <v>50</v>
      </c>
      <c r="B17" s="60">
        <v>2367828.5650938926</v>
      </c>
      <c r="C17" s="60"/>
      <c r="D17" s="60">
        <v>953884.42999999993</v>
      </c>
      <c r="E17" s="60">
        <v>794181.36999999988</v>
      </c>
      <c r="F17" s="60">
        <v>2412443.3666207171</v>
      </c>
      <c r="G17" s="60">
        <v>2367828.5650938926</v>
      </c>
      <c r="H17" s="60">
        <v>1748065.7999999998</v>
      </c>
      <c r="I17" s="60">
        <v>619762.76509389281</v>
      </c>
      <c r="J17" s="61">
        <v>1.3545420115729585</v>
      </c>
    </row>
    <row r="18" spans="1:10" x14ac:dyDescent="0.35">
      <c r="A18" s="62" t="s">
        <v>112</v>
      </c>
      <c r="B18" s="63">
        <v>11167389.624729704</v>
      </c>
      <c r="C18" s="63">
        <v>0</v>
      </c>
      <c r="D18" s="63">
        <v>3370444.9399999995</v>
      </c>
      <c r="E18" s="63">
        <v>3756199.4299999997</v>
      </c>
      <c r="F18" s="63">
        <v>8164931.9957030565</v>
      </c>
      <c r="G18" s="63">
        <v>11167389.624729704</v>
      </c>
      <c r="H18" s="63">
        <v>7126644.3699999992</v>
      </c>
      <c r="I18" s="63">
        <v>4040745.2547297049</v>
      </c>
      <c r="J18" s="64">
        <v>1.5669912857921526</v>
      </c>
    </row>
    <row r="19" spans="1:10" x14ac:dyDescent="0.35">
      <c r="A19" s="83" t="s">
        <v>135</v>
      </c>
      <c r="B19" s="60">
        <v>1557409.5608600082</v>
      </c>
      <c r="C19" s="60"/>
      <c r="D19" s="60">
        <v>136335.51999999999</v>
      </c>
      <c r="E19" s="60">
        <v>550322.18999999994</v>
      </c>
      <c r="F19" s="60">
        <v>1068319.5</v>
      </c>
      <c r="G19" s="60">
        <v>1557409.5608600082</v>
      </c>
      <c r="H19" s="60">
        <v>686657.71</v>
      </c>
      <c r="I19" s="60">
        <v>870751.85086000827</v>
      </c>
      <c r="J19" s="61">
        <v>2.2681017604244307</v>
      </c>
    </row>
    <row r="20" spans="1:10" x14ac:dyDescent="0.35">
      <c r="A20" s="83" t="s">
        <v>137</v>
      </c>
      <c r="B20" s="60">
        <v>2763757.3944726051</v>
      </c>
      <c r="C20" s="60"/>
      <c r="D20" s="60">
        <v>2123311.6999999997</v>
      </c>
      <c r="E20" s="60">
        <v>3367960.4800000004</v>
      </c>
      <c r="F20" s="60">
        <v>23672079.0284</v>
      </c>
      <c r="G20" s="60">
        <v>2763757.3944726051</v>
      </c>
      <c r="H20" s="60">
        <v>5491272.1799999997</v>
      </c>
      <c r="I20" s="60">
        <v>-2727514.7855273946</v>
      </c>
      <c r="J20" s="61">
        <v>0.5033000193540953</v>
      </c>
    </row>
    <row r="21" spans="1:10" x14ac:dyDescent="0.35">
      <c r="A21" s="83" t="s">
        <v>138</v>
      </c>
      <c r="B21" s="60">
        <v>18714.013355792718</v>
      </c>
      <c r="C21" s="60"/>
      <c r="D21" s="60">
        <v>0</v>
      </c>
      <c r="E21" s="60">
        <v>112938.95</v>
      </c>
      <c r="F21" s="60">
        <v>112938.95</v>
      </c>
      <c r="G21" s="60">
        <v>18714.013355792718</v>
      </c>
      <c r="H21" s="60">
        <v>112938.95</v>
      </c>
      <c r="I21" s="60">
        <v>-94224.936644207279</v>
      </c>
      <c r="J21" s="61">
        <v>0.16570025979339031</v>
      </c>
    </row>
    <row r="22" spans="1:10" x14ac:dyDescent="0.35">
      <c r="A22" s="83" t="s">
        <v>139</v>
      </c>
      <c r="B22" s="60">
        <v>1415185.7506040451</v>
      </c>
      <c r="C22" s="60"/>
      <c r="D22" s="60">
        <v>986781.24</v>
      </c>
      <c r="E22" s="60">
        <v>3642848.95</v>
      </c>
      <c r="F22" s="60">
        <v>4257950.9534718702</v>
      </c>
      <c r="G22" s="60">
        <v>1415185.7506040451</v>
      </c>
      <c r="H22" s="60">
        <v>4629630.1900000004</v>
      </c>
      <c r="I22" s="60">
        <v>-3214444.4393959553</v>
      </c>
      <c r="J22" s="61"/>
    </row>
    <row r="23" spans="1:10" x14ac:dyDescent="0.35">
      <c r="A23" s="62" t="s">
        <v>51</v>
      </c>
      <c r="B23" s="63">
        <v>5755066.7192924507</v>
      </c>
      <c r="C23" s="63">
        <v>0</v>
      </c>
      <c r="D23" s="63">
        <v>3246428.46</v>
      </c>
      <c r="E23" s="63">
        <v>7674070.5700000003</v>
      </c>
      <c r="F23" s="63">
        <v>29111288.431871869</v>
      </c>
      <c r="G23" s="63">
        <v>5755066.7192924507</v>
      </c>
      <c r="H23" s="63">
        <v>10920499.030000001</v>
      </c>
      <c r="I23" s="63">
        <v>-5165432.3107075505</v>
      </c>
      <c r="J23" s="64">
        <v>0.5269966787673851</v>
      </c>
    </row>
    <row r="24" spans="1:10" x14ac:dyDescent="0.35">
      <c r="A24" s="65"/>
      <c r="B24" s="66"/>
      <c r="C24" s="66"/>
      <c r="D24" s="66"/>
      <c r="E24" s="66"/>
      <c r="F24" s="66"/>
      <c r="G24" s="66"/>
      <c r="H24" s="66"/>
      <c r="I24" s="66"/>
      <c r="J24" s="67"/>
    </row>
    <row r="25" spans="1:10" x14ac:dyDescent="0.35">
      <c r="A25" s="59" t="s">
        <v>158</v>
      </c>
      <c r="B25" s="68"/>
      <c r="C25" s="68"/>
      <c r="D25" s="116">
        <v>210032</v>
      </c>
      <c r="E25" s="69"/>
      <c r="F25" s="68"/>
      <c r="G25" s="68">
        <v>0</v>
      </c>
      <c r="H25" s="68">
        <v>210032</v>
      </c>
      <c r="I25" s="68">
        <v>-210032</v>
      </c>
      <c r="J25" s="70"/>
    </row>
    <row r="26" spans="1:10" x14ac:dyDescent="0.35">
      <c r="A26" s="62" t="s">
        <v>113</v>
      </c>
      <c r="B26" s="71">
        <v>22441206.954827599</v>
      </c>
      <c r="C26" s="71">
        <v>0</v>
      </c>
      <c r="D26" s="71">
        <v>8237957.9099999992</v>
      </c>
      <c r="E26" s="71">
        <v>13361656.83</v>
      </c>
      <c r="F26" s="71">
        <v>42109083.000789657</v>
      </c>
      <c r="G26" s="71">
        <v>22441206.954827599</v>
      </c>
      <c r="H26" s="71">
        <v>21599614.740000002</v>
      </c>
      <c r="I26" s="71">
        <v>841592.21482759807</v>
      </c>
      <c r="J26" s="64">
        <v>1.038963297492018</v>
      </c>
    </row>
    <row r="27" spans="1:10" x14ac:dyDescent="0.35">
      <c r="A27" s="62" t="s">
        <v>114</v>
      </c>
      <c r="B27" s="71">
        <v>16686140.235535149</v>
      </c>
      <c r="C27" s="71">
        <v>0</v>
      </c>
      <c r="D27" s="71">
        <v>4991529.4499999993</v>
      </c>
      <c r="E27" s="71">
        <v>5687586.2599999998</v>
      </c>
      <c r="F27" s="71">
        <v>12997794.568917789</v>
      </c>
      <c r="G27" s="71">
        <v>16686140.235535149</v>
      </c>
      <c r="H27" s="71">
        <v>10679115.710000001</v>
      </c>
      <c r="I27" s="71">
        <v>6007024.5255351486</v>
      </c>
      <c r="J27" s="64">
        <v>1.5625020543517594</v>
      </c>
    </row>
    <row r="28" spans="1:10" x14ac:dyDescent="0.35">
      <c r="F28" s="114"/>
    </row>
    <row r="29" spans="1:10" x14ac:dyDescent="0.35">
      <c r="E29" s="71"/>
      <c r="F29" s="59"/>
    </row>
    <row r="30" spans="1:10" x14ac:dyDescent="0.35">
      <c r="E30" s="71"/>
      <c r="F30" s="59"/>
    </row>
    <row r="31" spans="1:10" x14ac:dyDescent="0.35">
      <c r="E31" s="100"/>
      <c r="F31" s="114"/>
    </row>
    <row r="32" spans="1:10" x14ac:dyDescent="0.35">
      <c r="F32" s="114"/>
    </row>
    <row r="33" spans="5:6" x14ac:dyDescent="0.35">
      <c r="E33" s="100"/>
      <c r="F33" s="114"/>
    </row>
  </sheetData>
  <mergeCells count="11">
    <mergeCell ref="F4:F5"/>
    <mergeCell ref="A1:J1"/>
    <mergeCell ref="A2:A3"/>
    <mergeCell ref="B2:C2"/>
    <mergeCell ref="D2:F2"/>
    <mergeCell ref="G2:J2"/>
    <mergeCell ref="A4:A5"/>
    <mergeCell ref="B4:B5"/>
    <mergeCell ref="C4:C5"/>
    <mergeCell ref="D4:D5"/>
    <mergeCell ref="E4:E5"/>
  </mergeCells>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1332D-2241-4D67-93F0-5B97C7C4E263}">
  <dimension ref="A1:H23"/>
  <sheetViews>
    <sheetView tabSelected="1" topLeftCell="A8" workbookViewId="0">
      <selection activeCell="E26" sqref="E26"/>
    </sheetView>
  </sheetViews>
  <sheetFormatPr defaultRowHeight="14.5" x14ac:dyDescent="0.35"/>
  <cols>
    <col min="1" max="1" width="51.81640625" customWidth="1"/>
    <col min="2" max="6" width="19.54296875" customWidth="1"/>
    <col min="7" max="7" width="14.54296875" customWidth="1"/>
  </cols>
  <sheetData>
    <row r="1" spans="1:8" ht="15" thickBot="1" x14ac:dyDescent="0.4"/>
    <row r="2" spans="1:8" s="115" customFormat="1" ht="34.5" x14ac:dyDescent="0.35">
      <c r="A2" s="136" t="s">
        <v>88</v>
      </c>
      <c r="B2" s="136" t="s">
        <v>191</v>
      </c>
      <c r="C2" s="136" t="s">
        <v>192</v>
      </c>
      <c r="D2" s="136" t="s">
        <v>193</v>
      </c>
      <c r="E2" s="136" t="s">
        <v>194</v>
      </c>
      <c r="F2" s="137" t="s">
        <v>195</v>
      </c>
      <c r="G2" s="137" t="s">
        <v>196</v>
      </c>
    </row>
    <row r="3" spans="1:8" x14ac:dyDescent="0.35">
      <c r="A3" s="83" t="s">
        <v>126</v>
      </c>
      <c r="B3" s="96">
        <v>179991.93140734098</v>
      </c>
      <c r="C3" s="96">
        <v>929248.21337105217</v>
      </c>
      <c r="D3" s="96">
        <v>291265.86145739822</v>
      </c>
      <c r="E3" s="96">
        <v>0</v>
      </c>
      <c r="F3" s="96">
        <v>1400506.0062357914</v>
      </c>
      <c r="G3" s="96">
        <v>929248.21337105217</v>
      </c>
      <c r="H3" s="100"/>
    </row>
    <row r="4" spans="1:8" x14ac:dyDescent="0.35">
      <c r="A4" s="83" t="s">
        <v>128</v>
      </c>
      <c r="B4" s="96">
        <v>1278886.8906192193</v>
      </c>
      <c r="C4" s="96">
        <v>0</v>
      </c>
      <c r="D4" s="96">
        <v>2113461.2502545528</v>
      </c>
      <c r="E4" s="96">
        <v>1663247.1262716427</v>
      </c>
      <c r="F4" s="96">
        <v>5055595.2671454148</v>
      </c>
      <c r="G4" s="96">
        <v>1663247.1262716427</v>
      </c>
      <c r="H4" s="100"/>
    </row>
    <row r="5" spans="1:8" x14ac:dyDescent="0.35">
      <c r="A5" s="83" t="s">
        <v>129</v>
      </c>
      <c r="B5" s="96">
        <v>1697610.3353720801</v>
      </c>
      <c r="C5" s="96">
        <v>155713.20685931257</v>
      </c>
      <c r="D5" s="96">
        <v>2781194.7026178897</v>
      </c>
      <c r="E5" s="96">
        <v>63676.706378530645</v>
      </c>
      <c r="F5" s="96">
        <v>4698194.9512278121</v>
      </c>
      <c r="G5" s="96">
        <v>219389.91323784323</v>
      </c>
      <c r="H5" s="100"/>
    </row>
    <row r="6" spans="1:8" x14ac:dyDescent="0.35">
      <c r="A6" s="83" t="s">
        <v>46</v>
      </c>
      <c r="B6" s="96">
        <v>88086.333465080286</v>
      </c>
      <c r="C6" s="96">
        <v>29285.399856424148</v>
      </c>
      <c r="D6" s="96">
        <v>141864.52783919164</v>
      </c>
      <c r="E6" s="96">
        <v>0</v>
      </c>
      <c r="F6" s="96">
        <v>259236.2611606961</v>
      </c>
      <c r="G6" s="96">
        <v>29285.399856424148</v>
      </c>
      <c r="H6" s="100"/>
    </row>
    <row r="7" spans="1:8" x14ac:dyDescent="0.35">
      <c r="A7" s="101" t="s">
        <v>111</v>
      </c>
      <c r="B7" s="102">
        <v>3244575.4908637204</v>
      </c>
      <c r="C7" s="102">
        <v>1114246.8200867889</v>
      </c>
      <c r="D7" s="102">
        <v>5327786.3421690315</v>
      </c>
      <c r="E7" s="102">
        <v>1726923.8326501735</v>
      </c>
      <c r="F7" s="102">
        <v>11413532.485769713</v>
      </c>
      <c r="G7" s="102">
        <v>2841170.6527369623</v>
      </c>
      <c r="H7" s="100"/>
    </row>
    <row r="8" spans="1:8" x14ac:dyDescent="0.35">
      <c r="A8" s="83" t="s">
        <v>130</v>
      </c>
      <c r="B8" s="96">
        <v>2469263.9445079425</v>
      </c>
      <c r="C8" s="96">
        <v>293447.20233705564</v>
      </c>
      <c r="D8" s="96">
        <v>3654974.5342008797</v>
      </c>
      <c r="E8" s="96">
        <v>0</v>
      </c>
      <c r="F8" s="96">
        <v>6417685.6810458777</v>
      </c>
      <c r="G8" s="96">
        <v>293447.20233705564</v>
      </c>
      <c r="H8" s="100"/>
    </row>
    <row r="9" spans="1:8" x14ac:dyDescent="0.35">
      <c r="A9" s="83" t="s">
        <v>131</v>
      </c>
      <c r="B9" s="96">
        <v>1614658.4702485383</v>
      </c>
      <c r="C9" s="96">
        <v>0</v>
      </c>
      <c r="D9" s="96">
        <v>2709379.9722781926</v>
      </c>
      <c r="E9" s="96">
        <v>0</v>
      </c>
      <c r="F9" s="96">
        <v>4324038.4425267307</v>
      </c>
      <c r="G9" s="96">
        <v>0</v>
      </c>
      <c r="H9" s="100"/>
    </row>
    <row r="10" spans="1:8" x14ac:dyDescent="0.35">
      <c r="A10" s="83" t="s">
        <v>132</v>
      </c>
      <c r="B10" s="96">
        <v>244359.40309577409</v>
      </c>
      <c r="C10" s="96">
        <v>0</v>
      </c>
      <c r="D10" s="96">
        <v>402978.93296973105</v>
      </c>
      <c r="E10" s="96">
        <v>0</v>
      </c>
      <c r="F10" s="96">
        <v>647338.33606550517</v>
      </c>
      <c r="G10" s="96">
        <v>0</v>
      </c>
      <c r="H10" s="100"/>
    </row>
    <row r="11" spans="1:8" x14ac:dyDescent="0.35">
      <c r="A11" s="83" t="s">
        <v>49</v>
      </c>
      <c r="B11" s="96">
        <v>446266.42878712795</v>
      </c>
      <c r="C11" s="96">
        <v>0</v>
      </c>
      <c r="D11" s="96">
        <v>800351.04583167401</v>
      </c>
      <c r="E11" s="96">
        <v>0</v>
      </c>
      <c r="F11" s="96">
        <v>1246617.4746188018</v>
      </c>
      <c r="G11" s="96">
        <v>0</v>
      </c>
      <c r="H11" s="100"/>
    </row>
    <row r="12" spans="1:8" x14ac:dyDescent="0.35">
      <c r="A12" s="83" t="s">
        <v>133</v>
      </c>
      <c r="B12" s="96">
        <v>445424.67051826074</v>
      </c>
      <c r="C12" s="96">
        <v>0</v>
      </c>
      <c r="D12" s="96">
        <v>686650.91629472445</v>
      </c>
      <c r="E12" s="96">
        <v>0</v>
      </c>
      <c r="F12" s="96">
        <v>1132075.5868129851</v>
      </c>
      <c r="G12" s="96">
        <v>0</v>
      </c>
      <c r="H12" s="100"/>
    </row>
    <row r="13" spans="1:8" x14ac:dyDescent="0.35">
      <c r="A13" s="83" t="s">
        <v>134</v>
      </c>
      <c r="B13" s="96">
        <v>86632.857464136876</v>
      </c>
      <c r="C13" s="96">
        <v>0</v>
      </c>
      <c r="D13" s="96">
        <v>130460.23324307553</v>
      </c>
      <c r="E13" s="96">
        <v>0</v>
      </c>
      <c r="F13" s="96">
        <v>217093.0907072124</v>
      </c>
      <c r="G13" s="96">
        <v>0</v>
      </c>
      <c r="H13" s="100"/>
    </row>
    <row r="14" spans="1:8" x14ac:dyDescent="0.35">
      <c r="A14" s="83" t="s">
        <v>50</v>
      </c>
      <c r="B14" s="96">
        <v>1446513.9172628466</v>
      </c>
      <c r="C14" s="96">
        <v>213029.7103863997</v>
      </c>
      <c r="D14" s="96">
        <v>2228969.3561761035</v>
      </c>
      <c r="E14" s="96">
        <v>0</v>
      </c>
      <c r="F14" s="96">
        <v>3888512.9838253497</v>
      </c>
      <c r="G14" s="96">
        <v>213029.7103863997</v>
      </c>
      <c r="H14" s="100"/>
    </row>
    <row r="15" spans="1:8" x14ac:dyDescent="0.35">
      <c r="A15" s="101" t="s">
        <v>157</v>
      </c>
      <c r="B15" s="102">
        <v>6753119.6918846266</v>
      </c>
      <c r="C15" s="102">
        <v>506476.91272345535</v>
      </c>
      <c r="D15" s="102">
        <v>10613764.990994381</v>
      </c>
      <c r="E15" s="102">
        <v>0</v>
      </c>
      <c r="F15" s="102">
        <v>17873361.59560246</v>
      </c>
      <c r="G15" s="102">
        <v>506476.91272345535</v>
      </c>
      <c r="H15" s="100"/>
    </row>
    <row r="16" spans="1:8" x14ac:dyDescent="0.35">
      <c r="A16" s="83" t="s">
        <v>135</v>
      </c>
      <c r="B16" s="96">
        <v>926223.70773297292</v>
      </c>
      <c r="C16" s="96">
        <v>1913365.658574037</v>
      </c>
      <c r="D16" s="96">
        <v>1461769.8560074635</v>
      </c>
      <c r="E16" s="96">
        <v>0</v>
      </c>
      <c r="F16" s="96">
        <v>4301359.2223144723</v>
      </c>
      <c r="G16" s="96">
        <v>1913365.658574037</v>
      </c>
      <c r="H16" s="100"/>
    </row>
    <row r="17" spans="1:8" x14ac:dyDescent="0.35">
      <c r="A17" s="83" t="s">
        <v>137</v>
      </c>
      <c r="B17" s="96">
        <v>1609122.7139887786</v>
      </c>
      <c r="C17" s="96">
        <v>3688159.1044130861</v>
      </c>
      <c r="D17" s="96">
        <v>2714706.069652318</v>
      </c>
      <c r="E17" s="96">
        <v>0</v>
      </c>
      <c r="F17" s="96">
        <v>8011987.8880541828</v>
      </c>
      <c r="G17" s="96">
        <v>3688159.1044130861</v>
      </c>
      <c r="H17" s="100"/>
    </row>
    <row r="18" spans="1:8" x14ac:dyDescent="0.35">
      <c r="A18" s="83" t="s">
        <v>138</v>
      </c>
      <c r="B18" s="96">
        <v>11710.507240996179</v>
      </c>
      <c r="C18" s="96">
        <v>3076.8566566105674</v>
      </c>
      <c r="D18" s="96">
        <v>17306.709955311635</v>
      </c>
      <c r="E18" s="96">
        <v>0</v>
      </c>
      <c r="F18" s="96">
        <v>32094.07385291838</v>
      </c>
      <c r="G18" s="96">
        <v>3076.8566566105674</v>
      </c>
      <c r="H18" s="100"/>
    </row>
    <row r="19" spans="1:8" x14ac:dyDescent="0.35">
      <c r="A19" s="83" t="s">
        <v>139</v>
      </c>
      <c r="B19" s="96">
        <v>814320.03866856615</v>
      </c>
      <c r="C19" s="96">
        <v>129856.78590645082</v>
      </c>
      <c r="D19" s="96">
        <v>1426098.6714912159</v>
      </c>
      <c r="E19" s="96">
        <v>0</v>
      </c>
      <c r="F19" s="96">
        <v>2370275.4960662331</v>
      </c>
      <c r="G19" s="96">
        <v>129856.78590645082</v>
      </c>
      <c r="H19" s="100"/>
    </row>
    <row r="20" spans="1:8" x14ac:dyDescent="0.35">
      <c r="A20" s="101" t="s">
        <v>51</v>
      </c>
      <c r="B20" s="102">
        <v>3361376.9676313139</v>
      </c>
      <c r="C20" s="102">
        <v>5734458.4055501847</v>
      </c>
      <c r="D20" s="102">
        <v>5619881.3071063086</v>
      </c>
      <c r="E20" s="102">
        <v>0</v>
      </c>
      <c r="F20" s="102">
        <v>14715716.680287806</v>
      </c>
      <c r="G20" s="102">
        <v>5734458.4055501847</v>
      </c>
      <c r="H20" s="100"/>
    </row>
    <row r="21" spans="1:8" x14ac:dyDescent="0.35">
      <c r="A21" s="96" t="s">
        <v>197</v>
      </c>
      <c r="B21" s="96">
        <v>0</v>
      </c>
      <c r="C21" s="96">
        <v>0</v>
      </c>
      <c r="D21" s="96">
        <v>0</v>
      </c>
      <c r="E21" s="96">
        <v>0</v>
      </c>
      <c r="F21" s="96">
        <v>0</v>
      </c>
      <c r="G21" s="96">
        <v>0</v>
      </c>
      <c r="H21" s="100"/>
    </row>
    <row r="22" spans="1:8" x14ac:dyDescent="0.35">
      <c r="A22" s="138" t="s">
        <v>113</v>
      </c>
      <c r="B22" s="139">
        <v>13359072.150379661</v>
      </c>
      <c r="C22" s="139">
        <v>7355182.1383604286</v>
      </c>
      <c r="D22" s="139">
        <v>21561432.640269719</v>
      </c>
      <c r="E22" s="139">
        <v>1726923.8326501735</v>
      </c>
      <c r="F22" s="139">
        <v>44002610.76165998</v>
      </c>
      <c r="G22" s="139">
        <v>9082105.971010603</v>
      </c>
      <c r="H22" s="100"/>
    </row>
    <row r="23" spans="1:8" x14ac:dyDescent="0.35">
      <c r="A23" s="138" t="s">
        <v>114</v>
      </c>
      <c r="B23" s="139">
        <v>9997695.1827483475</v>
      </c>
      <c r="C23" s="139">
        <v>1620723.732810244</v>
      </c>
      <c r="D23" s="139">
        <v>15941551.33316341</v>
      </c>
      <c r="E23" s="139">
        <v>1726923.8326501735</v>
      </c>
      <c r="F23" s="139">
        <v>29286894.081372172</v>
      </c>
      <c r="G23" s="139">
        <v>3347647.5654604174</v>
      </c>
      <c r="H23" s="10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PGL 2022 Verified Summary</vt:lpstr>
      <vt:lpstr>PGL 2022 High Impact Measures</vt:lpstr>
      <vt:lpstr>PGL 2022 TRC </vt:lpstr>
      <vt:lpstr>PGL 2022 TRC wo NEI</vt:lpstr>
      <vt:lpstr>PGL 2022 PACT</vt:lpstr>
      <vt:lpstr>PGL 2022 PACT wo NEI</vt:lpstr>
      <vt:lpstr>Other Benefits (PACT)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Grabner</dc:creator>
  <cp:lastModifiedBy>Celia Johnson</cp:lastModifiedBy>
  <dcterms:created xsi:type="dcterms:W3CDTF">2022-08-03T17:39:50Z</dcterms:created>
  <dcterms:modified xsi:type="dcterms:W3CDTF">2023-12-01T11:32:30Z</dcterms:modified>
</cp:coreProperties>
</file>