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https://netorgft4117119-my.sharepoint.com/personal/celia_celiajohnsonconsulting_com/Documents/IL SAG 2020/2020 Evaluation Drafts Posted on Website/"/>
    </mc:Choice>
  </mc:AlternateContent>
  <xr:revisionPtr revIDLastSave="0" documentId="8_{76489D9D-0773-4F22-81AB-938E9205C84C}" xr6:coauthVersionLast="45" xr6:coauthVersionMax="45" xr10:uidLastSave="{00000000-0000-0000-0000-000000000000}"/>
  <bookViews>
    <workbookView xWindow="-110" yWindow="-110" windowWidth="19420" windowHeight="10420" xr2:uid="{DE7E5E57-DED1-4637-AD0D-24C7C9989A29}"/>
  </bookViews>
  <sheets>
    <sheet name="2019 Verified Savings Summary" sheetId="1" r:id="rId1"/>
    <sheet name="2019 High Impact Measures" sheetId="2" r:id="rId2"/>
    <sheet name="2019 TRC" sheetId="3" r:id="rId3"/>
    <sheet name="2019 UCT"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7" i="2" l="1"/>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H6" i="2"/>
  <c r="H5" i="2"/>
  <c r="H4" i="2"/>
  <c r="H3" i="2"/>
  <c r="I3" i="2" s="1"/>
  <c r="I4" i="2" s="1"/>
  <c r="I5" i="2" s="1"/>
  <c r="I6" i="2" s="1"/>
  <c r="I7" i="2" s="1"/>
  <c r="I8" i="2" s="1"/>
  <c r="I9" i="2" s="1"/>
  <c r="I10" i="2" s="1"/>
  <c r="I11" i="2" s="1"/>
  <c r="I12" i="2" s="1"/>
  <c r="I13" i="2" s="1"/>
  <c r="I14" i="2" s="1"/>
  <c r="I15" i="2" s="1"/>
  <c r="I16" i="2" s="1"/>
  <c r="I17" i="2" s="1"/>
  <c r="I18" i="2" s="1"/>
  <c r="I19" i="2" s="1"/>
  <c r="I20" i="2" s="1"/>
  <c r="I21" i="2" s="1"/>
  <c r="I22" i="2" s="1"/>
  <c r="I23" i="2" s="1"/>
  <c r="I24" i="2" s="1"/>
  <c r="I25" i="2" s="1"/>
  <c r="I26" i="2" s="1"/>
  <c r="I27" i="2" s="1"/>
  <c r="I28" i="2" s="1"/>
  <c r="I29" i="2" s="1"/>
  <c r="I30" i="2" s="1"/>
  <c r="I31" i="2" s="1"/>
  <c r="I32" i="2" s="1"/>
  <c r="I33" i="2" s="1"/>
  <c r="I34" i="2" s="1"/>
  <c r="I35" i="2" s="1"/>
  <c r="I36" i="2" s="1"/>
  <c r="I37" i="2" s="1"/>
  <c r="I38" i="2" s="1"/>
  <c r="I39" i="2" s="1"/>
  <c r="I40" i="2" s="1"/>
  <c r="I41" i="2" s="1"/>
  <c r="I42" i="2" s="1"/>
  <c r="I43" i="2" s="1"/>
  <c r="I44" i="2" s="1"/>
  <c r="I45" i="2" s="1"/>
  <c r="I46" i="2" s="1"/>
  <c r="I47" i="2" s="1"/>
  <c r="I48" i="2" s="1"/>
  <c r="I49" i="2" s="1"/>
  <c r="I50" i="2" s="1"/>
  <c r="I51" i="2" s="1"/>
  <c r="I52" i="2" s="1"/>
  <c r="I53" i="2" s="1"/>
  <c r="I54" i="2" s="1"/>
  <c r="I55" i="2" s="1"/>
  <c r="I56" i="2" s="1"/>
  <c r="I57" i="2" s="1"/>
  <c r="D59" i="2"/>
  <c r="E59" i="2" s="1"/>
  <c r="C59" i="2"/>
</calcChain>
</file>

<file path=xl/sharedStrings.xml><?xml version="1.0" encoding="utf-8"?>
<sst xmlns="http://schemas.openxmlformats.org/spreadsheetml/2006/main" count="334" uniqueCount="165">
  <si>
    <t>Peoples Gas 2019 Verified Savings Summary</t>
  </si>
  <si>
    <t>Ex Ante Gross</t>
  </si>
  <si>
    <t>Realization Rate</t>
  </si>
  <si>
    <t>Verified Gross</t>
  </si>
  <si>
    <t>Deemed / Used</t>
  </si>
  <si>
    <t>Verified Net</t>
  </si>
  <si>
    <t>Actual Costs</t>
  </si>
  <si>
    <t>Participation</t>
  </si>
  <si>
    <t>Water Savings</t>
  </si>
  <si>
    <t>Verified Gross Weighted Average Measure Life</t>
  </si>
  <si>
    <t>Annual Energy Savings</t>
  </si>
  <si>
    <t>Energy Savings (Verified Gross / Ex Ante Gross)</t>
  </si>
  <si>
    <t>Lifetime Savings</t>
  </si>
  <si>
    <t>Net-to-Gross Ratio</t>
  </si>
  <si>
    <t>First Year Cost per First Year Annual Savings</t>
  </si>
  <si>
    <t>First Year Cost per Lifetime Savings</t>
  </si>
  <si>
    <t>Utility Program Costs</t>
  </si>
  <si>
    <t># Units</t>
  </si>
  <si>
    <t>Units Definition</t>
  </si>
  <si>
    <t>Annual Verified Net Water Savings</t>
  </si>
  <si>
    <t>Lifetime Verified Net Water Savings</t>
  </si>
  <si>
    <t>Years</t>
  </si>
  <si>
    <t>Therms</t>
  </si>
  <si>
    <t>%</t>
  </si>
  <si>
    <t>$/Therms</t>
  </si>
  <si>
    <t>$</t>
  </si>
  <si>
    <t>Gallons</t>
  </si>
  <si>
    <t>(a)</t>
  </si>
  <si>
    <t>(b)</t>
  </si>
  <si>
    <t>(c=d/b)</t>
  </si>
  <si>
    <t>(d)</t>
  </si>
  <si>
    <t>(e)</t>
  </si>
  <si>
    <t>(f=g/d)</t>
  </si>
  <si>
    <t>(g)</t>
  </si>
  <si>
    <t>(h)</t>
  </si>
  <si>
    <t>(i=k/g)</t>
  </si>
  <si>
    <t>(j=k/h)</t>
  </si>
  <si>
    <t>(k)</t>
  </si>
  <si>
    <t>(l)</t>
  </si>
  <si>
    <t>(m)</t>
  </si>
  <si>
    <t>(n)</t>
  </si>
  <si>
    <t>(o)</t>
  </si>
  <si>
    <t>(p=e/d)</t>
  </si>
  <si>
    <t>Home Energy Jumpstart</t>
  </si>
  <si>
    <t>Participants</t>
  </si>
  <si>
    <t>Home Energy Rebate</t>
  </si>
  <si>
    <t>Multi-Family</t>
  </si>
  <si>
    <t>Projects</t>
  </si>
  <si>
    <t>Home Energy Reports</t>
  </si>
  <si>
    <t>Elementary Energy Education</t>
  </si>
  <si>
    <t>Kits Distributed</t>
  </si>
  <si>
    <t>C&amp;I Prescriptive</t>
  </si>
  <si>
    <t>C&amp;I Custom</t>
  </si>
  <si>
    <t>PS Prescriptive</t>
  </si>
  <si>
    <t>PS Custom</t>
  </si>
  <si>
    <t>C&amp;I Gas Optimization</t>
  </si>
  <si>
    <t>Strategic Energy Management</t>
  </si>
  <si>
    <t>C&amp;I and PS Joint Retro-Commissioning</t>
  </si>
  <si>
    <t>C&amp;I and PS Joint New Construction</t>
  </si>
  <si>
    <t xml:space="preserve">Small Business </t>
  </si>
  <si>
    <t>Income Eligible - CBA</t>
  </si>
  <si>
    <t>Income Eligible - IHWAP-SF</t>
  </si>
  <si>
    <t>Income Eligible - IHWAP-MF</t>
  </si>
  <si>
    <t>Income Eligible - MF LIHEAP Kits</t>
  </si>
  <si>
    <t>Income Eligible - IEMS</t>
  </si>
  <si>
    <t>Income Eligible - PHES</t>
  </si>
  <si>
    <t>Income Eligible - AHNC</t>
  </si>
  <si>
    <t>Project</t>
  </si>
  <si>
    <t>Residential Total</t>
  </si>
  <si>
    <t>NA</t>
  </si>
  <si>
    <t>C&amp;I and Public Sector Total</t>
  </si>
  <si>
    <t>Income Eligible Total</t>
  </si>
  <si>
    <t>EEPS Program Total</t>
  </si>
  <si>
    <t>Other EEPS Portfolio Costs</t>
  </si>
  <si>
    <t>EEPS Portfolio Total</t>
  </si>
  <si>
    <t>Peoples Gas 2019 High Impact Measure Summary</t>
  </si>
  <si>
    <t>Sector</t>
  </si>
  <si>
    <t>Measure Name (Standardized)</t>
  </si>
  <si>
    <t>Verified Gross Therms</t>
  </si>
  <si>
    <t>Verified Gross Lifetime Savings</t>
  </si>
  <si>
    <t>Measure
Life (Years)</t>
  </si>
  <si>
    <t>Non-Residential</t>
  </si>
  <si>
    <t>Custom</t>
  </si>
  <si>
    <t>Steam Trap Replacement or Repair</t>
  </si>
  <si>
    <t>Residential</t>
  </si>
  <si>
    <t>Pipe Insulation</t>
  </si>
  <si>
    <t>Advanced Thermostats</t>
  </si>
  <si>
    <t>Space Heating Boiler Tune-up</t>
  </si>
  <si>
    <t>Process Boiler Tune-up</t>
  </si>
  <si>
    <t>Air Sealing</t>
  </si>
  <si>
    <t>Pipe Steam Averaging Controls</t>
  </si>
  <si>
    <t>Gas High Efficiency Furnace</t>
  </si>
  <si>
    <t>Low Flow Showerheads</t>
  </si>
  <si>
    <t>DHW Controls</t>
  </si>
  <si>
    <t>Programmable Thermostats</t>
  </si>
  <si>
    <t>Prescriptive Change Other</t>
  </si>
  <si>
    <t>High Efficiency Boiler</t>
  </si>
  <si>
    <t>Low Flow Faucet Aerators</t>
  </si>
  <si>
    <t>Wall Insulation</t>
  </si>
  <si>
    <t>Ceiling/Attic Insulation</t>
  </si>
  <si>
    <t>Shower Timer</t>
  </si>
  <si>
    <t xml:space="preserve">Behavioral/Manual Control Improvement </t>
  </si>
  <si>
    <t>Steam Averaging Controls</t>
  </si>
  <si>
    <t>Linkageless Controls</t>
  </si>
  <si>
    <t>Gas High Efficiency Boiler</t>
  </si>
  <si>
    <t>High Speed Washer</t>
  </si>
  <si>
    <t>Boiler Lockout/Reset Controls</t>
  </si>
  <si>
    <t>Gas Water Heater</t>
  </si>
  <si>
    <t>DHW Tank Insulation</t>
  </si>
  <si>
    <t>Water Heater Temperature Setback</t>
  </si>
  <si>
    <t>Kitchen Demand Ventilation Controls</t>
  </si>
  <si>
    <t>High Efficiency Pre-Rinse Spray Valve</t>
  </si>
  <si>
    <t>Domestic Hot Water Pipe Insulation</t>
  </si>
  <si>
    <t>Direct Fired Heaters</t>
  </si>
  <si>
    <t>Demand Controlled Ventilation</t>
  </si>
  <si>
    <t>Non-Res High Efficiency Furnace</t>
  </si>
  <si>
    <t>Basement Sidewall Insulation</t>
  </si>
  <si>
    <t>Floor Insulation</t>
  </si>
  <si>
    <t>Duct Insulation and Sealing</t>
  </si>
  <si>
    <t>ENERGY STAR Fryer</t>
  </si>
  <si>
    <t>Draft Controls</t>
  </si>
  <si>
    <t>Dock Door Seals</t>
  </si>
  <si>
    <t>Modulating Dryers</t>
  </si>
  <si>
    <t>Infrared Salamander Broiler</t>
  </si>
  <si>
    <t>Rank</t>
  </si>
  <si>
    <t>Share of Portfolio Gross</t>
  </si>
  <si>
    <t>Cumulative Gross</t>
  </si>
  <si>
    <t>Portfolio</t>
  </si>
  <si>
    <t>Total Resource Cost Test (TRC) Results for Peoples Gas, 2019 Programs, Societal Discount Rate</t>
  </si>
  <si>
    <t>Program</t>
  </si>
  <si>
    <t>Benefits</t>
  </si>
  <si>
    <t>Costs</t>
  </si>
  <si>
    <t>IL Total Resource Cost (TRC) Test</t>
  </si>
  <si>
    <t>Avoided Gas Savings</t>
  </si>
  <si>
    <t>Other Benefits</t>
  </si>
  <si>
    <t>Non-Incentive Costs</t>
  </si>
  <si>
    <t>Incentive Costs</t>
  </si>
  <si>
    <t>Incremental Costs (Net)*</t>
  </si>
  <si>
    <t>IL TRC Benefits</t>
  </si>
  <si>
    <t>IL TRC Costs</t>
  </si>
  <si>
    <t>IL TRC Test Net Benefits</t>
  </si>
  <si>
    <t>IL TRC Test</t>
  </si>
  <si>
    <t>(c)</t>
  </si>
  <si>
    <t>(f)</t>
  </si>
  <si>
    <t>(g) =</t>
  </si>
  <si>
    <t>(h) =</t>
  </si>
  <si>
    <t>(i) =</t>
  </si>
  <si>
    <t>(k) =</t>
  </si>
  <si>
    <t>(b+c)</t>
  </si>
  <si>
    <t>(d+f)</t>
  </si>
  <si>
    <t>(g-h)</t>
  </si>
  <si>
    <t>(g/h)</t>
  </si>
  <si>
    <t>EEPS Portfolio Costs</t>
  </si>
  <si>
    <t>EEPS Portfolio</t>
  </si>
  <si>
    <t>* Excess Incentives are the amount that incentives are greater than estimated incremental measure costs, and if present, should be added to non-incentive costs. Since IMCs are estimated using TRM, planning, and secondary research, the IMC estimates may not include all relevant and up-to-date installation and equipment costs for some programs. After reviewing data, we set IMC equal to incentives for Income Eligible and Direct Installation Programs if incentives were greater than the initial IMC estimate. Incentives are allocated to C&amp;I and Public Sector programs by gross therms and some programs appear to have excess incentives, however overall IMCs are greater than overall incentives for C&amp;I and PS programs prior to allocating.</t>
  </si>
  <si>
    <t>Utility Cost Test (UCT) Results for Peoples Gas, 2019 Programs, WACC Discount Rate</t>
  </si>
  <si>
    <t>Utility Cost Test (UCT)</t>
  </si>
  <si>
    <t>Incremental Costs (Net)</t>
  </si>
  <si>
    <t>UCT Benefits</t>
  </si>
  <si>
    <t>UCT Costs</t>
  </si>
  <si>
    <t>UCT Test Net Benefits</t>
  </si>
  <si>
    <t>UCT Test</t>
  </si>
  <si>
    <t>(d+e)</t>
  </si>
  <si>
    <t>Residential Subtotal</t>
  </si>
  <si>
    <t>Total C&amp;I and Public Sector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</si>
</sst>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_);_(* \(#,##0.0\);_(* &quot;-&quot;??_);_(@_)"/>
    <numFmt numFmtId="167" formatCode="&quot;$&quot;#,##0"/>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4"/>
      <name val="Calibri"/>
      <family val="2"/>
      <scheme val="minor"/>
    </font>
    <font>
      <b/>
      <sz val="14"/>
      <color theme="1"/>
      <name val="Calibri"/>
      <family val="2"/>
      <scheme val="minor"/>
    </font>
    <font>
      <sz val="11"/>
      <color theme="1"/>
      <name val="Arial"/>
      <family val="2"/>
    </font>
    <font>
      <b/>
      <sz val="10"/>
      <color theme="1"/>
      <name val="Arial"/>
      <family val="2"/>
    </font>
    <font>
      <sz val="10"/>
      <color theme="1"/>
      <name val="Arial"/>
      <family val="2"/>
    </font>
    <font>
      <b/>
      <sz val="11"/>
      <color theme="1"/>
      <name val="Arial"/>
      <family val="2"/>
    </font>
    <font>
      <sz val="11"/>
      <name val="Arial"/>
      <family val="2"/>
    </font>
    <font>
      <b/>
      <sz val="10"/>
      <name val="Arial"/>
      <family val="2"/>
    </font>
    <font>
      <sz val="9"/>
      <name val="Arial"/>
      <family val="2"/>
    </font>
    <font>
      <b/>
      <sz val="9"/>
      <color rgb="FF000000"/>
      <name val="Arial"/>
      <family val="2"/>
    </font>
    <font>
      <sz val="9"/>
      <color rgb="FF000000"/>
      <name val="Arial"/>
      <family val="2"/>
    </font>
    <font>
      <b/>
      <sz val="8"/>
      <color rgb="FF000000"/>
      <name val="Arial"/>
      <family val="2"/>
    </font>
    <font>
      <sz val="8"/>
      <color rgb="FF000000"/>
      <name val="Arial"/>
      <family val="2"/>
    </font>
    <font>
      <sz val="8"/>
      <color theme="1"/>
      <name val="Arial"/>
      <family val="2"/>
    </font>
    <font>
      <sz val="8"/>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2"/>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theme="4"/>
      </left>
      <right/>
      <top style="thin">
        <color theme="4"/>
      </top>
      <bottom style="thin">
        <color indexed="64"/>
      </bottom>
      <diagonal/>
    </border>
    <border>
      <left/>
      <right/>
      <top style="thin">
        <color theme="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theme="4"/>
      </bottom>
      <diagonal/>
    </border>
    <border>
      <left style="thin">
        <color indexed="64"/>
      </left>
      <right/>
      <top style="medium">
        <color indexed="64"/>
      </top>
      <bottom style="thin">
        <color theme="4"/>
      </bottom>
      <diagonal/>
    </border>
    <border>
      <left/>
      <right style="thin">
        <color indexed="64"/>
      </right>
      <top style="medium">
        <color indexed="64"/>
      </top>
      <bottom style="thin">
        <color theme="4"/>
      </bottom>
      <diagonal/>
    </border>
    <border>
      <left/>
      <right/>
      <top style="medium">
        <color indexed="64"/>
      </top>
      <bottom style="thin">
        <color theme="4"/>
      </bottom>
      <diagonal/>
    </border>
    <border>
      <left style="thin">
        <color indexed="64"/>
      </left>
      <right style="thin">
        <color indexed="64"/>
      </right>
      <top style="thin">
        <color theme="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auto="1"/>
      </left>
      <right/>
      <top/>
      <bottom/>
      <diagonal/>
    </border>
    <border>
      <left/>
      <right style="thin">
        <color indexed="64"/>
      </right>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16">
    <xf numFmtId="0" fontId="0" fillId="0" borderId="0" xfId="0"/>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xf>
    <xf numFmtId="43" fontId="6" fillId="2" borderId="5" xfId="1"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8" xfId="0" applyFont="1" applyBorder="1" applyAlignment="1">
      <alignment horizontal="center" vertical="center" wrapText="1"/>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5" fillId="0" borderId="8" xfId="0" applyFont="1" applyBorder="1"/>
    <xf numFmtId="164" fontId="5" fillId="0" borderId="8" xfId="1" applyNumberFormat="1" applyFont="1" applyFill="1" applyBorder="1" applyAlignment="1">
      <alignment vertical="center"/>
    </xf>
    <xf numFmtId="9" fontId="5" fillId="0" borderId="8" xfId="3" applyFont="1" applyFill="1" applyBorder="1" applyAlignment="1">
      <alignment vertical="center"/>
    </xf>
    <xf numFmtId="44" fontId="5" fillId="0" borderId="4" xfId="2" applyFont="1" applyFill="1" applyBorder="1" applyAlignment="1">
      <alignment vertical="center"/>
    </xf>
    <xf numFmtId="165" fontId="5" fillId="0" borderId="8" xfId="2" applyNumberFormat="1" applyFont="1" applyFill="1" applyBorder="1" applyAlignment="1">
      <alignment vertical="center"/>
    </xf>
    <xf numFmtId="0" fontId="5" fillId="0" borderId="8" xfId="0" applyFont="1" applyBorder="1" applyAlignment="1">
      <alignment vertical="center"/>
    </xf>
    <xf numFmtId="166" fontId="5" fillId="0" borderId="8" xfId="1" applyNumberFormat="1" applyFont="1" applyFill="1" applyBorder="1" applyAlignment="1">
      <alignment vertical="center"/>
    </xf>
    <xf numFmtId="0" fontId="9" fillId="0" borderId="8" xfId="0" applyFont="1" applyBorder="1" applyAlignment="1">
      <alignment vertical="center"/>
    </xf>
    <xf numFmtId="164" fontId="9" fillId="0" borderId="8" xfId="1" applyNumberFormat="1" applyFont="1" applyFill="1" applyBorder="1" applyAlignment="1">
      <alignment vertical="center"/>
    </xf>
    <xf numFmtId="0" fontId="0" fillId="4" borderId="0" xfId="0" applyFill="1"/>
    <xf numFmtId="43" fontId="0" fillId="4" borderId="0" xfId="1" applyFont="1" applyFill="1"/>
    <xf numFmtId="0" fontId="8" fillId="3" borderId="8" xfId="0" applyFont="1" applyFill="1" applyBorder="1" applyAlignment="1">
      <alignment horizontal="right" vertical="center" wrapText="1"/>
    </xf>
    <xf numFmtId="164" fontId="5" fillId="3" borderId="8" xfId="0" applyNumberFormat="1" applyFont="1" applyFill="1" applyBorder="1" applyAlignment="1">
      <alignment vertical="center"/>
    </xf>
    <xf numFmtId="9" fontId="5" fillId="3" borderId="8" xfId="3" applyFont="1" applyFill="1" applyBorder="1" applyAlignment="1">
      <alignment vertical="center"/>
    </xf>
    <xf numFmtId="44" fontId="5" fillId="3" borderId="8" xfId="2" applyFont="1" applyFill="1" applyBorder="1" applyAlignment="1">
      <alignment vertical="center"/>
    </xf>
    <xf numFmtId="165" fontId="5" fillId="3" borderId="8" xfId="2" applyNumberFormat="1" applyFont="1" applyFill="1" applyBorder="1" applyAlignment="1">
      <alignment horizontal="right" vertical="center"/>
    </xf>
    <xf numFmtId="164" fontId="5" fillId="3" borderId="8" xfId="0" applyNumberFormat="1" applyFont="1" applyFill="1" applyBorder="1" applyAlignment="1">
      <alignment horizontal="center" vertical="center"/>
    </xf>
    <xf numFmtId="0" fontId="5" fillId="3" borderId="8" xfId="0" applyFont="1" applyFill="1" applyBorder="1" applyAlignment="1">
      <alignment vertical="center"/>
    </xf>
    <xf numFmtId="166" fontId="5" fillId="3" borderId="8" xfId="1" applyNumberFormat="1" applyFont="1" applyFill="1" applyBorder="1" applyAlignment="1">
      <alignment vertical="center"/>
    </xf>
    <xf numFmtId="164" fontId="5" fillId="3" borderId="8" xfId="0" applyNumberFormat="1" applyFont="1" applyFill="1" applyBorder="1" applyAlignment="1">
      <alignment horizontal="center" vertical="center" wrapText="1"/>
    </xf>
    <xf numFmtId="165" fontId="9" fillId="3" borderId="8" xfId="2" applyNumberFormat="1" applyFont="1" applyFill="1" applyBorder="1" applyAlignment="1">
      <alignment horizontal="right" vertical="center"/>
    </xf>
    <xf numFmtId="0" fontId="8" fillId="2" borderId="8" xfId="0" applyFont="1" applyFill="1" applyBorder="1" applyAlignment="1">
      <alignment horizontal="right" vertical="center"/>
    </xf>
    <xf numFmtId="164" fontId="5" fillId="2" borderId="8" xfId="0" applyNumberFormat="1" applyFont="1" applyFill="1" applyBorder="1" applyAlignment="1">
      <alignment horizontal="center" vertical="center" wrapText="1"/>
    </xf>
    <xf numFmtId="9" fontId="5" fillId="2" borderId="8" xfId="3" applyFont="1" applyFill="1" applyBorder="1" applyAlignment="1">
      <alignment vertical="center"/>
    </xf>
    <xf numFmtId="44" fontId="5" fillId="2" borderId="8" xfId="2" applyFont="1" applyFill="1" applyBorder="1" applyAlignment="1">
      <alignment vertical="center"/>
    </xf>
    <xf numFmtId="165" fontId="5" fillId="2" borderId="8" xfId="2" applyNumberFormat="1" applyFont="1" applyFill="1" applyBorder="1" applyAlignment="1">
      <alignment horizontal="center" vertical="center" wrapText="1"/>
    </xf>
    <xf numFmtId="164" fontId="5" fillId="2" borderId="8" xfId="0" applyNumberFormat="1" applyFont="1" applyFill="1" applyBorder="1" applyAlignment="1">
      <alignment horizontal="center" vertical="center"/>
    </xf>
    <xf numFmtId="0" fontId="5" fillId="2" borderId="8" xfId="0" applyFont="1" applyFill="1" applyBorder="1" applyAlignment="1">
      <alignment vertical="center"/>
    </xf>
    <xf numFmtId="166" fontId="5" fillId="2" borderId="8" xfId="1" applyNumberFormat="1" applyFont="1" applyFill="1" applyBorder="1" applyAlignment="1">
      <alignment vertical="center"/>
    </xf>
    <xf numFmtId="0" fontId="5" fillId="3" borderId="8" xfId="0" applyFont="1" applyFill="1" applyBorder="1" applyAlignment="1">
      <alignment horizontal="left" vertical="center" wrapText="1"/>
    </xf>
    <xf numFmtId="0" fontId="8" fillId="3" borderId="8" xfId="0" applyFont="1" applyFill="1" applyBorder="1" applyAlignment="1">
      <alignment horizontal="left" vertical="center" wrapText="1"/>
    </xf>
    <xf numFmtId="164" fontId="8" fillId="2" borderId="8" xfId="0" applyNumberFormat="1" applyFont="1" applyFill="1" applyBorder="1" applyAlignment="1">
      <alignment vertical="center"/>
    </xf>
    <xf numFmtId="9" fontId="8" fillId="2" borderId="8" xfId="3" applyFont="1" applyFill="1" applyBorder="1" applyAlignment="1">
      <alignment vertical="center"/>
    </xf>
    <xf numFmtId="44" fontId="8" fillId="2" borderId="8" xfId="2" applyFont="1" applyFill="1" applyBorder="1" applyAlignment="1">
      <alignment vertical="center"/>
    </xf>
    <xf numFmtId="165" fontId="8" fillId="2" borderId="8" xfId="2" applyNumberFormat="1" applyFont="1" applyFill="1" applyBorder="1" applyAlignment="1">
      <alignment horizontal="right" vertical="center"/>
    </xf>
    <xf numFmtId="164" fontId="8" fillId="2" borderId="8" xfId="0" applyNumberFormat="1" applyFont="1" applyFill="1" applyBorder="1" applyAlignment="1">
      <alignment horizontal="center" vertical="center"/>
    </xf>
    <xf numFmtId="0" fontId="8" fillId="2" borderId="8" xfId="0" applyFont="1" applyFill="1" applyBorder="1" applyAlignment="1">
      <alignment vertical="center"/>
    </xf>
    <xf numFmtId="166" fontId="8" fillId="2" borderId="8" xfId="1" applyNumberFormat="1" applyFont="1" applyFill="1" applyBorder="1" applyAlignment="1">
      <alignment vertical="center"/>
    </xf>
    <xf numFmtId="0" fontId="10" fillId="5" borderId="8" xfId="0" applyFont="1" applyFill="1" applyBorder="1" applyAlignment="1">
      <alignment horizontal="left" vertical="center" wrapText="1" readingOrder="1"/>
    </xf>
    <xf numFmtId="164" fontId="10" fillId="5" borderId="8" xfId="1" applyNumberFormat="1" applyFont="1" applyFill="1" applyBorder="1" applyAlignment="1">
      <alignment horizontal="right" vertical="center" wrapText="1" readingOrder="1"/>
    </xf>
    <xf numFmtId="166" fontId="10" fillId="5" borderId="8" xfId="1" applyNumberFormat="1" applyFont="1" applyFill="1" applyBorder="1" applyAlignment="1">
      <alignment horizontal="right" vertical="center" wrapText="1" readingOrder="1"/>
    </xf>
    <xf numFmtId="0" fontId="0" fillId="0" borderId="8" xfId="0" applyBorder="1"/>
    <xf numFmtId="164" fontId="0" fillId="0" borderId="8" xfId="1" applyNumberFormat="1" applyFont="1" applyFill="1" applyBorder="1"/>
    <xf numFmtId="166" fontId="0" fillId="0" borderId="8" xfId="1" applyNumberFormat="1" applyFont="1" applyFill="1" applyBorder="1"/>
    <xf numFmtId="0" fontId="11" fillId="0" borderId="8" xfId="0" applyFont="1" applyBorder="1" applyAlignment="1">
      <alignment horizontal="left"/>
    </xf>
    <xf numFmtId="0" fontId="2" fillId="0" borderId="8" xfId="0" applyFont="1" applyBorder="1" applyAlignment="1">
      <alignment horizontal="right" wrapText="1"/>
    </xf>
    <xf numFmtId="9" fontId="0" fillId="0" borderId="8" xfId="3" applyFont="1" applyBorder="1"/>
    <xf numFmtId="9" fontId="0" fillId="0" borderId="8" xfId="0" applyNumberFormat="1" applyBorder="1"/>
    <xf numFmtId="164" fontId="0" fillId="0" borderId="8" xfId="0" applyNumberFormat="1" applyBorder="1"/>
    <xf numFmtId="166" fontId="0" fillId="0" borderId="8" xfId="1" applyNumberFormat="1" applyFont="1" applyBorder="1"/>
    <xf numFmtId="0" fontId="13" fillId="6" borderId="15"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5" fillId="5" borderId="19" xfId="0" applyFont="1" applyFill="1" applyBorder="1" applyAlignment="1">
      <alignment horizontal="center" vertical="center" wrapText="1"/>
    </xf>
    <xf numFmtId="0" fontId="15" fillId="5" borderId="21" xfId="0" applyFont="1" applyFill="1" applyBorder="1" applyAlignment="1">
      <alignment horizontal="center" vertical="center" wrapText="1"/>
    </xf>
    <xf numFmtId="0" fontId="15" fillId="5" borderId="20" xfId="0" applyFont="1" applyFill="1" applyBorder="1" applyAlignment="1">
      <alignment horizontal="center" vertical="center" wrapText="1"/>
    </xf>
    <xf numFmtId="0" fontId="15" fillId="5" borderId="22" xfId="0" applyFont="1" applyFill="1" applyBorder="1" applyAlignment="1">
      <alignment horizontal="center" vertical="center" wrapText="1"/>
    </xf>
    <xf numFmtId="0" fontId="15" fillId="5" borderId="0" xfId="0" quotePrefix="1" applyFont="1" applyFill="1" applyAlignment="1">
      <alignment horizontal="center" vertical="center" wrapText="1"/>
    </xf>
    <xf numFmtId="0" fontId="15" fillId="5" borderId="23" xfId="0" quotePrefix="1" applyFont="1" applyFill="1" applyBorder="1" applyAlignment="1">
      <alignment horizontal="center" vertical="center" wrapText="1"/>
    </xf>
    <xf numFmtId="0" fontId="16" fillId="0" borderId="8" xfId="0" applyFont="1" applyBorder="1" applyAlignment="1">
      <alignment vertical="center"/>
    </xf>
    <xf numFmtId="167" fontId="16" fillId="0" borderId="8" xfId="2" quotePrefix="1" applyNumberFormat="1" applyFont="1" applyBorder="1" applyAlignment="1">
      <alignment vertical="center"/>
    </xf>
    <xf numFmtId="167" fontId="16" fillId="0" borderId="8" xfId="2" applyNumberFormat="1" applyFont="1" applyBorder="1" applyAlignment="1">
      <alignment vertical="center"/>
    </xf>
    <xf numFmtId="166" fontId="16" fillId="0" borderId="8" xfId="1" applyNumberFormat="1" applyFont="1" applyBorder="1" applyAlignment="1">
      <alignment vertical="center"/>
    </xf>
    <xf numFmtId="0" fontId="16" fillId="6" borderId="8" xfId="0" applyFont="1" applyFill="1" applyBorder="1" applyAlignment="1">
      <alignment vertical="center"/>
    </xf>
    <xf numFmtId="167" fontId="16" fillId="6" borderId="8" xfId="2" applyNumberFormat="1" applyFont="1" applyFill="1" applyBorder="1" applyAlignment="1">
      <alignment vertical="center"/>
    </xf>
    <xf numFmtId="166" fontId="16" fillId="6" borderId="8" xfId="1" applyNumberFormat="1" applyFont="1" applyFill="1" applyBorder="1" applyAlignment="1">
      <alignment vertical="center"/>
    </xf>
    <xf numFmtId="0" fontId="17" fillId="0" borderId="8" xfId="0" applyFont="1" applyBorder="1" applyAlignment="1">
      <alignment vertical="center"/>
    </xf>
    <xf numFmtId="0" fontId="16" fillId="4" borderId="8" xfId="0" applyFont="1" applyFill="1" applyBorder="1" applyAlignment="1">
      <alignment vertical="center"/>
    </xf>
    <xf numFmtId="167" fontId="16" fillId="4" borderId="8" xfId="2" quotePrefix="1" applyNumberFormat="1" applyFont="1" applyFill="1" applyBorder="1" applyAlignment="1">
      <alignment vertical="center"/>
    </xf>
    <xf numFmtId="167" fontId="16" fillId="4" borderId="8" xfId="2" applyNumberFormat="1" applyFont="1" applyFill="1" applyBorder="1" applyAlignment="1">
      <alignment vertical="center"/>
    </xf>
    <xf numFmtId="166" fontId="16" fillId="4" borderId="8" xfId="1" applyNumberFormat="1" applyFont="1" applyFill="1" applyBorder="1" applyAlignment="1">
      <alignment vertical="center"/>
    </xf>
    <xf numFmtId="167" fontId="16" fillId="0" borderId="8" xfId="0" applyNumberFormat="1" applyFont="1" applyBorder="1" applyAlignment="1">
      <alignment vertical="center"/>
    </xf>
    <xf numFmtId="167" fontId="16" fillId="0" borderId="8" xfId="2" applyNumberFormat="1" applyFont="1" applyFill="1" applyBorder="1" applyAlignment="1">
      <alignment vertical="center"/>
    </xf>
    <xf numFmtId="166" fontId="16" fillId="0" borderId="8" xfId="1" applyNumberFormat="1" applyFont="1" applyFill="1" applyBorder="1" applyAlignment="1">
      <alignment vertical="center"/>
    </xf>
    <xf numFmtId="167" fontId="16" fillId="6" borderId="8" xfId="0" applyNumberFormat="1" applyFont="1" applyFill="1" applyBorder="1" applyAlignment="1">
      <alignment vertical="center"/>
    </xf>
    <xf numFmtId="167" fontId="0" fillId="0" borderId="0" xfId="0" applyNumberFormat="1"/>
    <xf numFmtId="165" fontId="0" fillId="0" borderId="0" xfId="0" applyNumberFormat="1"/>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4" xfId="0" applyFont="1" applyBorder="1" applyAlignment="1">
      <alignment horizontal="center"/>
    </xf>
    <xf numFmtId="0" fontId="5" fillId="0" borderId="7" xfId="0" applyFont="1" applyBorder="1" applyAlignment="1">
      <alignment horizontal="center"/>
    </xf>
    <xf numFmtId="0" fontId="5" fillId="0" borderId="5" xfId="0" applyFont="1" applyBorder="1" applyAlignment="1">
      <alignment horizontal="center"/>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43" fontId="7" fillId="0" borderId="4" xfId="1" applyFont="1" applyBorder="1" applyAlignment="1">
      <alignment horizontal="center" vertical="center" wrapText="1"/>
    </xf>
    <xf numFmtId="43" fontId="7" fillId="0" borderId="5" xfId="1" applyFont="1" applyBorder="1" applyAlignment="1">
      <alignment horizontal="center" vertical="center" wrapText="1"/>
    </xf>
    <xf numFmtId="0" fontId="4" fillId="0" borderId="8" xfId="0" applyFont="1" applyBorder="1" applyAlignment="1">
      <alignment horizontal="center" vertical="center"/>
    </xf>
    <xf numFmtId="0" fontId="15" fillId="5" borderId="20" xfId="0" applyFont="1" applyFill="1" applyBorder="1" applyAlignment="1">
      <alignment horizontal="center" vertical="center" wrapText="1"/>
    </xf>
    <xf numFmtId="0" fontId="15" fillId="5" borderId="23" xfId="0" applyFont="1" applyFill="1" applyBorder="1" applyAlignment="1">
      <alignment horizontal="center" vertical="center" wrapText="1"/>
    </xf>
    <xf numFmtId="0" fontId="16" fillId="0" borderId="0" xfId="0" applyFont="1" applyAlignment="1">
      <alignment horizontal="left" vertical="top"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12" fillId="6" borderId="4"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2" fillId="6" borderId="13" xfId="0" applyFont="1" applyFill="1" applyBorder="1" applyAlignment="1">
      <alignment horizontal="center" vertical="center" wrapText="1"/>
    </xf>
    <xf numFmtId="0" fontId="14" fillId="5" borderId="18"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5" fillId="5" borderId="19" xfId="0" applyFont="1" applyFill="1" applyBorder="1" applyAlignment="1">
      <alignment horizontal="center" vertical="center" wrapText="1"/>
    </xf>
    <xf numFmtId="0" fontId="15" fillId="5" borderId="22" xfId="0" applyFont="1" applyFill="1" applyBorder="1" applyAlignment="1">
      <alignment horizontal="center" vertical="center" wrapText="1"/>
    </xf>
    <xf numFmtId="0" fontId="15" fillId="5" borderId="21" xfId="0" applyFont="1" applyFill="1" applyBorder="1" applyAlignment="1">
      <alignment horizontal="center" vertical="center" wrapText="1"/>
    </xf>
    <xf numFmtId="0" fontId="15" fillId="5" borderId="0" xfId="0" applyFont="1" applyFill="1" applyAlignment="1">
      <alignment horizontal="center" vertical="center" wrapText="1"/>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54812-44F4-4594-BA6A-3442ADE5AEE1}">
  <dimension ref="A1:P33"/>
  <sheetViews>
    <sheetView tabSelected="1" workbookViewId="0">
      <selection sqref="A1:P1"/>
    </sheetView>
  </sheetViews>
  <sheetFormatPr defaultRowHeight="14.5" x14ac:dyDescent="0.35"/>
  <cols>
    <col min="1" max="1" width="39.1796875" customWidth="1"/>
    <col min="2" max="2" width="20.453125" customWidth="1"/>
    <col min="3" max="3" width="17.7265625" customWidth="1"/>
    <col min="4" max="4" width="15.81640625" customWidth="1"/>
    <col min="5" max="5" width="15" customWidth="1"/>
    <col min="6" max="6" width="14.7265625" customWidth="1"/>
    <col min="7" max="7" width="14.81640625" customWidth="1"/>
    <col min="8" max="11" width="15.7265625" customWidth="1"/>
    <col min="12" max="12" width="11.26953125" customWidth="1"/>
    <col min="13" max="13" width="17.7265625" customWidth="1"/>
    <col min="14" max="14" width="14.81640625" customWidth="1"/>
    <col min="15" max="15" width="16.54296875" customWidth="1"/>
    <col min="16" max="16" width="19.7265625" customWidth="1"/>
  </cols>
  <sheetData>
    <row r="1" spans="1:16" ht="18.5" x14ac:dyDescent="0.35">
      <c r="A1" s="85" t="s">
        <v>0</v>
      </c>
      <c r="B1" s="86"/>
      <c r="C1" s="87"/>
      <c r="D1" s="87"/>
      <c r="E1" s="87"/>
      <c r="F1" s="87"/>
      <c r="G1" s="87"/>
      <c r="H1" s="87"/>
      <c r="I1" s="87"/>
      <c r="J1" s="87"/>
      <c r="K1" s="87"/>
      <c r="L1" s="87"/>
      <c r="M1" s="87"/>
      <c r="N1" s="87"/>
      <c r="O1" s="87"/>
      <c r="P1" s="88"/>
    </row>
    <row r="2" spans="1:16" ht="39" x14ac:dyDescent="0.35">
      <c r="A2" s="89"/>
      <c r="B2" s="1" t="s">
        <v>1</v>
      </c>
      <c r="C2" s="1" t="s">
        <v>2</v>
      </c>
      <c r="D2" s="92" t="s">
        <v>3</v>
      </c>
      <c r="E2" s="93"/>
      <c r="F2" s="1" t="s">
        <v>4</v>
      </c>
      <c r="G2" s="92" t="s">
        <v>5</v>
      </c>
      <c r="H2" s="94"/>
      <c r="I2" s="94"/>
      <c r="J2" s="93"/>
      <c r="K2" s="2" t="s">
        <v>6</v>
      </c>
      <c r="L2" s="92" t="s">
        <v>7</v>
      </c>
      <c r="M2" s="93"/>
      <c r="N2" s="92" t="s">
        <v>8</v>
      </c>
      <c r="O2" s="93"/>
      <c r="P2" s="3" t="s">
        <v>9</v>
      </c>
    </row>
    <row r="3" spans="1:16" ht="37.5" x14ac:dyDescent="0.35">
      <c r="A3" s="90"/>
      <c r="B3" s="4" t="s">
        <v>10</v>
      </c>
      <c r="C3" s="4" t="s">
        <v>11</v>
      </c>
      <c r="D3" s="4" t="s">
        <v>10</v>
      </c>
      <c r="E3" s="4" t="s">
        <v>12</v>
      </c>
      <c r="F3" s="4" t="s">
        <v>13</v>
      </c>
      <c r="G3" s="4" t="s">
        <v>10</v>
      </c>
      <c r="H3" s="4" t="s">
        <v>12</v>
      </c>
      <c r="I3" s="4" t="s">
        <v>14</v>
      </c>
      <c r="J3" s="4" t="s">
        <v>15</v>
      </c>
      <c r="K3" s="4" t="s">
        <v>16</v>
      </c>
      <c r="L3" s="95" t="s">
        <v>17</v>
      </c>
      <c r="M3" s="95" t="s">
        <v>18</v>
      </c>
      <c r="N3" s="4" t="s">
        <v>19</v>
      </c>
      <c r="O3" s="4" t="s">
        <v>20</v>
      </c>
      <c r="P3" s="97" t="s">
        <v>21</v>
      </c>
    </row>
    <row r="4" spans="1:16" x14ac:dyDescent="0.35">
      <c r="A4" s="91"/>
      <c r="B4" s="5" t="s">
        <v>22</v>
      </c>
      <c r="C4" s="5" t="s">
        <v>23</v>
      </c>
      <c r="D4" s="5" t="s">
        <v>22</v>
      </c>
      <c r="E4" s="5" t="s">
        <v>22</v>
      </c>
      <c r="F4" s="5" t="s">
        <v>23</v>
      </c>
      <c r="G4" s="5" t="s">
        <v>22</v>
      </c>
      <c r="H4" s="5" t="s">
        <v>22</v>
      </c>
      <c r="I4" s="5" t="s">
        <v>24</v>
      </c>
      <c r="J4" s="5" t="s">
        <v>24</v>
      </c>
      <c r="K4" s="5" t="s">
        <v>25</v>
      </c>
      <c r="L4" s="96"/>
      <c r="M4" s="96"/>
      <c r="N4" s="5" t="s">
        <v>26</v>
      </c>
      <c r="O4" s="5" t="s">
        <v>26</v>
      </c>
      <c r="P4" s="98"/>
    </row>
    <row r="5" spans="1:16" x14ac:dyDescent="0.35">
      <c r="A5" s="6" t="s">
        <v>27</v>
      </c>
      <c r="B5" s="7" t="s">
        <v>28</v>
      </c>
      <c r="C5" s="6" t="s">
        <v>29</v>
      </c>
      <c r="D5" s="6" t="s">
        <v>30</v>
      </c>
      <c r="E5" s="7" t="s">
        <v>31</v>
      </c>
      <c r="F5" s="6" t="s">
        <v>32</v>
      </c>
      <c r="G5" s="7" t="s">
        <v>33</v>
      </c>
      <c r="H5" s="6" t="s">
        <v>34</v>
      </c>
      <c r="I5" s="7" t="s">
        <v>35</v>
      </c>
      <c r="J5" s="7" t="s">
        <v>36</v>
      </c>
      <c r="K5" s="7" t="s">
        <v>37</v>
      </c>
      <c r="L5" s="7" t="s">
        <v>38</v>
      </c>
      <c r="M5" s="7" t="s">
        <v>39</v>
      </c>
      <c r="N5" s="7" t="s">
        <v>40</v>
      </c>
      <c r="O5" s="7" t="s">
        <v>41</v>
      </c>
      <c r="P5" s="6" t="s">
        <v>42</v>
      </c>
    </row>
    <row r="6" spans="1:16" x14ac:dyDescent="0.35">
      <c r="A6" s="8" t="s">
        <v>43</v>
      </c>
      <c r="B6" s="9">
        <v>227584</v>
      </c>
      <c r="C6" s="10">
        <v>0.98077632874015752</v>
      </c>
      <c r="D6" s="9">
        <v>223209</v>
      </c>
      <c r="E6" s="9">
        <v>1490560.9999999998</v>
      </c>
      <c r="F6" s="10">
        <v>0.89336899497780109</v>
      </c>
      <c r="G6" s="9">
        <v>199408</v>
      </c>
      <c r="H6" s="9">
        <v>1399854</v>
      </c>
      <c r="I6" s="11">
        <v>2.7734967503811276</v>
      </c>
      <c r="J6" s="11">
        <v>0.39508223000398607</v>
      </c>
      <c r="K6" s="12">
        <v>553057.43999999994</v>
      </c>
      <c r="L6" s="9">
        <v>5122</v>
      </c>
      <c r="M6" s="13" t="s">
        <v>44</v>
      </c>
      <c r="N6" s="9">
        <v>7953520.2067272225</v>
      </c>
      <c r="O6" s="9">
        <v>79535202.067272216</v>
      </c>
      <c r="P6" s="14">
        <v>6.6778714119950351</v>
      </c>
    </row>
    <row r="7" spans="1:16" x14ac:dyDescent="0.35">
      <c r="A7" s="15" t="s">
        <v>45</v>
      </c>
      <c r="B7" s="9">
        <v>1085278</v>
      </c>
      <c r="C7" s="10">
        <v>1.0034848214005996</v>
      </c>
      <c r="D7" s="9">
        <v>1089060</v>
      </c>
      <c r="E7" s="9">
        <v>14537915.587368935</v>
      </c>
      <c r="F7" s="10">
        <v>0.90238646171928083</v>
      </c>
      <c r="G7" s="9">
        <v>982753</v>
      </c>
      <c r="H7" s="9">
        <v>12478673.194069702</v>
      </c>
      <c r="I7" s="11">
        <v>1.8292772955157603</v>
      </c>
      <c r="J7" s="11">
        <v>0.14406401402148608</v>
      </c>
      <c r="K7" s="12">
        <v>1797727.75</v>
      </c>
      <c r="L7" s="9">
        <v>13971</v>
      </c>
      <c r="M7" s="13" t="s">
        <v>44</v>
      </c>
      <c r="N7" s="9">
        <v>0</v>
      </c>
      <c r="O7" s="9">
        <v>0</v>
      </c>
      <c r="P7" s="14">
        <v>13.349049260250982</v>
      </c>
    </row>
    <row r="8" spans="1:16" x14ac:dyDescent="0.35">
      <c r="A8" s="15" t="s">
        <v>46</v>
      </c>
      <c r="B8" s="9">
        <v>3176318</v>
      </c>
      <c r="C8" s="10">
        <v>1.0000286495243864</v>
      </c>
      <c r="D8" s="9">
        <v>3176409</v>
      </c>
      <c r="E8" s="9">
        <v>40882647</v>
      </c>
      <c r="F8" s="10">
        <v>0.85271607025417695</v>
      </c>
      <c r="G8" s="9">
        <v>2708575</v>
      </c>
      <c r="H8" s="9">
        <v>34528780</v>
      </c>
      <c r="I8" s="11">
        <v>1.4801686569506105</v>
      </c>
      <c r="J8" s="11">
        <v>0.11611032361989042</v>
      </c>
      <c r="K8" s="12">
        <v>4009147.82</v>
      </c>
      <c r="L8" s="9">
        <v>5315</v>
      </c>
      <c r="M8" s="13" t="s">
        <v>47</v>
      </c>
      <c r="N8" s="9">
        <v>8348711.2798369471</v>
      </c>
      <c r="O8" s="9">
        <v>78520036.844925612</v>
      </c>
      <c r="P8" s="14">
        <v>12.870712493258898</v>
      </c>
    </row>
    <row r="9" spans="1:16" x14ac:dyDescent="0.35">
      <c r="A9" s="15" t="s">
        <v>48</v>
      </c>
      <c r="B9" s="9">
        <v>688083</v>
      </c>
      <c r="C9" s="10">
        <v>1.1223486120133763</v>
      </c>
      <c r="D9" s="9">
        <v>772269</v>
      </c>
      <c r="E9" s="9">
        <v>3861345</v>
      </c>
      <c r="F9" s="10">
        <v>1</v>
      </c>
      <c r="G9" s="9">
        <v>772269</v>
      </c>
      <c r="H9" s="9">
        <v>3861345</v>
      </c>
      <c r="I9" s="11">
        <v>0.65422921287789615</v>
      </c>
      <c r="J9" s="11">
        <v>0.13084584257557924</v>
      </c>
      <c r="K9" s="12">
        <v>505240.94</v>
      </c>
      <c r="L9" s="9">
        <v>80649</v>
      </c>
      <c r="M9" s="13" t="s">
        <v>44</v>
      </c>
      <c r="N9" s="9">
        <v>0</v>
      </c>
      <c r="O9" s="9">
        <v>0</v>
      </c>
      <c r="P9" s="14">
        <v>5</v>
      </c>
    </row>
    <row r="10" spans="1:16" x14ac:dyDescent="0.35">
      <c r="A10" s="13" t="s">
        <v>49</v>
      </c>
      <c r="B10" s="9">
        <v>266314.72748629778</v>
      </c>
      <c r="C10" s="10">
        <v>1.0706439070595031</v>
      </c>
      <c r="D10" s="9">
        <v>285128.24034341669</v>
      </c>
      <c r="E10" s="9">
        <v>2731441.1351835616</v>
      </c>
      <c r="F10" s="10">
        <v>1</v>
      </c>
      <c r="G10" s="9">
        <v>285128.24034341669</v>
      </c>
      <c r="H10" s="9">
        <v>2731441.1351835616</v>
      </c>
      <c r="I10" s="11">
        <v>1.0569040430265397</v>
      </c>
      <c r="J10" s="11">
        <v>0.11032754325849609</v>
      </c>
      <c r="K10" s="12">
        <v>301353.19000000006</v>
      </c>
      <c r="L10" s="9">
        <v>17210</v>
      </c>
      <c r="M10" s="13" t="s">
        <v>50</v>
      </c>
      <c r="N10" s="9">
        <v>55138841.645437695</v>
      </c>
      <c r="O10" s="9">
        <v>532419842.54798442</v>
      </c>
      <c r="P10" s="14">
        <v>9.579693445636023</v>
      </c>
    </row>
    <row r="11" spans="1:16" x14ac:dyDescent="0.35">
      <c r="A11" s="13" t="s">
        <v>51</v>
      </c>
      <c r="B11" s="9">
        <v>1164881</v>
      </c>
      <c r="C11" s="10">
        <v>0.99996566172853707</v>
      </c>
      <c r="D11" s="9">
        <v>1164841</v>
      </c>
      <c r="E11" s="9">
        <v>7299490</v>
      </c>
      <c r="F11" s="10">
        <v>0.78999880670409095</v>
      </c>
      <c r="G11" s="9">
        <v>920223</v>
      </c>
      <c r="H11" s="9">
        <v>5766593</v>
      </c>
      <c r="I11" s="11">
        <v>1.5018340637618333</v>
      </c>
      <c r="J11" s="11">
        <v>0.23966009871983432</v>
      </c>
      <c r="K11" s="12">
        <v>1382022.2476571056</v>
      </c>
      <c r="L11" s="9">
        <v>45</v>
      </c>
      <c r="M11" s="13" t="s">
        <v>47</v>
      </c>
      <c r="N11" s="9">
        <v>3408742.9582311395</v>
      </c>
      <c r="O11" s="9">
        <v>20452457.74938684</v>
      </c>
      <c r="P11" s="14">
        <v>6.2665119102092044</v>
      </c>
    </row>
    <row r="12" spans="1:16" x14ac:dyDescent="0.35">
      <c r="A12" s="13" t="s">
        <v>52</v>
      </c>
      <c r="B12" s="9">
        <v>442194</v>
      </c>
      <c r="C12" s="10">
        <v>0.98561038820065405</v>
      </c>
      <c r="D12" s="9">
        <v>435831</v>
      </c>
      <c r="E12" s="9">
        <v>6027099</v>
      </c>
      <c r="F12" s="10">
        <v>0.690001399625084</v>
      </c>
      <c r="G12" s="9">
        <v>300724</v>
      </c>
      <c r="H12" s="9">
        <v>4158706</v>
      </c>
      <c r="I12" s="11">
        <v>1.7445291422666143</v>
      </c>
      <c r="J12" s="11">
        <v>0.12615024523950125</v>
      </c>
      <c r="K12" s="12">
        <v>524621.78177898529</v>
      </c>
      <c r="L12" s="9">
        <v>18</v>
      </c>
      <c r="M12" s="13" t="s">
        <v>47</v>
      </c>
      <c r="N12" s="9">
        <v>0</v>
      </c>
      <c r="O12" s="9">
        <v>0</v>
      </c>
      <c r="P12" s="14">
        <v>13.828981876002395</v>
      </c>
    </row>
    <row r="13" spans="1:16" x14ac:dyDescent="0.35">
      <c r="A13" s="13" t="s">
        <v>53</v>
      </c>
      <c r="B13" s="9">
        <v>189893</v>
      </c>
      <c r="C13" s="10">
        <v>1.0000368628648766</v>
      </c>
      <c r="D13" s="9">
        <v>189900</v>
      </c>
      <c r="E13" s="9">
        <v>793551</v>
      </c>
      <c r="F13" s="10">
        <v>0.79</v>
      </c>
      <c r="G13" s="9">
        <v>150021</v>
      </c>
      <c r="H13" s="9">
        <v>626904</v>
      </c>
      <c r="I13" s="11">
        <v>1.5017248670510195</v>
      </c>
      <c r="J13" s="11">
        <v>0.35936964236926383</v>
      </c>
      <c r="K13" s="12">
        <v>225290.26627986098</v>
      </c>
      <c r="L13" s="9">
        <v>25</v>
      </c>
      <c r="M13" s="13" t="s">
        <v>47</v>
      </c>
      <c r="N13" s="9">
        <v>99977.378629997329</v>
      </c>
      <c r="O13" s="9">
        <v>599864.271779984</v>
      </c>
      <c r="P13" s="14">
        <v>4.1787835703001583</v>
      </c>
    </row>
    <row r="14" spans="1:16" x14ac:dyDescent="0.35">
      <c r="A14" s="13" t="s">
        <v>54</v>
      </c>
      <c r="B14" s="9">
        <v>14656</v>
      </c>
      <c r="C14" s="10">
        <v>0.98560316593886466</v>
      </c>
      <c r="D14" s="9">
        <v>14445</v>
      </c>
      <c r="E14" s="9">
        <v>216675</v>
      </c>
      <c r="F14" s="10">
        <v>0.68999653859466947</v>
      </c>
      <c r="G14" s="9">
        <v>9967</v>
      </c>
      <c r="H14" s="9">
        <v>149505</v>
      </c>
      <c r="I14" s="11">
        <v>1.7445542160645364</v>
      </c>
      <c r="J14" s="11">
        <v>0.11630361440430242</v>
      </c>
      <c r="K14" s="12">
        <v>17387.971871515234</v>
      </c>
      <c r="L14" s="9">
        <v>1</v>
      </c>
      <c r="M14" s="13" t="s">
        <v>47</v>
      </c>
      <c r="N14" s="9">
        <v>0</v>
      </c>
      <c r="O14" s="9">
        <v>0</v>
      </c>
      <c r="P14" s="14">
        <v>15</v>
      </c>
    </row>
    <row r="15" spans="1:16" x14ac:dyDescent="0.35">
      <c r="A15" s="13" t="s">
        <v>55</v>
      </c>
      <c r="B15" s="9">
        <v>294590</v>
      </c>
      <c r="C15" s="10">
        <v>1.0215553820564174</v>
      </c>
      <c r="D15" s="9">
        <v>300940</v>
      </c>
      <c r="E15" s="9">
        <v>2196380</v>
      </c>
      <c r="F15" s="10">
        <v>0.90999867083139496</v>
      </c>
      <c r="G15" s="9">
        <v>273855</v>
      </c>
      <c r="H15" s="9">
        <v>1998702.5</v>
      </c>
      <c r="I15" s="11">
        <v>1.2762354341002289</v>
      </c>
      <c r="J15" s="11">
        <v>0.17486517118256376</v>
      </c>
      <c r="K15" s="12">
        <v>349503.45480551815</v>
      </c>
      <c r="L15" s="9">
        <v>16</v>
      </c>
      <c r="M15" s="13" t="s">
        <v>47</v>
      </c>
      <c r="N15" s="9">
        <v>0</v>
      </c>
      <c r="O15" s="9">
        <v>0</v>
      </c>
      <c r="P15" s="14">
        <v>7.2983983518309294</v>
      </c>
    </row>
    <row r="16" spans="1:16" x14ac:dyDescent="0.35">
      <c r="A16" s="13" t="s">
        <v>56</v>
      </c>
      <c r="B16" s="9">
        <v>156930</v>
      </c>
      <c r="C16" s="10">
        <v>1.0212451411457337</v>
      </c>
      <c r="D16" s="9">
        <v>160264</v>
      </c>
      <c r="E16" s="9">
        <v>801320</v>
      </c>
      <c r="F16" s="10">
        <v>1</v>
      </c>
      <c r="G16" s="9">
        <v>160264</v>
      </c>
      <c r="H16" s="9">
        <v>801320</v>
      </c>
      <c r="I16" s="11">
        <v>1.1617253584826397</v>
      </c>
      <c r="J16" s="11">
        <v>0.23234507169652793</v>
      </c>
      <c r="K16" s="12">
        <v>186182.75285186176</v>
      </c>
      <c r="L16" s="9">
        <v>3</v>
      </c>
      <c r="M16" s="13" t="s">
        <v>47</v>
      </c>
      <c r="N16" s="9">
        <v>0</v>
      </c>
      <c r="O16" s="9">
        <v>0</v>
      </c>
      <c r="P16" s="14">
        <v>5</v>
      </c>
    </row>
    <row r="17" spans="1:16" x14ac:dyDescent="0.35">
      <c r="A17" s="13" t="s">
        <v>57</v>
      </c>
      <c r="B17" s="9">
        <v>436212</v>
      </c>
      <c r="C17" s="10">
        <v>0.85999926641174473</v>
      </c>
      <c r="D17" s="9">
        <v>375142</v>
      </c>
      <c r="E17" s="9">
        <v>3151192.8000000003</v>
      </c>
      <c r="F17" s="10">
        <v>0.94000138614178097</v>
      </c>
      <c r="G17" s="9">
        <v>352634</v>
      </c>
      <c r="H17" s="9">
        <v>2962125.6</v>
      </c>
      <c r="I17" s="11">
        <v>1.467597278843239</v>
      </c>
      <c r="J17" s="11">
        <v>0.17471396176705226</v>
      </c>
      <c r="K17" s="12">
        <v>517524.69882760674</v>
      </c>
      <c r="L17" s="9">
        <v>22</v>
      </c>
      <c r="M17" s="13" t="s">
        <v>47</v>
      </c>
      <c r="N17" s="9">
        <v>0</v>
      </c>
      <c r="O17" s="9">
        <v>0</v>
      </c>
      <c r="P17" s="14">
        <v>8.4</v>
      </c>
    </row>
    <row r="18" spans="1:16" x14ac:dyDescent="0.35">
      <c r="A18" s="13" t="s">
        <v>58</v>
      </c>
      <c r="B18" s="9">
        <v>910286</v>
      </c>
      <c r="C18" s="10">
        <v>0.98999984620218262</v>
      </c>
      <c r="D18" s="9">
        <v>901183</v>
      </c>
      <c r="E18" s="9">
        <v>18564369.800000001</v>
      </c>
      <c r="F18" s="10">
        <v>0.69999988903474653</v>
      </c>
      <c r="G18" s="9">
        <v>630828</v>
      </c>
      <c r="H18" s="9">
        <v>12995056.800000001</v>
      </c>
      <c r="I18" s="11">
        <v>1.711986652348257</v>
      </c>
      <c r="J18" s="11">
        <v>8.3106148172245486E-2</v>
      </c>
      <c r="K18" s="12">
        <v>1079969.1159275463</v>
      </c>
      <c r="L18" s="9">
        <v>23</v>
      </c>
      <c r="M18" s="13" t="s">
        <v>47</v>
      </c>
      <c r="N18" s="9">
        <v>0</v>
      </c>
      <c r="O18" s="9">
        <v>0</v>
      </c>
      <c r="P18" s="14">
        <v>20.6</v>
      </c>
    </row>
    <row r="19" spans="1:16" x14ac:dyDescent="0.35">
      <c r="A19" s="13" t="s">
        <v>59</v>
      </c>
      <c r="B19" s="9">
        <v>1448325</v>
      </c>
      <c r="C19" s="10">
        <v>0.99844855263839261</v>
      </c>
      <c r="D19" s="9">
        <v>1446078</v>
      </c>
      <c r="E19" s="9">
        <v>9457196</v>
      </c>
      <c r="F19" s="10">
        <v>0.92017650500180492</v>
      </c>
      <c r="G19" s="9">
        <v>1330647</v>
      </c>
      <c r="H19" s="9">
        <v>8702470</v>
      </c>
      <c r="I19" s="11">
        <v>1.5526353646008295</v>
      </c>
      <c r="J19" s="11">
        <v>0.23740496548681006</v>
      </c>
      <c r="K19" s="12">
        <v>2066009.5899999999</v>
      </c>
      <c r="L19" s="9">
        <v>355</v>
      </c>
      <c r="M19" s="13" t="s">
        <v>47</v>
      </c>
      <c r="N19" s="9">
        <v>4221644.7453790326</v>
      </c>
      <c r="O19" s="9">
        <v>26574191.192076102</v>
      </c>
      <c r="P19" s="14">
        <v>6.5398934220699019</v>
      </c>
    </row>
    <row r="20" spans="1:16" x14ac:dyDescent="0.35">
      <c r="A20" s="13" t="s">
        <v>60</v>
      </c>
      <c r="B20" s="9">
        <v>356426.75599999999</v>
      </c>
      <c r="C20" s="10">
        <v>1.0104379906382124</v>
      </c>
      <c r="D20" s="9">
        <v>360147.13514233637</v>
      </c>
      <c r="E20" s="9">
        <v>7050121.2515922803</v>
      </c>
      <c r="F20" s="10">
        <v>1</v>
      </c>
      <c r="G20" s="9">
        <v>360147.13514233637</v>
      </c>
      <c r="H20" s="9">
        <v>7050121.2515922803</v>
      </c>
      <c r="I20" s="11">
        <v>14.403249168194508</v>
      </c>
      <c r="J20" s="11">
        <v>0.73577300865498374</v>
      </c>
      <c r="K20" s="12">
        <v>5187288.9246664913</v>
      </c>
      <c r="L20" s="9">
        <v>998</v>
      </c>
      <c r="M20" s="13" t="s">
        <v>44</v>
      </c>
      <c r="N20" s="9">
        <v>641126.75290417927</v>
      </c>
      <c r="O20" s="9">
        <v>6411267.5290417932</v>
      </c>
      <c r="P20" s="14">
        <v>19.575669396359213</v>
      </c>
    </row>
    <row r="21" spans="1:16" x14ac:dyDescent="0.35">
      <c r="A21" s="13" t="s">
        <v>61</v>
      </c>
      <c r="B21" s="9">
        <v>39878.399842403698</v>
      </c>
      <c r="C21" s="10">
        <v>1.1259991272592658</v>
      </c>
      <c r="D21" s="9">
        <v>44903.043419042609</v>
      </c>
      <c r="E21" s="9">
        <v>802701.39018300676</v>
      </c>
      <c r="F21" s="10">
        <v>1</v>
      </c>
      <c r="G21" s="9">
        <v>44903.043419042609</v>
      </c>
      <c r="H21" s="9">
        <v>802701.39018300676</v>
      </c>
      <c r="I21" s="11">
        <v>16.06208490869253</v>
      </c>
      <c r="J21" s="11">
        <v>0.89851158211017434</v>
      </c>
      <c r="K21" s="12">
        <v>721236.49605536973</v>
      </c>
      <c r="L21" s="9">
        <v>87</v>
      </c>
      <c r="M21" s="13" t="s">
        <v>44</v>
      </c>
      <c r="N21" s="9">
        <v>124490.2758561513</v>
      </c>
      <c r="O21" s="9">
        <v>1244902.7585615132</v>
      </c>
      <c r="P21" s="14">
        <v>17.876324833754918</v>
      </c>
    </row>
    <row r="22" spans="1:16" x14ac:dyDescent="0.35">
      <c r="A22" s="13" t="s">
        <v>62</v>
      </c>
      <c r="B22" s="9">
        <v>18642</v>
      </c>
      <c r="C22" s="10">
        <v>1.1484282802274435</v>
      </c>
      <c r="D22" s="9">
        <v>21409</v>
      </c>
      <c r="E22" s="9">
        <v>498849</v>
      </c>
      <c r="F22" s="10">
        <v>1</v>
      </c>
      <c r="G22" s="9">
        <v>21409</v>
      </c>
      <c r="H22" s="9">
        <v>498849</v>
      </c>
      <c r="I22" s="11">
        <v>15.748387514081548</v>
      </c>
      <c r="J22" s="11">
        <v>0.67587031003163656</v>
      </c>
      <c r="K22" s="12">
        <v>337157.22828897188</v>
      </c>
      <c r="L22" s="9">
        <v>15</v>
      </c>
      <c r="M22" s="13" t="s">
        <v>47</v>
      </c>
      <c r="N22" s="9">
        <v>200961.88155540003</v>
      </c>
      <c r="O22" s="9">
        <v>2009618.8155540004</v>
      </c>
      <c r="P22" s="14">
        <v>23.30090149002756</v>
      </c>
    </row>
    <row r="23" spans="1:16" x14ac:dyDescent="0.35">
      <c r="A23" s="13" t="s">
        <v>63</v>
      </c>
      <c r="B23" s="9">
        <v>178884</v>
      </c>
      <c r="C23" s="10">
        <v>1</v>
      </c>
      <c r="D23" s="9">
        <v>178884</v>
      </c>
      <c r="E23" s="9">
        <v>1918503</v>
      </c>
      <c r="F23" s="10">
        <v>1</v>
      </c>
      <c r="G23" s="9">
        <v>178884</v>
      </c>
      <c r="H23" s="9">
        <v>1918503</v>
      </c>
      <c r="I23" s="11">
        <v>4.8295091028814428</v>
      </c>
      <c r="J23" s="11">
        <v>0.4503104276406365</v>
      </c>
      <c r="K23" s="12">
        <v>863921.90635984403</v>
      </c>
      <c r="L23" s="9">
        <v>4946</v>
      </c>
      <c r="M23" s="13" t="s">
        <v>50</v>
      </c>
      <c r="N23" s="9">
        <v>7427324.6444707895</v>
      </c>
      <c r="O23" s="9">
        <v>72475083.29527019</v>
      </c>
      <c r="P23" s="14">
        <v>10.724844033004629</v>
      </c>
    </row>
    <row r="24" spans="1:16" x14ac:dyDescent="0.35">
      <c r="A24" s="15" t="s">
        <v>64</v>
      </c>
      <c r="B24" s="9">
        <v>318512</v>
      </c>
      <c r="C24" s="10">
        <v>1.0068945597026171</v>
      </c>
      <c r="D24" s="9">
        <v>320708</v>
      </c>
      <c r="E24" s="9">
        <v>3725199</v>
      </c>
      <c r="F24" s="10">
        <v>1</v>
      </c>
      <c r="G24" s="9">
        <v>320708</v>
      </c>
      <c r="H24" s="9">
        <v>3725199</v>
      </c>
      <c r="I24" s="11">
        <v>5.4802159594651494</v>
      </c>
      <c r="J24" s="11">
        <v>0.47180005683673526</v>
      </c>
      <c r="K24" s="12">
        <v>1757549.0999281493</v>
      </c>
      <c r="L24" s="16">
        <v>327</v>
      </c>
      <c r="M24" s="15" t="s">
        <v>47</v>
      </c>
      <c r="N24" s="9">
        <v>2902758.2904240005</v>
      </c>
      <c r="O24" s="9">
        <v>27071903.886840004</v>
      </c>
      <c r="P24" s="14">
        <v>11.615547476208889</v>
      </c>
    </row>
    <row r="25" spans="1:16" x14ac:dyDescent="0.35">
      <c r="A25" s="15" t="s">
        <v>65</v>
      </c>
      <c r="B25" s="9">
        <v>62461.463000000003</v>
      </c>
      <c r="C25" s="10">
        <v>1.0140817641548019</v>
      </c>
      <c r="D25" s="9">
        <v>63341.03059072989</v>
      </c>
      <c r="E25" s="9">
        <v>522451.07715980348</v>
      </c>
      <c r="F25" s="10">
        <v>1</v>
      </c>
      <c r="G25" s="9">
        <v>63341.03059072989</v>
      </c>
      <c r="H25" s="9">
        <v>522451.07715980348</v>
      </c>
      <c r="I25" s="11">
        <v>5.4413754695411152</v>
      </c>
      <c r="J25" s="11">
        <v>0.65970259252892338</v>
      </c>
      <c r="K25" s="12">
        <v>344662.33007185097</v>
      </c>
      <c r="L25" s="16">
        <v>41</v>
      </c>
      <c r="M25" s="15" t="s">
        <v>47</v>
      </c>
      <c r="N25" s="9">
        <v>789624.62555940019</v>
      </c>
      <c r="O25" s="9">
        <v>7748170.8359940015</v>
      </c>
      <c r="P25" s="14">
        <v>8.2482250807625075</v>
      </c>
    </row>
    <row r="26" spans="1:16" x14ac:dyDescent="0.35">
      <c r="A26" s="13" t="s">
        <v>66</v>
      </c>
      <c r="B26" s="9">
        <v>6865.481114269508</v>
      </c>
      <c r="C26" s="10">
        <v>0.98665446856998551</v>
      </c>
      <c r="D26" s="9">
        <v>6773.8576202768536</v>
      </c>
      <c r="E26" s="9">
        <v>121066.94727064166</v>
      </c>
      <c r="F26" s="10">
        <v>1</v>
      </c>
      <c r="G26" s="9">
        <v>6773.8576202768536</v>
      </c>
      <c r="H26" s="9">
        <v>121066.94727064166</v>
      </c>
      <c r="I26" s="11">
        <v>3.098576292258278</v>
      </c>
      <c r="J26" s="11">
        <v>0.17336948772980895</v>
      </c>
      <c r="K26" s="12">
        <v>20989.314629322937</v>
      </c>
      <c r="L26" s="9">
        <v>1</v>
      </c>
      <c r="M26" s="13" t="s">
        <v>67</v>
      </c>
      <c r="N26" s="9">
        <v>0</v>
      </c>
      <c r="O26" s="9">
        <v>0</v>
      </c>
      <c r="P26" s="14">
        <v>17.872673749185406</v>
      </c>
    </row>
    <row r="27" spans="1:16" x14ac:dyDescent="0.35">
      <c r="A27" s="17"/>
      <c r="B27" s="17"/>
      <c r="C27" s="17"/>
      <c r="D27" s="17"/>
      <c r="E27" s="17"/>
      <c r="F27" s="17"/>
      <c r="G27" s="17"/>
      <c r="H27" s="17"/>
      <c r="I27" s="17"/>
      <c r="J27" s="17"/>
      <c r="K27" s="17"/>
      <c r="L27" s="17"/>
      <c r="M27" s="17"/>
      <c r="N27" s="17"/>
      <c r="O27" s="17"/>
      <c r="P27" s="18"/>
    </row>
    <row r="28" spans="1:16" x14ac:dyDescent="0.35">
      <c r="A28" s="19" t="s">
        <v>68</v>
      </c>
      <c r="B28" s="20">
        <v>5443577.7274862975</v>
      </c>
      <c r="C28" s="21">
        <v>1.0188290712447401</v>
      </c>
      <c r="D28" s="20">
        <v>5546075.240343417</v>
      </c>
      <c r="E28" s="20">
        <v>63503909.722552493</v>
      </c>
      <c r="F28" s="21">
        <v>0.89218646085966646</v>
      </c>
      <c r="G28" s="20">
        <v>4948133.240343417</v>
      </c>
      <c r="H28" s="20">
        <v>55000093.329253256</v>
      </c>
      <c r="I28" s="22">
        <v>1.4483294591926994</v>
      </c>
      <c r="J28" s="22">
        <v>0.13030027234859787</v>
      </c>
      <c r="K28" s="23">
        <v>7166527.1400000006</v>
      </c>
      <c r="L28" s="24" t="s">
        <v>69</v>
      </c>
      <c r="M28" s="25"/>
      <c r="N28" s="20">
        <v>71441073.132001862</v>
      </c>
      <c r="O28" s="20">
        <v>690475081.46018219</v>
      </c>
      <c r="P28" s="26">
        <v>11.450243094541985</v>
      </c>
    </row>
    <row r="29" spans="1:16" x14ac:dyDescent="0.35">
      <c r="A29" s="19" t="s">
        <v>70</v>
      </c>
      <c r="B29" s="27">
        <v>5057967</v>
      </c>
      <c r="C29" s="21">
        <v>0.98629034155422524</v>
      </c>
      <c r="D29" s="27">
        <v>4988624</v>
      </c>
      <c r="E29" s="27">
        <v>48507273.600000001</v>
      </c>
      <c r="F29" s="21">
        <v>0.82771581903146041</v>
      </c>
      <c r="G29" s="27">
        <v>4129163</v>
      </c>
      <c r="H29" s="27">
        <v>38161382.899999999</v>
      </c>
      <c r="I29" s="22">
        <v>1.5374815380259874</v>
      </c>
      <c r="J29" s="22">
        <v>0.16635958651278332</v>
      </c>
      <c r="K29" s="23">
        <v>6348511.8799999999</v>
      </c>
      <c r="L29" s="24" t="s">
        <v>69</v>
      </c>
      <c r="M29" s="25"/>
      <c r="N29" s="27">
        <v>7730365.0822401699</v>
      </c>
      <c r="O29" s="27">
        <v>47626513.213242926</v>
      </c>
      <c r="P29" s="26">
        <v>9.7235778042201613</v>
      </c>
    </row>
    <row r="30" spans="1:16" x14ac:dyDescent="0.35">
      <c r="A30" s="19" t="s">
        <v>71</v>
      </c>
      <c r="B30" s="27">
        <v>981670.0999566731</v>
      </c>
      <c r="C30" s="21">
        <v>1.0147666378107598</v>
      </c>
      <c r="D30" s="20">
        <v>996166.06677238573</v>
      </c>
      <c r="E30" s="20">
        <v>14638891.666205732</v>
      </c>
      <c r="F30" s="21">
        <v>1</v>
      </c>
      <c r="G30" s="20">
        <v>996166.06677238573</v>
      </c>
      <c r="H30" s="20">
        <v>14638891.666205732</v>
      </c>
      <c r="I30" s="22">
        <v>9.2683394947537465</v>
      </c>
      <c r="J30" s="22">
        <v>0.63070384770413834</v>
      </c>
      <c r="K30" s="28">
        <v>9232805.3000000007</v>
      </c>
      <c r="L30" s="24" t="s">
        <v>69</v>
      </c>
      <c r="M30" s="25"/>
      <c r="N30" s="20">
        <v>12086286.470769921</v>
      </c>
      <c r="O30" s="20">
        <v>116960947.12126151</v>
      </c>
      <c r="P30" s="26">
        <v>14.695232205244928</v>
      </c>
    </row>
    <row r="31" spans="1:16" x14ac:dyDescent="0.35">
      <c r="A31" s="29" t="s">
        <v>72</v>
      </c>
      <c r="B31" s="30">
        <v>11483214.82744297</v>
      </c>
      <c r="C31" s="31">
        <v>1.0041495766115041</v>
      </c>
      <c r="D31" s="30">
        <v>11530865.307115804</v>
      </c>
      <c r="E31" s="30">
        <v>126650074.98875824</v>
      </c>
      <c r="F31" s="31">
        <v>0.87360853143426942</v>
      </c>
      <c r="G31" s="30">
        <v>10073462.307115804</v>
      </c>
      <c r="H31" s="30">
        <v>107800367.895459</v>
      </c>
      <c r="I31" s="32">
        <v>2.2581952090028792</v>
      </c>
      <c r="J31" s="32">
        <v>0.21101824385293433</v>
      </c>
      <c r="K31" s="33">
        <v>22747844.32</v>
      </c>
      <c r="L31" s="34"/>
      <c r="M31" s="35"/>
      <c r="N31" s="30">
        <v>91257724.685011953</v>
      </c>
      <c r="O31" s="30">
        <v>855062541.79468656</v>
      </c>
      <c r="P31" s="36">
        <v>10.98357075687991</v>
      </c>
    </row>
    <row r="32" spans="1:16" x14ac:dyDescent="0.35">
      <c r="A32" s="37" t="s">
        <v>73</v>
      </c>
      <c r="B32" s="38"/>
      <c r="C32" s="21"/>
      <c r="D32" s="20"/>
      <c r="E32" s="20"/>
      <c r="F32" s="21"/>
      <c r="G32" s="20"/>
      <c r="H32" s="20"/>
      <c r="I32" s="22"/>
      <c r="J32" s="22"/>
      <c r="K32" s="23">
        <v>4170337.41</v>
      </c>
      <c r="L32" s="24"/>
      <c r="M32" s="25"/>
      <c r="N32" s="20"/>
      <c r="O32" s="20"/>
      <c r="P32" s="26"/>
    </row>
    <row r="33" spans="1:16" x14ac:dyDescent="0.35">
      <c r="A33" s="29" t="s">
        <v>74</v>
      </c>
      <c r="B33" s="39">
        <v>11483214.82744297</v>
      </c>
      <c r="C33" s="40">
        <v>1.0041495766115041</v>
      </c>
      <c r="D33" s="39">
        <v>11530865.307115804</v>
      </c>
      <c r="E33" s="39">
        <v>126650074.98875824</v>
      </c>
      <c r="F33" s="40">
        <v>0.87360853143426942</v>
      </c>
      <c r="G33" s="39">
        <v>10073462.307115804</v>
      </c>
      <c r="H33" s="39">
        <v>107800367.895459</v>
      </c>
      <c r="I33" s="41">
        <v>2.6721876659016468</v>
      </c>
      <c r="J33" s="41">
        <v>0.24970398761629742</v>
      </c>
      <c r="K33" s="42">
        <v>26918181.73</v>
      </c>
      <c r="L33" s="43" t="s">
        <v>69</v>
      </c>
      <c r="M33" s="44"/>
      <c r="N33" s="39">
        <v>91257724.685011953</v>
      </c>
      <c r="O33" s="39">
        <v>855062541.79468656</v>
      </c>
      <c r="P33" s="45">
        <v>10.98357075687991</v>
      </c>
    </row>
  </sheetData>
  <mergeCells count="9">
    <mergeCell ref="A1:P1"/>
    <mergeCell ref="A2:A4"/>
    <mergeCell ref="D2:E2"/>
    <mergeCell ref="G2:J2"/>
    <mergeCell ref="L2:M2"/>
    <mergeCell ref="N2:O2"/>
    <mergeCell ref="L3:L4"/>
    <mergeCell ref="M3:M4"/>
    <mergeCell ref="P3:P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AFA5B-6BDD-45D3-AF7C-CBDAA160F11D}">
  <dimension ref="A1:I59"/>
  <sheetViews>
    <sheetView workbookViewId="0">
      <selection sqref="A1:E1"/>
    </sheetView>
  </sheetViews>
  <sheetFormatPr defaultRowHeight="14.5" x14ac:dyDescent="0.35"/>
  <cols>
    <col min="1" max="1" width="18.453125" customWidth="1"/>
    <col min="2" max="2" width="31.54296875" customWidth="1"/>
    <col min="3" max="3" width="16.453125" customWidth="1"/>
    <col min="4" max="4" width="18.453125" customWidth="1"/>
    <col min="5" max="5" width="14.81640625" customWidth="1"/>
  </cols>
  <sheetData>
    <row r="1" spans="1:9" ht="18.5" x14ac:dyDescent="0.35">
      <c r="A1" s="99" t="s">
        <v>75</v>
      </c>
      <c r="B1" s="99"/>
      <c r="C1" s="99"/>
      <c r="D1" s="99"/>
      <c r="E1" s="99"/>
    </row>
    <row r="2" spans="1:9" ht="43.5" x14ac:dyDescent="0.35">
      <c r="A2" s="46" t="s">
        <v>76</v>
      </c>
      <c r="B2" s="46" t="s">
        <v>77</v>
      </c>
      <c r="C2" s="47" t="s">
        <v>78</v>
      </c>
      <c r="D2" s="47" t="s">
        <v>79</v>
      </c>
      <c r="E2" s="48" t="s">
        <v>80</v>
      </c>
      <c r="G2" s="53" t="s">
        <v>124</v>
      </c>
      <c r="H2" s="53" t="s">
        <v>125</v>
      </c>
      <c r="I2" s="53" t="s">
        <v>126</v>
      </c>
    </row>
    <row r="3" spans="1:9" x14ac:dyDescent="0.35">
      <c r="A3" s="49" t="s">
        <v>81</v>
      </c>
      <c r="B3" s="49" t="s">
        <v>82</v>
      </c>
      <c r="C3" s="50">
        <v>2141913</v>
      </c>
      <c r="D3" s="50">
        <v>30451467.600000001</v>
      </c>
      <c r="E3" s="51">
        <v>14.216948867671096</v>
      </c>
      <c r="G3" s="49">
        <v>1</v>
      </c>
      <c r="H3" s="54">
        <f t="shared" ref="H3:H57" si="0">C3/$C$59</f>
        <v>0.18575474979125858</v>
      </c>
      <c r="I3" s="55">
        <f>H3</f>
        <v>0.18575474979125858</v>
      </c>
    </row>
    <row r="4" spans="1:9" x14ac:dyDescent="0.35">
      <c r="A4" s="49" t="s">
        <v>81</v>
      </c>
      <c r="B4" s="49" t="s">
        <v>83</v>
      </c>
      <c r="C4" s="50">
        <v>1636163</v>
      </c>
      <c r="D4" s="50">
        <v>9816978</v>
      </c>
      <c r="E4" s="51">
        <v>6</v>
      </c>
      <c r="G4" s="49">
        <v>2</v>
      </c>
      <c r="H4" s="54">
        <f t="shared" si="0"/>
        <v>0.14189420797330005</v>
      </c>
      <c r="I4" s="55">
        <f>I3+H4</f>
        <v>0.3276489577645586</v>
      </c>
    </row>
    <row r="5" spans="1:9" x14ac:dyDescent="0.35">
      <c r="A5" s="49" t="s">
        <v>84</v>
      </c>
      <c r="B5" s="49" t="s">
        <v>83</v>
      </c>
      <c r="C5" s="50">
        <v>1309716.3610833334</v>
      </c>
      <c r="D5" s="50">
        <v>7858298.1665000003</v>
      </c>
      <c r="E5" s="51">
        <v>6</v>
      </c>
      <c r="G5" s="49">
        <v>3</v>
      </c>
      <c r="H5" s="54">
        <f t="shared" si="0"/>
        <v>0.11358352787930802</v>
      </c>
      <c r="I5" s="55">
        <f t="shared" ref="I5:I57" si="1">I4+H5</f>
        <v>0.44123248564386663</v>
      </c>
    </row>
    <row r="6" spans="1:9" x14ac:dyDescent="0.35">
      <c r="A6" s="49" t="s">
        <v>84</v>
      </c>
      <c r="B6" s="49" t="s">
        <v>85</v>
      </c>
      <c r="C6" s="50">
        <v>1000829</v>
      </c>
      <c r="D6" s="50">
        <v>19605075</v>
      </c>
      <c r="E6" s="51">
        <v>19.588835855076141</v>
      </c>
      <c r="G6" s="49">
        <v>4</v>
      </c>
      <c r="H6" s="54">
        <f t="shared" si="0"/>
        <v>8.6795654388780286E-2</v>
      </c>
      <c r="I6" s="55">
        <f t="shared" si="1"/>
        <v>0.52802814003264698</v>
      </c>
    </row>
    <row r="7" spans="1:9" x14ac:dyDescent="0.35">
      <c r="A7" s="49" t="s">
        <v>84</v>
      </c>
      <c r="B7" s="49" t="s">
        <v>86</v>
      </c>
      <c r="C7" s="50">
        <v>854113.76</v>
      </c>
      <c r="D7" s="50">
        <v>9395251.3599999994</v>
      </c>
      <c r="E7" s="51">
        <v>11</v>
      </c>
      <c r="G7" s="49">
        <v>5</v>
      </c>
      <c r="H7" s="54">
        <f t="shared" si="0"/>
        <v>7.4071957069251224E-2</v>
      </c>
      <c r="I7" s="55">
        <f t="shared" si="1"/>
        <v>0.60210009710189816</v>
      </c>
    </row>
    <row r="8" spans="1:9" x14ac:dyDescent="0.35">
      <c r="A8" s="49" t="s">
        <v>84</v>
      </c>
      <c r="B8" s="49" t="s">
        <v>48</v>
      </c>
      <c r="C8" s="50">
        <v>772269</v>
      </c>
      <c r="D8" s="50">
        <v>3861345</v>
      </c>
      <c r="E8" s="51">
        <v>5</v>
      </c>
      <c r="G8" s="49">
        <v>6</v>
      </c>
      <c r="H8" s="54">
        <f t="shared" si="0"/>
        <v>6.6974071713718289E-2</v>
      </c>
      <c r="I8" s="55">
        <f t="shared" si="1"/>
        <v>0.66907416881561643</v>
      </c>
    </row>
    <row r="9" spans="1:9" x14ac:dyDescent="0.35">
      <c r="A9" s="49" t="s">
        <v>81</v>
      </c>
      <c r="B9" s="49" t="s">
        <v>87</v>
      </c>
      <c r="C9" s="50">
        <v>384542</v>
      </c>
      <c r="D9" s="50">
        <v>1153626</v>
      </c>
      <c r="E9" s="51">
        <v>3</v>
      </c>
      <c r="G9" s="49">
        <v>7</v>
      </c>
      <c r="H9" s="54">
        <f t="shared" si="0"/>
        <v>3.3348928268435815E-2</v>
      </c>
      <c r="I9" s="55">
        <f t="shared" si="1"/>
        <v>0.70242309708405226</v>
      </c>
    </row>
    <row r="10" spans="1:9" x14ac:dyDescent="0.35">
      <c r="A10" s="49" t="s">
        <v>81</v>
      </c>
      <c r="B10" s="49" t="s">
        <v>88</v>
      </c>
      <c r="C10" s="50">
        <v>333207</v>
      </c>
      <c r="D10" s="50">
        <v>999621</v>
      </c>
      <c r="E10" s="51">
        <v>3</v>
      </c>
      <c r="G10" s="49">
        <v>8</v>
      </c>
      <c r="H10" s="54">
        <f t="shared" si="0"/>
        <v>2.8896964028742485E-2</v>
      </c>
      <c r="I10" s="55">
        <f t="shared" si="1"/>
        <v>0.73132006111279479</v>
      </c>
    </row>
    <row r="11" spans="1:9" x14ac:dyDescent="0.35">
      <c r="A11" s="49" t="s">
        <v>84</v>
      </c>
      <c r="B11" s="49" t="s">
        <v>89</v>
      </c>
      <c r="C11" s="50">
        <v>302882.94384346704</v>
      </c>
      <c r="D11" s="50">
        <v>5084164.9253812134</v>
      </c>
      <c r="E11" s="51">
        <v>16.785906993854237</v>
      </c>
      <c r="G11" s="49">
        <v>9</v>
      </c>
      <c r="H11" s="54">
        <f t="shared" si="0"/>
        <v>2.6267147848527482E-2</v>
      </c>
      <c r="I11" s="55">
        <f t="shared" si="1"/>
        <v>0.75758720896132226</v>
      </c>
    </row>
    <row r="12" spans="1:9" x14ac:dyDescent="0.35">
      <c r="A12" s="49" t="s">
        <v>84</v>
      </c>
      <c r="B12" s="49" t="s">
        <v>90</v>
      </c>
      <c r="C12" s="50">
        <v>289252</v>
      </c>
      <c r="D12" s="50">
        <v>5785040</v>
      </c>
      <c r="E12" s="51">
        <v>20</v>
      </c>
      <c r="G12" s="49">
        <v>10</v>
      </c>
      <c r="H12" s="54">
        <f t="shared" si="0"/>
        <v>2.5085021140737802E-2</v>
      </c>
      <c r="I12" s="55">
        <f t="shared" si="1"/>
        <v>0.78267223010206011</v>
      </c>
    </row>
    <row r="13" spans="1:9" x14ac:dyDescent="0.35">
      <c r="A13" s="49" t="s">
        <v>84</v>
      </c>
      <c r="B13" s="49" t="s">
        <v>91</v>
      </c>
      <c r="C13" s="50">
        <v>268587.62382020324</v>
      </c>
      <c r="D13" s="50">
        <v>5174450.3310537469</v>
      </c>
      <c r="E13" s="51">
        <v>19.265408649348657</v>
      </c>
      <c r="G13" s="49">
        <v>11</v>
      </c>
      <c r="H13" s="54">
        <f t="shared" si="0"/>
        <v>2.3292928732283027E-2</v>
      </c>
      <c r="I13" s="55">
        <f t="shared" si="1"/>
        <v>0.80596515883434316</v>
      </c>
    </row>
    <row r="14" spans="1:9" x14ac:dyDescent="0.35">
      <c r="A14" s="49" t="s">
        <v>84</v>
      </c>
      <c r="B14" s="49" t="s">
        <v>92</v>
      </c>
      <c r="C14" s="50">
        <v>265438.61555484263</v>
      </c>
      <c r="D14" s="50">
        <v>2654386.1555484254</v>
      </c>
      <c r="E14" s="51">
        <v>9.9999999999999964</v>
      </c>
      <c r="G14" s="49">
        <v>12</v>
      </c>
      <c r="H14" s="54">
        <f t="shared" si="0"/>
        <v>2.3019834894007309E-2</v>
      </c>
      <c r="I14" s="55">
        <f t="shared" si="1"/>
        <v>0.82898499372835044</v>
      </c>
    </row>
    <row r="15" spans="1:9" x14ac:dyDescent="0.35">
      <c r="A15" s="49" t="s">
        <v>84</v>
      </c>
      <c r="B15" s="49" t="s">
        <v>93</v>
      </c>
      <c r="C15" s="50">
        <v>239953</v>
      </c>
      <c r="D15" s="50">
        <v>3599295</v>
      </c>
      <c r="E15" s="51">
        <v>15</v>
      </c>
      <c r="G15" s="49">
        <v>13</v>
      </c>
      <c r="H15" s="54">
        <f t="shared" si="0"/>
        <v>2.0809626477201394E-2</v>
      </c>
      <c r="I15" s="55">
        <f t="shared" si="1"/>
        <v>0.84979462020555185</v>
      </c>
    </row>
    <row r="16" spans="1:9" x14ac:dyDescent="0.35">
      <c r="A16" s="49" t="s">
        <v>84</v>
      </c>
      <c r="B16" s="49" t="s">
        <v>87</v>
      </c>
      <c r="C16" s="50">
        <v>226695</v>
      </c>
      <c r="D16" s="50">
        <v>680085</v>
      </c>
      <c r="E16" s="51">
        <v>3</v>
      </c>
      <c r="G16" s="49">
        <v>14</v>
      </c>
      <c r="H16" s="54">
        <f t="shared" si="0"/>
        <v>1.9659842861932005E-2</v>
      </c>
      <c r="I16" s="55">
        <f t="shared" si="1"/>
        <v>0.86945446306748386</v>
      </c>
    </row>
    <row r="17" spans="1:9" x14ac:dyDescent="0.35">
      <c r="A17" s="49" t="s">
        <v>84</v>
      </c>
      <c r="B17" s="49" t="s">
        <v>94</v>
      </c>
      <c r="C17" s="50">
        <v>199580.58128250891</v>
      </c>
      <c r="D17" s="50">
        <v>1051491.7902600714</v>
      </c>
      <c r="E17" s="51">
        <v>5.2685075046037229</v>
      </c>
      <c r="G17" s="49">
        <v>15</v>
      </c>
      <c r="H17" s="54">
        <f t="shared" si="0"/>
        <v>1.7308378509923786E-2</v>
      </c>
      <c r="I17" s="55">
        <f t="shared" si="1"/>
        <v>0.8867628415774077</v>
      </c>
    </row>
    <row r="18" spans="1:9" x14ac:dyDescent="0.35">
      <c r="A18" s="49" t="s">
        <v>81</v>
      </c>
      <c r="B18" s="49" t="s">
        <v>95</v>
      </c>
      <c r="C18" s="50">
        <v>193723</v>
      </c>
      <c r="D18" s="50">
        <v>1840624</v>
      </c>
      <c r="E18" s="51">
        <v>9.5013188934716055</v>
      </c>
      <c r="G18" s="49">
        <v>16</v>
      </c>
      <c r="H18" s="54">
        <f t="shared" si="0"/>
        <v>1.6800387034306242E-2</v>
      </c>
      <c r="I18" s="55">
        <f t="shared" si="1"/>
        <v>0.9035632286117139</v>
      </c>
    </row>
    <row r="19" spans="1:9" x14ac:dyDescent="0.35">
      <c r="A19" s="49" t="s">
        <v>84</v>
      </c>
      <c r="B19" s="49" t="s">
        <v>96</v>
      </c>
      <c r="C19" s="50">
        <v>188889</v>
      </c>
      <c r="D19" s="50">
        <v>3552706.5</v>
      </c>
      <c r="E19" s="51">
        <v>18.808435112685228</v>
      </c>
      <c r="G19" s="49">
        <v>17</v>
      </c>
      <c r="H19" s="54">
        <f t="shared" si="0"/>
        <v>1.638116437657414E-2</v>
      </c>
      <c r="I19" s="55">
        <f t="shared" si="1"/>
        <v>0.91994439298828801</v>
      </c>
    </row>
    <row r="20" spans="1:9" x14ac:dyDescent="0.35">
      <c r="A20" s="49" t="s">
        <v>81</v>
      </c>
      <c r="B20" s="49" t="s">
        <v>85</v>
      </c>
      <c r="C20" s="50">
        <v>184037</v>
      </c>
      <c r="D20" s="50">
        <v>2760555</v>
      </c>
      <c r="E20" s="51">
        <v>15</v>
      </c>
      <c r="G20" s="49">
        <v>18</v>
      </c>
      <c r="H20" s="54">
        <f t="shared" si="0"/>
        <v>1.5960380691154991E-2</v>
      </c>
      <c r="I20" s="55">
        <f t="shared" si="1"/>
        <v>0.93590477367944303</v>
      </c>
    </row>
    <row r="21" spans="1:9" x14ac:dyDescent="0.35">
      <c r="A21" s="49" t="s">
        <v>84</v>
      </c>
      <c r="B21" s="49" t="s">
        <v>97</v>
      </c>
      <c r="C21" s="50">
        <v>137986.51573148984</v>
      </c>
      <c r="D21" s="50">
        <v>1379865.1573148982</v>
      </c>
      <c r="E21" s="51">
        <v>9.9999999999999982</v>
      </c>
      <c r="G21" s="49">
        <v>19</v>
      </c>
      <c r="H21" s="54">
        <f t="shared" si="0"/>
        <v>1.1966709527544051E-2</v>
      </c>
      <c r="I21" s="55">
        <f t="shared" si="1"/>
        <v>0.94787148320698711</v>
      </c>
    </row>
    <row r="22" spans="1:9" x14ac:dyDescent="0.35">
      <c r="A22" s="49" t="s">
        <v>84</v>
      </c>
      <c r="B22" s="49" t="s">
        <v>82</v>
      </c>
      <c r="C22" s="50">
        <v>129742.85762027686</v>
      </c>
      <c r="D22" s="50">
        <v>2311982.9472706416</v>
      </c>
      <c r="E22" s="51">
        <v>17.819731965802742</v>
      </c>
      <c r="G22" s="49">
        <v>20</v>
      </c>
      <c r="H22" s="54">
        <f t="shared" si="0"/>
        <v>1.1251788496758466E-2</v>
      </c>
      <c r="I22" s="55">
        <f t="shared" si="1"/>
        <v>0.95912327170374556</v>
      </c>
    </row>
    <row r="23" spans="1:9" x14ac:dyDescent="0.35">
      <c r="A23" s="49" t="s">
        <v>84</v>
      </c>
      <c r="B23" s="49" t="s">
        <v>98</v>
      </c>
      <c r="C23" s="50">
        <v>120997.16696620628</v>
      </c>
      <c r="D23" s="50">
        <v>2419943.3393241256</v>
      </c>
      <c r="E23" s="51">
        <v>20</v>
      </c>
      <c r="G23" s="49">
        <v>21</v>
      </c>
      <c r="H23" s="54">
        <f t="shared" si="0"/>
        <v>1.0493329316017404E-2</v>
      </c>
      <c r="I23" s="55">
        <f t="shared" si="1"/>
        <v>0.96961660101976299</v>
      </c>
    </row>
    <row r="24" spans="1:9" x14ac:dyDescent="0.35">
      <c r="A24" s="49" t="s">
        <v>84</v>
      </c>
      <c r="B24" s="49" t="s">
        <v>99</v>
      </c>
      <c r="C24" s="50">
        <v>114521.7800875899</v>
      </c>
      <c r="D24" s="50">
        <v>2290435.6017517978</v>
      </c>
      <c r="E24" s="51">
        <v>20</v>
      </c>
      <c r="G24" s="49">
        <v>22</v>
      </c>
      <c r="H24" s="54">
        <f t="shared" si="0"/>
        <v>9.9317594159145598E-3</v>
      </c>
      <c r="I24" s="55">
        <f t="shared" si="1"/>
        <v>0.9795483604356775</v>
      </c>
    </row>
    <row r="25" spans="1:9" x14ac:dyDescent="0.35">
      <c r="A25" s="49" t="s">
        <v>81</v>
      </c>
      <c r="B25" s="49" t="s">
        <v>96</v>
      </c>
      <c r="C25" s="50">
        <v>35650</v>
      </c>
      <c r="D25" s="50">
        <v>713000</v>
      </c>
      <c r="E25" s="51">
        <v>20</v>
      </c>
      <c r="G25" s="49">
        <v>23</v>
      </c>
      <c r="H25" s="54">
        <f t="shared" si="0"/>
        <v>3.0917020579539732E-3</v>
      </c>
      <c r="I25" s="55">
        <f t="shared" si="1"/>
        <v>0.98264006249363145</v>
      </c>
    </row>
    <row r="26" spans="1:9" x14ac:dyDescent="0.35">
      <c r="A26" s="49" t="s">
        <v>84</v>
      </c>
      <c r="B26" s="49" t="s">
        <v>100</v>
      </c>
      <c r="C26" s="50">
        <v>27967.878334289573</v>
      </c>
      <c r="D26" s="50">
        <v>55935.756668579146</v>
      </c>
      <c r="E26" s="51">
        <v>2</v>
      </c>
      <c r="G26" s="49">
        <v>24</v>
      </c>
      <c r="H26" s="54">
        <f t="shared" si="0"/>
        <v>2.425479579319198E-3</v>
      </c>
      <c r="I26" s="55">
        <f t="shared" si="1"/>
        <v>0.98506554207295061</v>
      </c>
    </row>
    <row r="27" spans="1:9" x14ac:dyDescent="0.35">
      <c r="A27" s="49" t="s">
        <v>81</v>
      </c>
      <c r="B27" s="49" t="s">
        <v>101</v>
      </c>
      <c r="C27" s="50">
        <v>24268</v>
      </c>
      <c r="D27" s="50">
        <v>121340</v>
      </c>
      <c r="E27" s="51">
        <v>5</v>
      </c>
      <c r="G27" s="49">
        <v>25</v>
      </c>
      <c r="H27" s="54">
        <f t="shared" si="0"/>
        <v>2.1046122171788787E-3</v>
      </c>
      <c r="I27" s="55">
        <f t="shared" si="1"/>
        <v>0.98717015429012944</v>
      </c>
    </row>
    <row r="28" spans="1:9" x14ac:dyDescent="0.35">
      <c r="A28" s="49" t="s">
        <v>84</v>
      </c>
      <c r="B28" s="49" t="s">
        <v>102</v>
      </c>
      <c r="C28" s="50">
        <v>16731</v>
      </c>
      <c r="D28" s="50">
        <v>334620</v>
      </c>
      <c r="E28" s="51">
        <v>20</v>
      </c>
      <c r="G28" s="49">
        <v>26</v>
      </c>
      <c r="H28" s="54">
        <f t="shared" si="0"/>
        <v>1.4509752351087777E-3</v>
      </c>
      <c r="I28" s="55">
        <f t="shared" si="1"/>
        <v>0.98862112952523817</v>
      </c>
    </row>
    <row r="29" spans="1:9" x14ac:dyDescent="0.35">
      <c r="A29" s="49" t="s">
        <v>81</v>
      </c>
      <c r="B29" s="49" t="s">
        <v>103</v>
      </c>
      <c r="C29" s="50">
        <v>14567</v>
      </c>
      <c r="D29" s="50">
        <v>233072</v>
      </c>
      <c r="E29" s="51">
        <v>16</v>
      </c>
      <c r="G29" s="49">
        <v>27</v>
      </c>
      <c r="H29" s="54">
        <f t="shared" si="0"/>
        <v>1.263305017621754E-3</v>
      </c>
      <c r="I29" s="55">
        <f t="shared" si="1"/>
        <v>0.9898844345428599</v>
      </c>
    </row>
    <row r="30" spans="1:9" x14ac:dyDescent="0.35">
      <c r="A30" s="52" t="s">
        <v>84</v>
      </c>
      <c r="B30" s="49" t="s">
        <v>95</v>
      </c>
      <c r="C30" s="50">
        <v>11529</v>
      </c>
      <c r="D30" s="50">
        <v>34587</v>
      </c>
      <c r="E30" s="51">
        <v>3</v>
      </c>
      <c r="G30" s="49">
        <v>28</v>
      </c>
      <c r="H30" s="54">
        <f t="shared" si="0"/>
        <v>9.9983823355263282E-4</v>
      </c>
      <c r="I30" s="55">
        <f t="shared" si="1"/>
        <v>0.99088427277641256</v>
      </c>
    </row>
    <row r="31" spans="1:9" x14ac:dyDescent="0.35">
      <c r="A31" s="49" t="s">
        <v>84</v>
      </c>
      <c r="B31" s="49" t="s">
        <v>104</v>
      </c>
      <c r="C31" s="50">
        <v>11468.28926196509</v>
      </c>
      <c r="D31" s="50">
        <v>240888.63623946227</v>
      </c>
      <c r="E31" s="51">
        <v>21.004757617893048</v>
      </c>
      <c r="G31" s="49">
        <v>29</v>
      </c>
      <c r="H31" s="54">
        <f t="shared" si="0"/>
        <v>9.945731700541072E-4</v>
      </c>
      <c r="I31" s="55">
        <f t="shared" si="1"/>
        <v>0.99187884594646669</v>
      </c>
    </row>
    <row r="32" spans="1:9" x14ac:dyDescent="0.35">
      <c r="A32" s="49" t="s">
        <v>81</v>
      </c>
      <c r="B32" s="49" t="s">
        <v>105</v>
      </c>
      <c r="C32" s="50">
        <v>11012</v>
      </c>
      <c r="D32" s="50">
        <v>77084</v>
      </c>
      <c r="E32" s="51">
        <v>7</v>
      </c>
      <c r="G32" s="49">
        <v>30</v>
      </c>
      <c r="H32" s="54">
        <f t="shared" si="0"/>
        <v>9.5500204943027079E-4</v>
      </c>
      <c r="I32" s="55">
        <f t="shared" si="1"/>
        <v>0.99283384799589691</v>
      </c>
    </row>
    <row r="33" spans="1:9" x14ac:dyDescent="0.35">
      <c r="A33" s="49" t="s">
        <v>84</v>
      </c>
      <c r="B33" s="49" t="s">
        <v>106</v>
      </c>
      <c r="C33" s="50">
        <v>9540</v>
      </c>
      <c r="D33" s="50">
        <v>190800</v>
      </c>
      <c r="E33" s="51">
        <v>20</v>
      </c>
      <c r="G33" s="49">
        <v>31</v>
      </c>
      <c r="H33" s="54">
        <f t="shared" si="0"/>
        <v>8.2734467413410676E-4</v>
      </c>
      <c r="I33" s="55">
        <f t="shared" si="1"/>
        <v>0.99366119267003106</v>
      </c>
    </row>
    <row r="34" spans="1:9" x14ac:dyDescent="0.35">
      <c r="A34" s="49" t="s">
        <v>84</v>
      </c>
      <c r="B34" s="49" t="s">
        <v>107</v>
      </c>
      <c r="C34" s="50">
        <v>8510.7645676261309</v>
      </c>
      <c r="D34" s="50">
        <v>106409.00675066189</v>
      </c>
      <c r="E34" s="51">
        <v>12.502872791879152</v>
      </c>
      <c r="G34" s="49">
        <v>32</v>
      </c>
      <c r="H34" s="54">
        <f t="shared" si="0"/>
        <v>7.3808550711056001E-4</v>
      </c>
      <c r="I34" s="55">
        <f t="shared" si="1"/>
        <v>0.99439927817714158</v>
      </c>
    </row>
    <row r="35" spans="1:9" x14ac:dyDescent="0.35">
      <c r="A35" s="49" t="s">
        <v>84</v>
      </c>
      <c r="B35" s="49" t="s">
        <v>108</v>
      </c>
      <c r="C35" s="50">
        <v>6831</v>
      </c>
      <c r="D35" s="50">
        <v>102465</v>
      </c>
      <c r="E35" s="51">
        <v>15</v>
      </c>
      <c r="G35" s="49">
        <v>33</v>
      </c>
      <c r="H35" s="54">
        <f t="shared" si="0"/>
        <v>5.9241000723376136E-4</v>
      </c>
      <c r="I35" s="55">
        <f t="shared" si="1"/>
        <v>0.99499168818437533</v>
      </c>
    </row>
    <row r="36" spans="1:9" x14ac:dyDescent="0.35">
      <c r="A36" s="49" t="s">
        <v>84</v>
      </c>
      <c r="B36" s="49" t="s">
        <v>109</v>
      </c>
      <c r="C36" s="50">
        <v>6413.2801970361015</v>
      </c>
      <c r="D36" s="50">
        <v>12826.560394072203</v>
      </c>
      <c r="E36" s="51">
        <v>2</v>
      </c>
      <c r="G36" s="49">
        <v>34</v>
      </c>
      <c r="H36" s="54">
        <f t="shared" si="0"/>
        <v>5.5618377513077079E-4</v>
      </c>
      <c r="I36" s="55">
        <f t="shared" si="1"/>
        <v>0.99554787195950611</v>
      </c>
    </row>
    <row r="37" spans="1:9" x14ac:dyDescent="0.35">
      <c r="A37" s="49" t="s">
        <v>84</v>
      </c>
      <c r="B37" s="49" t="s">
        <v>110</v>
      </c>
      <c r="C37" s="50">
        <v>5418</v>
      </c>
      <c r="D37" s="50">
        <v>81270</v>
      </c>
      <c r="E37" s="51">
        <v>15</v>
      </c>
      <c r="G37" s="49">
        <v>35</v>
      </c>
      <c r="H37" s="54">
        <f t="shared" si="0"/>
        <v>4.6986933380069079E-4</v>
      </c>
      <c r="I37" s="55">
        <f t="shared" si="1"/>
        <v>0.99601774129330678</v>
      </c>
    </row>
    <row r="38" spans="1:9" x14ac:dyDescent="0.35">
      <c r="A38" s="49" t="s">
        <v>81</v>
      </c>
      <c r="B38" s="49" t="s">
        <v>107</v>
      </c>
      <c r="C38" s="50">
        <v>4885</v>
      </c>
      <c r="D38" s="50">
        <v>73275</v>
      </c>
      <c r="E38" s="51">
        <v>15</v>
      </c>
      <c r="G38" s="49">
        <v>36</v>
      </c>
      <c r="H38" s="54">
        <f t="shared" si="0"/>
        <v>4.236455695120662E-4</v>
      </c>
      <c r="I38" s="55">
        <f t="shared" si="1"/>
        <v>0.9964413868628188</v>
      </c>
    </row>
    <row r="39" spans="1:9" x14ac:dyDescent="0.35">
      <c r="A39" s="49" t="s">
        <v>81</v>
      </c>
      <c r="B39" s="49" t="s">
        <v>111</v>
      </c>
      <c r="C39" s="50">
        <v>4684</v>
      </c>
      <c r="D39" s="50">
        <v>23420</v>
      </c>
      <c r="E39" s="51">
        <v>5</v>
      </c>
      <c r="G39" s="49">
        <v>37</v>
      </c>
      <c r="H39" s="54">
        <f t="shared" si="0"/>
        <v>4.0621409367339159E-4</v>
      </c>
      <c r="I39" s="55">
        <f t="shared" si="1"/>
        <v>0.99684760095649216</v>
      </c>
    </row>
    <row r="40" spans="1:9" x14ac:dyDescent="0.35">
      <c r="A40" s="49" t="s">
        <v>84</v>
      </c>
      <c r="B40" s="49" t="s">
        <v>112</v>
      </c>
      <c r="C40" s="50">
        <v>4652.1241997635134</v>
      </c>
      <c r="D40" s="50">
        <v>69781.862996452692</v>
      </c>
      <c r="E40" s="51">
        <v>14.999999999999998</v>
      </c>
      <c r="G40" s="49">
        <v>38</v>
      </c>
      <c r="H40" s="54">
        <f t="shared" si="0"/>
        <v>4.0344970441139792E-4</v>
      </c>
      <c r="I40" s="55">
        <f t="shared" si="1"/>
        <v>0.99725105066090358</v>
      </c>
    </row>
    <row r="41" spans="1:9" x14ac:dyDescent="0.35">
      <c r="A41" s="49" t="s">
        <v>81</v>
      </c>
      <c r="B41" s="49" t="s">
        <v>113</v>
      </c>
      <c r="C41" s="50">
        <v>4271</v>
      </c>
      <c r="D41" s="50">
        <v>64065</v>
      </c>
      <c r="E41" s="51">
        <v>15</v>
      </c>
      <c r="G41" s="49">
        <v>39</v>
      </c>
      <c r="H41" s="54">
        <f t="shared" si="0"/>
        <v>3.7039718063173685E-4</v>
      </c>
      <c r="I41" s="55">
        <f t="shared" si="1"/>
        <v>0.99762144784153528</v>
      </c>
    </row>
    <row r="42" spans="1:9" x14ac:dyDescent="0.35">
      <c r="A42" s="49" t="s">
        <v>84</v>
      </c>
      <c r="B42" s="49" t="s">
        <v>103</v>
      </c>
      <c r="C42" s="50">
        <v>3415</v>
      </c>
      <c r="D42" s="50">
        <v>54640</v>
      </c>
      <c r="E42" s="51">
        <v>16</v>
      </c>
      <c r="G42" s="49">
        <v>40</v>
      </c>
      <c r="H42" s="54">
        <f t="shared" si="0"/>
        <v>2.9616164173668498E-4</v>
      </c>
      <c r="I42" s="55">
        <f t="shared" si="1"/>
        <v>0.99791760948327202</v>
      </c>
    </row>
    <row r="43" spans="1:9" x14ac:dyDescent="0.35">
      <c r="A43" s="49" t="s">
        <v>81</v>
      </c>
      <c r="B43" s="49" t="s">
        <v>94</v>
      </c>
      <c r="C43" s="50">
        <v>2896</v>
      </c>
      <c r="D43" s="50">
        <v>23168</v>
      </c>
      <c r="E43" s="51">
        <v>8</v>
      </c>
      <c r="G43" s="49">
        <v>41</v>
      </c>
      <c r="H43" s="54">
        <f t="shared" si="0"/>
        <v>2.5115201009354014E-4</v>
      </c>
      <c r="I43" s="55">
        <f t="shared" si="1"/>
        <v>0.99816876149336553</v>
      </c>
    </row>
    <row r="44" spans="1:9" x14ac:dyDescent="0.35">
      <c r="A44" s="49" t="s">
        <v>81</v>
      </c>
      <c r="B44" s="49" t="s">
        <v>114</v>
      </c>
      <c r="C44" s="50">
        <v>2869</v>
      </c>
      <c r="D44" s="50">
        <v>28690</v>
      </c>
      <c r="E44" s="51">
        <v>10</v>
      </c>
      <c r="G44" s="49">
        <v>42</v>
      </c>
      <c r="H44" s="54">
        <f t="shared" si="0"/>
        <v>2.4881046856297192E-4</v>
      </c>
      <c r="I44" s="55">
        <f t="shared" si="1"/>
        <v>0.99841757196192849</v>
      </c>
    </row>
    <row r="45" spans="1:9" x14ac:dyDescent="0.35">
      <c r="A45" s="49" t="s">
        <v>84</v>
      </c>
      <c r="B45" s="49" t="s">
        <v>115</v>
      </c>
      <c r="C45" s="50">
        <v>2843</v>
      </c>
      <c r="D45" s="50">
        <v>48331</v>
      </c>
      <c r="E45" s="51">
        <v>17</v>
      </c>
      <c r="G45" s="49">
        <v>43</v>
      </c>
      <c r="H45" s="54">
        <f t="shared" si="0"/>
        <v>2.4655565079279512E-4</v>
      </c>
      <c r="I45" s="55">
        <f t="shared" si="1"/>
        <v>0.99866412761272128</v>
      </c>
    </row>
    <row r="46" spans="1:9" x14ac:dyDescent="0.35">
      <c r="A46" s="49" t="s">
        <v>81</v>
      </c>
      <c r="B46" s="49" t="s">
        <v>97</v>
      </c>
      <c r="C46" s="50">
        <v>2822</v>
      </c>
      <c r="D46" s="50">
        <v>28220</v>
      </c>
      <c r="E46" s="51">
        <v>10</v>
      </c>
      <c r="G46" s="49">
        <v>44</v>
      </c>
      <c r="H46" s="54">
        <f t="shared" si="0"/>
        <v>2.447344518245754E-4</v>
      </c>
      <c r="I46" s="55">
        <f t="shared" si="1"/>
        <v>0.99890886206454588</v>
      </c>
    </row>
    <row r="47" spans="1:9" x14ac:dyDescent="0.35">
      <c r="A47" s="49" t="s">
        <v>81</v>
      </c>
      <c r="B47" s="49" t="s">
        <v>115</v>
      </c>
      <c r="C47" s="50">
        <v>2493</v>
      </c>
      <c r="D47" s="50">
        <v>42381</v>
      </c>
      <c r="E47" s="51">
        <v>17</v>
      </c>
      <c r="G47" s="49">
        <v>45</v>
      </c>
      <c r="H47" s="54">
        <f t="shared" si="0"/>
        <v>2.1620233465579957E-4</v>
      </c>
      <c r="I47" s="55">
        <f t="shared" si="1"/>
        <v>0.99912506439920168</v>
      </c>
    </row>
    <row r="48" spans="1:9" x14ac:dyDescent="0.35">
      <c r="A48" s="49" t="s">
        <v>84</v>
      </c>
      <c r="B48" s="49" t="s">
        <v>116</v>
      </c>
      <c r="C48" s="50">
        <v>1801.5204324755321</v>
      </c>
      <c r="D48" s="50">
        <v>36030.408649510646</v>
      </c>
      <c r="E48" s="51">
        <v>20.000000000000004</v>
      </c>
      <c r="G48" s="49">
        <v>46</v>
      </c>
      <c r="H48" s="54">
        <f t="shared" si="0"/>
        <v>1.5623462632624781E-4</v>
      </c>
      <c r="I48" s="55">
        <f t="shared" si="1"/>
        <v>0.99928129902552798</v>
      </c>
    </row>
    <row r="49" spans="1:9" x14ac:dyDescent="0.35">
      <c r="A49" s="49" t="s">
        <v>84</v>
      </c>
      <c r="B49" s="49" t="s">
        <v>117</v>
      </c>
      <c r="C49" s="50">
        <v>1597.2441327284259</v>
      </c>
      <c r="D49" s="50">
        <v>31944.882654568515</v>
      </c>
      <c r="E49" s="51">
        <v>19.999999999999996</v>
      </c>
      <c r="G49" s="49">
        <v>47</v>
      </c>
      <c r="H49" s="54">
        <f t="shared" si="0"/>
        <v>1.3851901745333474E-4</v>
      </c>
      <c r="I49" s="55">
        <f t="shared" si="1"/>
        <v>0.9994198180429813</v>
      </c>
    </row>
    <row r="50" spans="1:9" x14ac:dyDescent="0.35">
      <c r="A50" s="49" t="s">
        <v>84</v>
      </c>
      <c r="B50" s="49" t="s">
        <v>118</v>
      </c>
      <c r="C50" s="50">
        <v>1487</v>
      </c>
      <c r="D50" s="50">
        <v>29740</v>
      </c>
      <c r="E50" s="51">
        <v>20</v>
      </c>
      <c r="G50" s="49">
        <v>48</v>
      </c>
      <c r="H50" s="54">
        <f t="shared" si="0"/>
        <v>1.2895823170203528E-4</v>
      </c>
      <c r="I50" s="55">
        <f t="shared" si="1"/>
        <v>0.9995487762746833</v>
      </c>
    </row>
    <row r="51" spans="1:9" x14ac:dyDescent="0.35">
      <c r="A51" s="49" t="s">
        <v>81</v>
      </c>
      <c r="B51" s="49" t="s">
        <v>86</v>
      </c>
      <c r="C51" s="50">
        <v>1415</v>
      </c>
      <c r="D51" s="50">
        <v>15565</v>
      </c>
      <c r="E51" s="51">
        <v>11</v>
      </c>
      <c r="G51" s="49">
        <v>49</v>
      </c>
      <c r="H51" s="54">
        <f t="shared" si="0"/>
        <v>1.2271412095385336E-4</v>
      </c>
      <c r="I51" s="55">
        <f t="shared" si="1"/>
        <v>0.99967149039563719</v>
      </c>
    </row>
    <row r="52" spans="1:9" x14ac:dyDescent="0.35">
      <c r="A52" s="49" t="s">
        <v>81</v>
      </c>
      <c r="B52" s="49" t="s">
        <v>92</v>
      </c>
      <c r="C52" s="50">
        <v>1021</v>
      </c>
      <c r="D52" s="50">
        <v>10210</v>
      </c>
      <c r="E52" s="51">
        <v>10</v>
      </c>
      <c r="G52" s="49">
        <v>50</v>
      </c>
      <c r="H52" s="54">
        <f t="shared" si="0"/>
        <v>8.8544959359635527E-5</v>
      </c>
      <c r="I52" s="55">
        <f t="shared" si="1"/>
        <v>0.9997600353549968</v>
      </c>
    </row>
    <row r="53" spans="1:9" x14ac:dyDescent="0.35">
      <c r="A53" s="49" t="s">
        <v>81</v>
      </c>
      <c r="B53" s="49" t="s">
        <v>119</v>
      </c>
      <c r="C53" s="50">
        <v>1016</v>
      </c>
      <c r="D53" s="50">
        <v>12192</v>
      </c>
      <c r="E53" s="51">
        <v>12</v>
      </c>
      <c r="G53" s="49">
        <v>51</v>
      </c>
      <c r="H53" s="54">
        <f t="shared" si="0"/>
        <v>8.811134055767845E-5</v>
      </c>
      <c r="I53" s="55">
        <f t="shared" si="1"/>
        <v>0.99984814669555444</v>
      </c>
    </row>
    <row r="54" spans="1:9" x14ac:dyDescent="0.35">
      <c r="A54" s="49" t="s">
        <v>84</v>
      </c>
      <c r="B54" s="49" t="s">
        <v>120</v>
      </c>
      <c r="C54" s="50">
        <v>581</v>
      </c>
      <c r="D54" s="50">
        <v>8715</v>
      </c>
      <c r="E54" s="51">
        <v>15</v>
      </c>
      <c r="G54" s="49">
        <v>52</v>
      </c>
      <c r="H54" s="54">
        <f t="shared" si="0"/>
        <v>5.0386504787412582E-5</v>
      </c>
      <c r="I54" s="55">
        <f t="shared" si="1"/>
        <v>0.99989853320034183</v>
      </c>
    </row>
    <row r="55" spans="1:9" x14ac:dyDescent="0.35">
      <c r="A55" s="49" t="s">
        <v>81</v>
      </c>
      <c r="B55" s="49" t="s">
        <v>121</v>
      </c>
      <c r="C55" s="50">
        <v>470</v>
      </c>
      <c r="D55" s="50">
        <v>9400</v>
      </c>
      <c r="E55" s="51">
        <v>20</v>
      </c>
      <c r="G55" s="49">
        <v>53</v>
      </c>
      <c r="H55" s="54">
        <f t="shared" si="0"/>
        <v>4.0760167383965428E-5</v>
      </c>
      <c r="I55" s="55">
        <f t="shared" si="1"/>
        <v>0.9999392933677258</v>
      </c>
    </row>
    <row r="56" spans="1:9" x14ac:dyDescent="0.35">
      <c r="A56" s="49" t="s">
        <v>81</v>
      </c>
      <c r="B56" s="49" t="s">
        <v>122</v>
      </c>
      <c r="C56" s="50">
        <v>460</v>
      </c>
      <c r="D56" s="50">
        <v>6440</v>
      </c>
      <c r="E56" s="51">
        <v>14</v>
      </c>
      <c r="G56" s="49">
        <v>54</v>
      </c>
      <c r="H56" s="54">
        <f t="shared" si="0"/>
        <v>3.9892929780051267E-5</v>
      </c>
      <c r="I56" s="55">
        <f t="shared" si="1"/>
        <v>0.99997918629750582</v>
      </c>
    </row>
    <row r="57" spans="1:9" x14ac:dyDescent="0.35">
      <c r="A57" s="49" t="s">
        <v>81</v>
      </c>
      <c r="B57" s="49" t="s">
        <v>123</v>
      </c>
      <c r="C57" s="50">
        <v>240</v>
      </c>
      <c r="D57" s="50">
        <v>2880</v>
      </c>
      <c r="E57" s="51">
        <v>12</v>
      </c>
      <c r="G57" s="49">
        <v>55</v>
      </c>
      <c r="H57" s="54">
        <f t="shared" si="0"/>
        <v>2.0813702493939791E-5</v>
      </c>
      <c r="I57" s="55">
        <f t="shared" si="1"/>
        <v>0.99999999999999978</v>
      </c>
    </row>
    <row r="59" spans="1:9" x14ac:dyDescent="0.35">
      <c r="A59" s="49" t="s">
        <v>127</v>
      </c>
      <c r="B59" s="49"/>
      <c r="C59" s="56">
        <f>SUM(C3:C57)</f>
        <v>11530865.307115803</v>
      </c>
      <c r="D59" s="56">
        <f>SUM(D3:D57)</f>
        <v>126650074.98875825</v>
      </c>
      <c r="E59" s="57">
        <f>D59/C59</f>
        <v>10.983570756879914</v>
      </c>
    </row>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FED08-E43F-4687-9C1F-2C69F1E1A986}">
  <dimension ref="A1:J35"/>
  <sheetViews>
    <sheetView workbookViewId="0">
      <selection sqref="A1:J1"/>
    </sheetView>
  </sheetViews>
  <sheetFormatPr defaultRowHeight="14.5" x14ac:dyDescent="0.35"/>
  <cols>
    <col min="1" max="1" width="26.81640625" customWidth="1"/>
    <col min="2" max="2" width="12.26953125" bestFit="1" customWidth="1"/>
    <col min="3" max="3" width="12.1796875" bestFit="1" customWidth="1"/>
    <col min="4" max="4" width="11.26953125" customWidth="1"/>
    <col min="5" max="5" width="12.453125" customWidth="1"/>
    <col min="6" max="6" width="14.81640625" bestFit="1" customWidth="1"/>
    <col min="7" max="7" width="11.7265625" bestFit="1" customWidth="1"/>
    <col min="8" max="9" width="13.1796875" customWidth="1"/>
    <col min="10" max="10" width="11.81640625" customWidth="1"/>
  </cols>
  <sheetData>
    <row r="1" spans="1:10" x14ac:dyDescent="0.35">
      <c r="A1" s="103" t="s">
        <v>128</v>
      </c>
      <c r="B1" s="104"/>
      <c r="C1" s="104"/>
      <c r="D1" s="104"/>
      <c r="E1" s="104"/>
      <c r="F1" s="104"/>
      <c r="G1" s="104"/>
      <c r="H1" s="104"/>
      <c r="I1" s="104"/>
      <c r="J1" s="104"/>
    </row>
    <row r="2" spans="1:10" ht="15" thickBot="1" x14ac:dyDescent="0.4">
      <c r="A2" s="105" t="s">
        <v>129</v>
      </c>
      <c r="B2" s="107" t="s">
        <v>130</v>
      </c>
      <c r="C2" s="108"/>
      <c r="D2" s="107" t="s">
        <v>131</v>
      </c>
      <c r="E2" s="109"/>
      <c r="F2" s="108"/>
      <c r="G2" s="107" t="s">
        <v>132</v>
      </c>
      <c r="H2" s="109"/>
      <c r="I2" s="109"/>
      <c r="J2" s="108"/>
    </row>
    <row r="3" spans="1:10" ht="23.5" thickBot="1" x14ac:dyDescent="0.4">
      <c r="A3" s="106"/>
      <c r="B3" s="58" t="s">
        <v>133</v>
      </c>
      <c r="C3" s="59" t="s">
        <v>134</v>
      </c>
      <c r="D3" s="58" t="s">
        <v>135</v>
      </c>
      <c r="E3" s="60" t="s">
        <v>136</v>
      </c>
      <c r="F3" s="60" t="s">
        <v>137</v>
      </c>
      <c r="G3" s="58" t="s">
        <v>138</v>
      </c>
      <c r="H3" s="60" t="s">
        <v>139</v>
      </c>
      <c r="I3" s="60" t="s">
        <v>140</v>
      </c>
      <c r="J3" s="59" t="s">
        <v>141</v>
      </c>
    </row>
    <row r="4" spans="1:10" x14ac:dyDescent="0.35">
      <c r="A4" s="110" t="s">
        <v>27</v>
      </c>
      <c r="B4" s="112" t="s">
        <v>28</v>
      </c>
      <c r="C4" s="100" t="s">
        <v>142</v>
      </c>
      <c r="D4" s="112" t="s">
        <v>30</v>
      </c>
      <c r="E4" s="114" t="s">
        <v>31</v>
      </c>
      <c r="F4" s="100" t="s">
        <v>143</v>
      </c>
      <c r="G4" s="61" t="s">
        <v>144</v>
      </c>
      <c r="H4" s="62" t="s">
        <v>145</v>
      </c>
      <c r="I4" s="62" t="s">
        <v>146</v>
      </c>
      <c r="J4" s="63" t="s">
        <v>147</v>
      </c>
    </row>
    <row r="5" spans="1:10" x14ac:dyDescent="0.35">
      <c r="A5" s="111"/>
      <c r="B5" s="113"/>
      <c r="C5" s="101"/>
      <c r="D5" s="113"/>
      <c r="E5" s="115"/>
      <c r="F5" s="101"/>
      <c r="G5" s="64" t="s">
        <v>148</v>
      </c>
      <c r="H5" s="65" t="s">
        <v>149</v>
      </c>
      <c r="I5" s="65" t="s">
        <v>150</v>
      </c>
      <c r="J5" s="66" t="s">
        <v>151</v>
      </c>
    </row>
    <row r="6" spans="1:10" x14ac:dyDescent="0.35">
      <c r="A6" s="67" t="s">
        <v>43</v>
      </c>
      <c r="B6" s="68">
        <v>521817.31842382933</v>
      </c>
      <c r="C6" s="69">
        <v>805563.22645075934</v>
      </c>
      <c r="D6" s="69">
        <v>247701.87</v>
      </c>
      <c r="E6" s="69">
        <v>305355.57</v>
      </c>
      <c r="F6" s="69">
        <v>305355.57</v>
      </c>
      <c r="G6" s="69">
        <v>1327380.5448745887</v>
      </c>
      <c r="H6" s="69">
        <v>553057.43999999994</v>
      </c>
      <c r="I6" s="69">
        <v>774323.10487458878</v>
      </c>
      <c r="J6" s="70">
        <v>2.4000771870541855</v>
      </c>
    </row>
    <row r="7" spans="1:10" x14ac:dyDescent="0.35">
      <c r="A7" s="67" t="s">
        <v>45</v>
      </c>
      <c r="B7" s="68">
        <v>4596593.3106908491</v>
      </c>
      <c r="C7" s="69">
        <v>1968906.4331828726</v>
      </c>
      <c r="D7" s="69">
        <v>1024766.86</v>
      </c>
      <c r="E7" s="69">
        <v>772960.89</v>
      </c>
      <c r="F7" s="69">
        <v>2003718.5043025734</v>
      </c>
      <c r="G7" s="69">
        <v>6565499.7438737219</v>
      </c>
      <c r="H7" s="69">
        <v>3028485.3643025733</v>
      </c>
      <c r="I7" s="69">
        <v>3537014.3795711487</v>
      </c>
      <c r="J7" s="70">
        <v>2.1679152956334935</v>
      </c>
    </row>
    <row r="8" spans="1:10" x14ac:dyDescent="0.35">
      <c r="A8" s="67" t="s">
        <v>46</v>
      </c>
      <c r="B8" s="68">
        <v>12641299.314278701</v>
      </c>
      <c r="C8" s="69">
        <v>5560465.5896316888</v>
      </c>
      <c r="D8" s="69">
        <v>1263725.06</v>
      </c>
      <c r="E8" s="69">
        <v>2745422.76</v>
      </c>
      <c r="F8" s="69">
        <v>5611979.8201189265</v>
      </c>
      <c r="G8" s="69">
        <v>18201764.903910391</v>
      </c>
      <c r="H8" s="69">
        <v>6875704.880118927</v>
      </c>
      <c r="I8" s="69">
        <v>11326060.023791464</v>
      </c>
      <c r="J8" s="70">
        <v>2.6472580224524647</v>
      </c>
    </row>
    <row r="9" spans="1:10" x14ac:dyDescent="0.35">
      <c r="A9" s="67" t="s">
        <v>48</v>
      </c>
      <c r="B9" s="68">
        <v>1454780.2106314686</v>
      </c>
      <c r="C9" s="69">
        <v>503226.14643516822</v>
      </c>
      <c r="D9" s="69">
        <v>505240.94</v>
      </c>
      <c r="E9" s="69">
        <v>0</v>
      </c>
      <c r="F9" s="69">
        <v>0</v>
      </c>
      <c r="G9" s="69">
        <v>1958006.3570666369</v>
      </c>
      <c r="H9" s="69">
        <v>505240.94</v>
      </c>
      <c r="I9" s="69">
        <v>1452765.417066637</v>
      </c>
      <c r="J9" s="70">
        <v>3.8753913272876046</v>
      </c>
    </row>
    <row r="10" spans="1:10" x14ac:dyDescent="0.35">
      <c r="A10" s="67" t="s">
        <v>49</v>
      </c>
      <c r="B10" s="68">
        <v>1015290.0578467142</v>
      </c>
      <c r="C10" s="69">
        <v>4501378.1919813054</v>
      </c>
      <c r="D10" s="69">
        <v>6.09</v>
      </c>
      <c r="E10" s="69">
        <v>301347.10000000003</v>
      </c>
      <c r="F10" s="69">
        <v>301347.10000000003</v>
      </c>
      <c r="G10" s="69">
        <v>5516668.2498280192</v>
      </c>
      <c r="H10" s="69">
        <v>301353.19000000006</v>
      </c>
      <c r="I10" s="69">
        <v>5215315.0598280188</v>
      </c>
      <c r="J10" s="70">
        <v>18.306321064091001</v>
      </c>
    </row>
    <row r="11" spans="1:10" x14ac:dyDescent="0.35">
      <c r="A11" s="71" t="s">
        <v>68</v>
      </c>
      <c r="B11" s="72">
        <v>20229780.211871561</v>
      </c>
      <c r="C11" s="72">
        <v>13339539.587681793</v>
      </c>
      <c r="D11" s="72">
        <v>3041440.82</v>
      </c>
      <c r="E11" s="72">
        <v>4125086.32</v>
      </c>
      <c r="F11" s="72">
        <v>8222400.9944214988</v>
      </c>
      <c r="G11" s="72">
        <v>33569319.79955335</v>
      </c>
      <c r="H11" s="72">
        <v>11263841.814421499</v>
      </c>
      <c r="I11" s="72">
        <v>22305477.985131852</v>
      </c>
      <c r="J11" s="73">
        <v>2.9802726594201059</v>
      </c>
    </row>
    <row r="12" spans="1:10" x14ac:dyDescent="0.35">
      <c r="A12" s="67" t="s">
        <v>51</v>
      </c>
      <c r="B12" s="68">
        <v>2159098.4839527858</v>
      </c>
      <c r="C12" s="69">
        <v>936513.03660957003</v>
      </c>
      <c r="D12" s="69">
        <v>636400.27686893323</v>
      </c>
      <c r="E12" s="69">
        <v>745621.97078817233</v>
      </c>
      <c r="F12" s="69">
        <v>518356.77020686615</v>
      </c>
      <c r="G12" s="69">
        <v>3095611.5205623559</v>
      </c>
      <c r="H12" s="69">
        <v>1154757.0470757994</v>
      </c>
      <c r="I12" s="69">
        <v>1940854.4734865564</v>
      </c>
      <c r="J12" s="70">
        <v>2.680747026745927</v>
      </c>
    </row>
    <row r="13" spans="1:10" x14ac:dyDescent="0.35">
      <c r="A13" s="67" t="s">
        <v>52</v>
      </c>
      <c r="B13" s="68">
        <v>1530661.0179801553</v>
      </c>
      <c r="C13" s="69">
        <v>597102.00377190544</v>
      </c>
      <c r="D13" s="69">
        <v>241580.37089606671</v>
      </c>
      <c r="E13" s="69">
        <v>283041.41088291857</v>
      </c>
      <c r="F13" s="69">
        <v>1503620</v>
      </c>
      <c r="G13" s="69">
        <v>2127763.0217520609</v>
      </c>
      <c r="H13" s="69">
        <v>1745200.3708960668</v>
      </c>
      <c r="I13" s="69">
        <v>382562.65085599408</v>
      </c>
      <c r="J13" s="70">
        <v>1.2192084400369274</v>
      </c>
    </row>
    <row r="14" spans="1:10" x14ac:dyDescent="0.35">
      <c r="A14" s="67" t="s">
        <v>53</v>
      </c>
      <c r="B14" s="68">
        <v>236578.54941628571</v>
      </c>
      <c r="C14" s="69">
        <v>83293.939755909902</v>
      </c>
      <c r="D14" s="69">
        <v>103742.74949584751</v>
      </c>
      <c r="E14" s="69">
        <v>121547.51678401348</v>
      </c>
      <c r="F14" s="69">
        <v>189966.37756061024</v>
      </c>
      <c r="G14" s="69">
        <v>319872.48917219561</v>
      </c>
      <c r="H14" s="69">
        <v>293709.12705645774</v>
      </c>
      <c r="I14" s="69">
        <v>26163.362115737866</v>
      </c>
      <c r="J14" s="70">
        <v>1.0890791592959543</v>
      </c>
    </row>
    <row r="15" spans="1:10" x14ac:dyDescent="0.35">
      <c r="A15" s="67" t="s">
        <v>54</v>
      </c>
      <c r="B15" s="68">
        <v>54881.894936380508</v>
      </c>
      <c r="C15" s="69">
        <v>21516.857562436016</v>
      </c>
      <c r="D15" s="69">
        <v>8006.8972348171919</v>
      </c>
      <c r="E15" s="69">
        <v>9381.074636698042</v>
      </c>
      <c r="F15" s="69">
        <v>49835</v>
      </c>
      <c r="G15" s="69">
        <v>76398.752498816524</v>
      </c>
      <c r="H15" s="69">
        <v>57841.897234817196</v>
      </c>
      <c r="I15" s="69">
        <v>18556.855263999329</v>
      </c>
      <c r="J15" s="70">
        <v>1.320820307616557</v>
      </c>
    </row>
    <row r="16" spans="1:10" x14ac:dyDescent="0.35">
      <c r="A16" s="67" t="s">
        <v>55</v>
      </c>
      <c r="B16" s="68">
        <v>793919.45017157914</v>
      </c>
      <c r="C16" s="69">
        <v>294128.36028534459</v>
      </c>
      <c r="D16" s="69">
        <v>160941.03823722687</v>
      </c>
      <c r="E16" s="69">
        <v>188562.41656829126</v>
      </c>
      <c r="F16" s="69">
        <v>547710</v>
      </c>
      <c r="G16" s="69">
        <v>1088047.8104569237</v>
      </c>
      <c r="H16" s="69">
        <v>708651.03823722689</v>
      </c>
      <c r="I16" s="69">
        <v>379396.77221969678</v>
      </c>
      <c r="J16" s="70">
        <v>1.5353788419804595</v>
      </c>
    </row>
    <row r="17" spans="1:10" x14ac:dyDescent="0.35">
      <c r="A17" s="67" t="s">
        <v>56</v>
      </c>
      <c r="B17" s="68">
        <v>301901.14542554686</v>
      </c>
      <c r="C17" s="69">
        <v>104431.2734711426</v>
      </c>
      <c r="D17" s="69">
        <v>85734.332905285337</v>
      </c>
      <c r="E17" s="69">
        <v>100448.41994657641</v>
      </c>
      <c r="F17" s="69">
        <v>80132</v>
      </c>
      <c r="G17" s="69">
        <v>406332.41889668943</v>
      </c>
      <c r="H17" s="69">
        <v>165866.33290528535</v>
      </c>
      <c r="I17" s="69">
        <v>240466.08599140408</v>
      </c>
      <c r="J17" s="70">
        <v>2.4497582588307263</v>
      </c>
    </row>
    <row r="18" spans="1:10" x14ac:dyDescent="0.35">
      <c r="A18" s="67" t="s">
        <v>57</v>
      </c>
      <c r="B18" s="68">
        <v>1182325.64714334</v>
      </c>
      <c r="C18" s="69">
        <v>445316.99515076331</v>
      </c>
      <c r="D18" s="69">
        <v>238312.2718745959</v>
      </c>
      <c r="E18" s="69">
        <v>279212.42695301084</v>
      </c>
      <c r="F18" s="69">
        <v>352634</v>
      </c>
      <c r="G18" s="69">
        <v>1627642.6422941033</v>
      </c>
      <c r="H18" s="69">
        <v>590946.2718745959</v>
      </c>
      <c r="I18" s="69">
        <v>1036696.3704195074</v>
      </c>
      <c r="J18" s="70">
        <v>2.754298858897791</v>
      </c>
    </row>
    <row r="19" spans="1:10" x14ac:dyDescent="0.35">
      <c r="A19" s="67" t="s">
        <v>58</v>
      </c>
      <c r="B19" s="68">
        <v>4795074.6078917561</v>
      </c>
      <c r="C19" s="69">
        <v>1911655.7151014169</v>
      </c>
      <c r="D19" s="69">
        <v>497309.39248722728</v>
      </c>
      <c r="E19" s="69">
        <v>582659.72344031895</v>
      </c>
      <c r="F19" s="69">
        <v>3400162.92</v>
      </c>
      <c r="G19" s="69">
        <v>6706730.3229931733</v>
      </c>
      <c r="H19" s="69">
        <v>3897472.3124872274</v>
      </c>
      <c r="I19" s="69">
        <v>2809258.0105059459</v>
      </c>
      <c r="J19" s="70">
        <v>1.7207897286416329</v>
      </c>
    </row>
    <row r="20" spans="1:10" x14ac:dyDescent="0.35">
      <c r="A20" s="67" t="s">
        <v>59</v>
      </c>
      <c r="B20" s="68">
        <v>3244522.7540425099</v>
      </c>
      <c r="C20" s="69">
        <v>1448396.0262870886</v>
      </c>
      <c r="D20" s="69">
        <v>1233796.22</v>
      </c>
      <c r="E20" s="69">
        <v>832213.37</v>
      </c>
      <c r="F20" s="69">
        <v>2034597.3366070697</v>
      </c>
      <c r="G20" s="69">
        <v>4692918.7803295981</v>
      </c>
      <c r="H20" s="69">
        <v>3268393.5566070694</v>
      </c>
      <c r="I20" s="69">
        <v>1424525.2237225287</v>
      </c>
      <c r="J20" s="70">
        <v>1.4358487431364702</v>
      </c>
    </row>
    <row r="21" spans="1:10" x14ac:dyDescent="0.35">
      <c r="A21" s="71" t="s">
        <v>70</v>
      </c>
      <c r="B21" s="72">
        <v>14298963.55096034</v>
      </c>
      <c r="C21" s="72">
        <v>5842354.2079955768</v>
      </c>
      <c r="D21" s="72">
        <v>3205823.55</v>
      </c>
      <c r="E21" s="72">
        <v>3142688.3299999996</v>
      </c>
      <c r="F21" s="72">
        <v>8677014.4043745473</v>
      </c>
      <c r="G21" s="72">
        <v>20141317.758955918</v>
      </c>
      <c r="H21" s="72">
        <v>11882837.954374548</v>
      </c>
      <c r="I21" s="72">
        <v>8258479.8045813702</v>
      </c>
      <c r="J21" s="73">
        <v>1.6949922094613008</v>
      </c>
    </row>
    <row r="22" spans="1:10" x14ac:dyDescent="0.35">
      <c r="A22" s="67" t="s">
        <v>60</v>
      </c>
      <c r="B22" s="68">
        <v>2559214.9175451486</v>
      </c>
      <c r="C22" s="69">
        <v>1066742.8832866638</v>
      </c>
      <c r="D22" s="69">
        <v>549663.15466649155</v>
      </c>
      <c r="E22" s="69">
        <v>4637625.7699999996</v>
      </c>
      <c r="F22" s="69">
        <v>4637625.7699999996</v>
      </c>
      <c r="G22" s="69">
        <v>3625957.8008318124</v>
      </c>
      <c r="H22" s="69">
        <v>5187288.9246664913</v>
      </c>
      <c r="I22" s="69">
        <v>-1561331.1238346789</v>
      </c>
      <c r="J22" s="70">
        <v>0.69900825912929798</v>
      </c>
    </row>
    <row r="23" spans="1:10" x14ac:dyDescent="0.35">
      <c r="A23" s="67" t="s">
        <v>61</v>
      </c>
      <c r="B23" s="68">
        <v>292037.51175805076</v>
      </c>
      <c r="C23" s="69">
        <v>125193.25343935928</v>
      </c>
      <c r="D23" s="69">
        <v>61498.433244521468</v>
      </c>
      <c r="E23" s="69">
        <v>659738.06281084823</v>
      </c>
      <c r="F23" s="69">
        <v>659738.06281084823</v>
      </c>
      <c r="G23" s="69">
        <v>417230.76519741002</v>
      </c>
      <c r="H23" s="69">
        <v>721236.49605536973</v>
      </c>
      <c r="I23" s="69">
        <v>-304005.73085795972</v>
      </c>
      <c r="J23" s="70">
        <v>0.57849369448073373</v>
      </c>
    </row>
    <row r="24" spans="1:10" x14ac:dyDescent="0.35">
      <c r="A24" s="67" t="s">
        <v>62</v>
      </c>
      <c r="B24" s="68">
        <v>179312.53027262155</v>
      </c>
      <c r="C24" s="69">
        <v>87309.169866540338</v>
      </c>
      <c r="D24" s="69">
        <v>28748.741099820061</v>
      </c>
      <c r="E24" s="69">
        <v>308408.48718915181</v>
      </c>
      <c r="F24" s="69">
        <v>308408.48718915181</v>
      </c>
      <c r="G24" s="69">
        <v>266621.7001391619</v>
      </c>
      <c r="H24" s="69">
        <v>337157.22828897188</v>
      </c>
      <c r="I24" s="69">
        <v>-70535.528149809979</v>
      </c>
      <c r="J24" s="70">
        <v>0.79079336810375267</v>
      </c>
    </row>
    <row r="25" spans="1:10" x14ac:dyDescent="0.35">
      <c r="A25" s="67" t="s">
        <v>63</v>
      </c>
      <c r="B25" s="68">
        <v>701693.94294230058</v>
      </c>
      <c r="C25" s="69">
        <v>828636.4130388198</v>
      </c>
      <c r="D25" s="69">
        <v>275865.77635984402</v>
      </c>
      <c r="E25" s="69">
        <v>588056.13</v>
      </c>
      <c r="F25" s="69">
        <v>588056.13</v>
      </c>
      <c r="G25" s="69">
        <v>1530330.3559811204</v>
      </c>
      <c r="H25" s="69">
        <v>863921.90635984403</v>
      </c>
      <c r="I25" s="69">
        <v>666408.44962127635</v>
      </c>
      <c r="J25" s="70">
        <v>1.7713757976449567</v>
      </c>
    </row>
    <row r="26" spans="1:10" x14ac:dyDescent="0.35">
      <c r="A26" s="74" t="s">
        <v>64</v>
      </c>
      <c r="B26" s="68">
        <v>1368867.957137231</v>
      </c>
      <c r="C26" s="69">
        <v>736657.28195691982</v>
      </c>
      <c r="D26" s="69">
        <v>595593.62450313242</v>
      </c>
      <c r="E26" s="69">
        <v>1161955.4754250168</v>
      </c>
      <c r="F26" s="69">
        <v>1356146.1500000001</v>
      </c>
      <c r="G26" s="69">
        <v>2105525.2390941507</v>
      </c>
      <c r="H26" s="69">
        <v>1951739.7745031326</v>
      </c>
      <c r="I26" s="69">
        <v>153785.46459101816</v>
      </c>
      <c r="J26" s="70">
        <v>1.0787940413983561</v>
      </c>
    </row>
    <row r="27" spans="1:10" x14ac:dyDescent="0.35">
      <c r="A27" s="74" t="s">
        <v>65</v>
      </c>
      <c r="B27" s="68">
        <v>193462.41191356699</v>
      </c>
      <c r="C27" s="69">
        <v>132033.30809618771</v>
      </c>
      <c r="D27" s="69">
        <v>116798.26549686764</v>
      </c>
      <c r="E27" s="69">
        <v>227864.06457498335</v>
      </c>
      <c r="F27" s="69">
        <v>227864.06457498335</v>
      </c>
      <c r="G27" s="69">
        <v>325495.7200097547</v>
      </c>
      <c r="H27" s="69">
        <v>344662.33007185097</v>
      </c>
      <c r="I27" s="69">
        <v>-19166.610062096268</v>
      </c>
      <c r="J27" s="70">
        <v>0.94439018021464471</v>
      </c>
    </row>
    <row r="28" spans="1:10" x14ac:dyDescent="0.35">
      <c r="A28" s="67" t="s">
        <v>66</v>
      </c>
      <c r="B28" s="68">
        <v>44596.124274370384</v>
      </c>
      <c r="C28" s="69">
        <v>17659.338343008476</v>
      </c>
      <c r="D28" s="69">
        <v>10587.594629322939</v>
      </c>
      <c r="E28" s="69">
        <v>10401.719999999999</v>
      </c>
      <c r="F28" s="69">
        <v>20321.572860830558</v>
      </c>
      <c r="G28" s="69">
        <v>62255.462617378857</v>
      </c>
      <c r="H28" s="69">
        <v>30909.167490153497</v>
      </c>
      <c r="I28" s="69">
        <v>31346.295127225359</v>
      </c>
      <c r="J28" s="70">
        <v>2.0141423296894398</v>
      </c>
    </row>
    <row r="29" spans="1:10" x14ac:dyDescent="0.35">
      <c r="A29" s="71" t="s">
        <v>71</v>
      </c>
      <c r="B29" s="72">
        <v>5339185.3958432898</v>
      </c>
      <c r="C29" s="72">
        <v>2994231.6480274992</v>
      </c>
      <c r="D29" s="72">
        <v>1638755.59</v>
      </c>
      <c r="E29" s="72">
        <v>7594049.71</v>
      </c>
      <c r="F29" s="72">
        <v>7798160.237435814</v>
      </c>
      <c r="G29" s="72">
        <v>8333417.043870789</v>
      </c>
      <c r="H29" s="72">
        <v>9436915.8274358138</v>
      </c>
      <c r="I29" s="72">
        <v>-1103498.7835650248</v>
      </c>
      <c r="J29" s="73">
        <v>0.88306573845272218</v>
      </c>
    </row>
    <row r="30" spans="1:10" x14ac:dyDescent="0.35">
      <c r="A30" s="75"/>
      <c r="B30" s="76"/>
      <c r="C30" s="77"/>
      <c r="D30" s="77"/>
      <c r="E30" s="77"/>
      <c r="F30" s="77"/>
      <c r="G30" s="77"/>
      <c r="H30" s="77"/>
      <c r="I30" s="77"/>
      <c r="J30" s="78"/>
    </row>
    <row r="31" spans="1:10" x14ac:dyDescent="0.35">
      <c r="A31" s="67" t="s">
        <v>152</v>
      </c>
      <c r="B31" s="79"/>
      <c r="C31" s="79"/>
      <c r="D31" s="80">
        <v>4170337.41</v>
      </c>
      <c r="E31" s="80"/>
      <c r="F31" s="79"/>
      <c r="G31" s="79">
        <v>0</v>
      </c>
      <c r="H31" s="79">
        <v>4170337.41</v>
      </c>
      <c r="I31" s="79">
        <v>-4170337.41</v>
      </c>
      <c r="J31" s="81"/>
    </row>
    <row r="32" spans="1:10" x14ac:dyDescent="0.35">
      <c r="A32" s="71" t="s">
        <v>153</v>
      </c>
      <c r="B32" s="82">
        <v>39867929.158675186</v>
      </c>
      <c r="C32" s="82">
        <v>22176125.44370487</v>
      </c>
      <c r="D32" s="82">
        <v>12056357.369999999</v>
      </c>
      <c r="E32" s="82">
        <v>14861824.359999999</v>
      </c>
      <c r="F32" s="82">
        <v>24697575.636231858</v>
      </c>
      <c r="G32" s="82">
        <v>62044054.60238006</v>
      </c>
      <c r="H32" s="82">
        <v>36753933.006231859</v>
      </c>
      <c r="I32" s="82">
        <v>25290121.596148197</v>
      </c>
      <c r="J32" s="73">
        <v>1.6880929339415214</v>
      </c>
    </row>
    <row r="33" spans="1:10" x14ac:dyDescent="0.35">
      <c r="E33" s="83"/>
      <c r="F33" s="84"/>
    </row>
    <row r="34" spans="1:10" ht="22.5" customHeight="1" x14ac:dyDescent="0.35">
      <c r="A34" s="102" t="s">
        <v>154</v>
      </c>
      <c r="B34" s="102"/>
      <c r="C34" s="102"/>
      <c r="D34" s="102"/>
      <c r="E34" s="102"/>
      <c r="F34" s="102"/>
      <c r="G34" s="102"/>
      <c r="H34" s="102"/>
      <c r="I34" s="102"/>
      <c r="J34" s="102"/>
    </row>
    <row r="35" spans="1:10" ht="27.75" customHeight="1" x14ac:dyDescent="0.35">
      <c r="A35" s="102"/>
      <c r="B35" s="102"/>
      <c r="C35" s="102"/>
      <c r="D35" s="102"/>
      <c r="E35" s="102"/>
      <c r="F35" s="102"/>
      <c r="G35" s="102"/>
      <c r="H35" s="102"/>
      <c r="I35" s="102"/>
      <c r="J35" s="102"/>
    </row>
  </sheetData>
  <mergeCells count="12">
    <mergeCell ref="F4:F5"/>
    <mergeCell ref="A34:J35"/>
    <mergeCell ref="A1:J1"/>
    <mergeCell ref="A2:A3"/>
    <mergeCell ref="B2:C2"/>
    <mergeCell ref="D2:F2"/>
    <mergeCell ref="G2:J2"/>
    <mergeCell ref="A4:A5"/>
    <mergeCell ref="B4:B5"/>
    <mergeCell ref="C4:C5"/>
    <mergeCell ref="D4:D5"/>
    <mergeCell ref="E4:E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FB760-3741-45F1-B6DA-0D2C3C828D65}">
  <dimension ref="A1:J32"/>
  <sheetViews>
    <sheetView workbookViewId="0">
      <selection sqref="A1:J1"/>
    </sheetView>
  </sheetViews>
  <sheetFormatPr defaultRowHeight="14.5" x14ac:dyDescent="0.35"/>
  <cols>
    <col min="1" max="1" width="26.81640625" customWidth="1"/>
    <col min="2" max="2" width="12.1796875" bestFit="1" customWidth="1"/>
    <col min="3" max="3" width="11.26953125" bestFit="1" customWidth="1"/>
    <col min="4" max="4" width="11.26953125" customWidth="1"/>
    <col min="5" max="5" width="12.453125" customWidth="1"/>
    <col min="6" max="6" width="14.7265625" bestFit="1" customWidth="1"/>
    <col min="7" max="9" width="11.26953125" bestFit="1" customWidth="1"/>
    <col min="10" max="10" width="10.81640625" customWidth="1"/>
  </cols>
  <sheetData>
    <row r="1" spans="1:10" x14ac:dyDescent="0.35">
      <c r="A1" s="103" t="s">
        <v>155</v>
      </c>
      <c r="B1" s="104"/>
      <c r="C1" s="104"/>
      <c r="D1" s="104"/>
      <c r="E1" s="104"/>
      <c r="F1" s="104"/>
      <c r="G1" s="104"/>
      <c r="H1" s="104"/>
      <c r="I1" s="104"/>
      <c r="J1" s="104"/>
    </row>
    <row r="2" spans="1:10" ht="15" thickBot="1" x14ac:dyDescent="0.4">
      <c r="A2" s="105" t="s">
        <v>129</v>
      </c>
      <c r="B2" s="107" t="s">
        <v>130</v>
      </c>
      <c r="C2" s="108"/>
      <c r="D2" s="107" t="s">
        <v>131</v>
      </c>
      <c r="E2" s="109"/>
      <c r="F2" s="108"/>
      <c r="G2" s="107" t="s">
        <v>156</v>
      </c>
      <c r="H2" s="109"/>
      <c r="I2" s="109"/>
      <c r="J2" s="108"/>
    </row>
    <row r="3" spans="1:10" ht="23.5" thickBot="1" x14ac:dyDescent="0.4">
      <c r="A3" s="106"/>
      <c r="B3" s="58" t="s">
        <v>133</v>
      </c>
      <c r="C3" s="59" t="s">
        <v>134</v>
      </c>
      <c r="D3" s="58" t="s">
        <v>135</v>
      </c>
      <c r="E3" s="60" t="s">
        <v>136</v>
      </c>
      <c r="F3" s="60" t="s">
        <v>157</v>
      </c>
      <c r="G3" s="58" t="s">
        <v>158</v>
      </c>
      <c r="H3" s="60" t="s">
        <v>159</v>
      </c>
      <c r="I3" s="60" t="s">
        <v>160</v>
      </c>
      <c r="J3" s="59" t="s">
        <v>161</v>
      </c>
    </row>
    <row r="4" spans="1:10" x14ac:dyDescent="0.35">
      <c r="A4" s="110" t="s">
        <v>27</v>
      </c>
      <c r="B4" s="112" t="s">
        <v>28</v>
      </c>
      <c r="C4" s="100" t="s">
        <v>142</v>
      </c>
      <c r="D4" s="112" t="s">
        <v>30</v>
      </c>
      <c r="E4" s="114" t="s">
        <v>31</v>
      </c>
      <c r="F4" s="100" t="s">
        <v>143</v>
      </c>
      <c r="G4" s="61" t="s">
        <v>144</v>
      </c>
      <c r="H4" s="62" t="s">
        <v>145</v>
      </c>
      <c r="I4" s="62" t="s">
        <v>146</v>
      </c>
      <c r="J4" s="63" t="s">
        <v>147</v>
      </c>
    </row>
    <row r="5" spans="1:10" x14ac:dyDescent="0.35">
      <c r="A5" s="111"/>
      <c r="B5" s="113"/>
      <c r="C5" s="101"/>
      <c r="D5" s="113"/>
      <c r="E5" s="115"/>
      <c r="F5" s="101"/>
      <c r="G5" s="64" t="s">
        <v>28</v>
      </c>
      <c r="H5" s="65" t="s">
        <v>162</v>
      </c>
      <c r="I5" s="65" t="s">
        <v>150</v>
      </c>
      <c r="J5" s="66" t="s">
        <v>151</v>
      </c>
    </row>
    <row r="6" spans="1:10" x14ac:dyDescent="0.35">
      <c r="A6" s="67" t="s">
        <v>43</v>
      </c>
      <c r="B6" s="69">
        <v>446778.0499113464</v>
      </c>
      <c r="C6" s="69"/>
      <c r="D6" s="69">
        <v>247701.87</v>
      </c>
      <c r="E6" s="69">
        <v>305355.57</v>
      </c>
      <c r="F6" s="69">
        <v>305355.57</v>
      </c>
      <c r="G6" s="69">
        <v>446778.0499113464</v>
      </c>
      <c r="H6" s="69">
        <v>553057.43999999994</v>
      </c>
      <c r="I6" s="69">
        <v>-106279.39008865354</v>
      </c>
      <c r="J6" s="70">
        <v>0.80783299816262566</v>
      </c>
    </row>
    <row r="7" spans="1:10" x14ac:dyDescent="0.35">
      <c r="A7" s="67" t="s">
        <v>45</v>
      </c>
      <c r="B7" s="69">
        <v>3661299.7713294341</v>
      </c>
      <c r="C7" s="69"/>
      <c r="D7" s="69">
        <v>1024766.86</v>
      </c>
      <c r="E7" s="69">
        <v>772960.89</v>
      </c>
      <c r="F7" s="69">
        <v>2033302.7094098162</v>
      </c>
      <c r="G7" s="69">
        <v>3661299.7713294341</v>
      </c>
      <c r="H7" s="69">
        <v>1797727.75</v>
      </c>
      <c r="I7" s="69">
        <v>1863572.0213294341</v>
      </c>
      <c r="J7" s="70">
        <v>2.036626386464488</v>
      </c>
    </row>
    <row r="8" spans="1:10" x14ac:dyDescent="0.35">
      <c r="A8" s="67" t="s">
        <v>46</v>
      </c>
      <c r="B8" s="69">
        <v>9719173.300611617</v>
      </c>
      <c r="C8" s="69"/>
      <c r="D8" s="69">
        <v>1263725.06</v>
      </c>
      <c r="E8" s="69">
        <v>2745422.76</v>
      </c>
      <c r="F8" s="69">
        <v>5611979.8201189265</v>
      </c>
      <c r="G8" s="69">
        <v>9719173.300611617</v>
      </c>
      <c r="H8" s="69">
        <v>4009147.82</v>
      </c>
      <c r="I8" s="69">
        <v>5710025.4806116167</v>
      </c>
      <c r="J8" s="70">
        <v>2.4242491763777414</v>
      </c>
    </row>
    <row r="9" spans="1:10" x14ac:dyDescent="0.35">
      <c r="A9" s="67" t="s">
        <v>48</v>
      </c>
      <c r="B9" s="69">
        <v>1328446.3759163299</v>
      </c>
      <c r="C9" s="69"/>
      <c r="D9" s="69">
        <v>505240.94</v>
      </c>
      <c r="E9" s="69">
        <v>0</v>
      </c>
      <c r="F9" s="69">
        <v>0</v>
      </c>
      <c r="G9" s="69">
        <v>1328446.3759163299</v>
      </c>
      <c r="H9" s="69">
        <v>505240.94</v>
      </c>
      <c r="I9" s="69">
        <v>823205.43591632997</v>
      </c>
      <c r="J9" s="70">
        <v>2.629332405082474</v>
      </c>
    </row>
    <row r="10" spans="1:10" x14ac:dyDescent="0.35">
      <c r="A10" s="67" t="s">
        <v>49</v>
      </c>
      <c r="B10" s="69">
        <v>855423.28461173491</v>
      </c>
      <c r="C10" s="69"/>
      <c r="D10" s="69">
        <v>6.09</v>
      </c>
      <c r="E10" s="69">
        <v>301347.10000000003</v>
      </c>
      <c r="F10" s="69">
        <v>301347.10000000003</v>
      </c>
      <c r="G10" s="69">
        <v>855423.28461173491</v>
      </c>
      <c r="H10" s="69">
        <v>301353.19000000006</v>
      </c>
      <c r="I10" s="69">
        <v>554070.09461173485</v>
      </c>
      <c r="J10" s="70">
        <v>2.8386070332015891</v>
      </c>
    </row>
    <row r="11" spans="1:10" x14ac:dyDescent="0.35">
      <c r="A11" s="71" t="s">
        <v>163</v>
      </c>
      <c r="B11" s="72">
        <v>16011120.782380464</v>
      </c>
      <c r="C11" s="72">
        <v>0</v>
      </c>
      <c r="D11" s="72">
        <v>3041440.82</v>
      </c>
      <c r="E11" s="72">
        <v>4125086.32</v>
      </c>
      <c r="F11" s="72">
        <v>8251985.1995287426</v>
      </c>
      <c r="G11" s="72">
        <v>16011120.782380464</v>
      </c>
      <c r="H11" s="72">
        <v>7166527.1399999997</v>
      </c>
      <c r="I11" s="72">
        <v>8844593.6423804648</v>
      </c>
      <c r="J11" s="73">
        <v>2.2341533729795469</v>
      </c>
    </row>
    <row r="12" spans="1:10" x14ac:dyDescent="0.35">
      <c r="A12" s="67" t="s">
        <v>51</v>
      </c>
      <c r="B12" s="69">
        <v>1902242.7626862694</v>
      </c>
      <c r="C12" s="69"/>
      <c r="D12" s="69">
        <v>636400.27686893323</v>
      </c>
      <c r="E12" s="69">
        <v>745621.97078817233</v>
      </c>
      <c r="F12" s="69">
        <v>518356.77020686615</v>
      </c>
      <c r="G12" s="69">
        <v>1902242.7626862694</v>
      </c>
      <c r="H12" s="69">
        <v>1382022.2476571056</v>
      </c>
      <c r="I12" s="69">
        <v>520220.5150291638</v>
      </c>
      <c r="J12" s="70">
        <v>1.3764197833363938</v>
      </c>
    </row>
    <row r="13" spans="1:10" x14ac:dyDescent="0.35">
      <c r="A13" s="67" t="s">
        <v>52</v>
      </c>
      <c r="B13" s="69">
        <v>1212248.3373032215</v>
      </c>
      <c r="C13" s="69"/>
      <c r="D13" s="69">
        <v>241580.37089606671</v>
      </c>
      <c r="E13" s="69">
        <v>283041.41088291857</v>
      </c>
      <c r="F13" s="69">
        <v>1503620</v>
      </c>
      <c r="G13" s="69">
        <v>1212248.3373032215</v>
      </c>
      <c r="H13" s="69">
        <v>524621.78177898529</v>
      </c>
      <c r="I13" s="69">
        <v>687626.55552423617</v>
      </c>
      <c r="J13" s="70">
        <v>2.3107091230419443</v>
      </c>
    </row>
    <row r="14" spans="1:10" x14ac:dyDescent="0.35">
      <c r="A14" s="67" t="s">
        <v>53</v>
      </c>
      <c r="B14" s="69">
        <v>217522.47123480853</v>
      </c>
      <c r="C14" s="69"/>
      <c r="D14" s="69">
        <v>103742.74949584751</v>
      </c>
      <c r="E14" s="69">
        <v>121547.51678401348</v>
      </c>
      <c r="F14" s="69">
        <v>189966.37756061024</v>
      </c>
      <c r="G14" s="69">
        <v>217522.47123480853</v>
      </c>
      <c r="H14" s="69">
        <v>225290.26627986098</v>
      </c>
      <c r="I14" s="69">
        <v>-7767.7950450524513</v>
      </c>
      <c r="J14" s="70">
        <v>0.96552094693961121</v>
      </c>
    </row>
    <row r="15" spans="1:10" x14ac:dyDescent="0.35">
      <c r="A15" s="67" t="s">
        <v>54</v>
      </c>
      <c r="B15" s="69">
        <v>42738.30081653934</v>
      </c>
      <c r="C15" s="69"/>
      <c r="D15" s="69">
        <v>8006.8972348171919</v>
      </c>
      <c r="E15" s="69">
        <v>9381.074636698042</v>
      </c>
      <c r="F15" s="69">
        <v>49835</v>
      </c>
      <c r="G15" s="69">
        <v>42738.30081653934</v>
      </c>
      <c r="H15" s="69">
        <v>17387.971871515234</v>
      </c>
      <c r="I15" s="69">
        <v>25350.328945024106</v>
      </c>
      <c r="J15" s="70">
        <v>2.4579232777890967</v>
      </c>
    </row>
    <row r="16" spans="1:10" x14ac:dyDescent="0.35">
      <c r="A16" s="67" t="s">
        <v>55</v>
      </c>
      <c r="B16" s="69">
        <v>691364.08450071351</v>
      </c>
      <c r="C16" s="69"/>
      <c r="D16" s="69">
        <v>160941.03823722687</v>
      </c>
      <c r="E16" s="69">
        <v>188562.41656829126</v>
      </c>
      <c r="F16" s="69">
        <v>547710</v>
      </c>
      <c r="G16" s="69">
        <v>691364.08450071351</v>
      </c>
      <c r="H16" s="69">
        <v>349503.45480551815</v>
      </c>
      <c r="I16" s="69">
        <v>341860.62969519536</v>
      </c>
      <c r="J16" s="70">
        <v>1.9781323331565472</v>
      </c>
    </row>
    <row r="17" spans="1:10" x14ac:dyDescent="0.35">
      <c r="A17" s="67" t="s">
        <v>56</v>
      </c>
      <c r="B17" s="69">
        <v>275683.90028585208</v>
      </c>
      <c r="C17" s="69"/>
      <c r="D17" s="69">
        <v>85734.332905285337</v>
      </c>
      <c r="E17" s="69">
        <v>100448.41994657641</v>
      </c>
      <c r="F17" s="69">
        <v>80132</v>
      </c>
      <c r="G17" s="69">
        <v>275683.90028585208</v>
      </c>
      <c r="H17" s="69">
        <v>186182.75285186176</v>
      </c>
      <c r="I17" s="69">
        <v>89501.147433990322</v>
      </c>
      <c r="J17" s="70">
        <v>1.4807166403066498</v>
      </c>
    </row>
    <row r="18" spans="1:10" x14ac:dyDescent="0.35">
      <c r="A18" s="67" t="s">
        <v>57</v>
      </c>
      <c r="B18" s="69">
        <v>1010411.0953999606</v>
      </c>
      <c r="C18" s="69"/>
      <c r="D18" s="69">
        <v>238312.2718745959</v>
      </c>
      <c r="E18" s="69">
        <v>279212.42695301084</v>
      </c>
      <c r="F18" s="69">
        <v>352634</v>
      </c>
      <c r="G18" s="69">
        <v>1010411.0953999606</v>
      </c>
      <c r="H18" s="69">
        <v>517524.69882760674</v>
      </c>
      <c r="I18" s="69">
        <v>492886.3965723539</v>
      </c>
      <c r="J18" s="70">
        <v>1.9523920262915604</v>
      </c>
    </row>
    <row r="19" spans="1:10" x14ac:dyDescent="0.35">
      <c r="A19" s="67" t="s">
        <v>58</v>
      </c>
      <c r="B19" s="69">
        <v>3419748.0020543654</v>
      </c>
      <c r="C19" s="69"/>
      <c r="D19" s="69">
        <v>497309.39248722728</v>
      </c>
      <c r="E19" s="69">
        <v>582659.72344031895</v>
      </c>
      <c r="F19" s="69">
        <v>3400162.92</v>
      </c>
      <c r="G19" s="69">
        <v>3419748.0020543654</v>
      </c>
      <c r="H19" s="69">
        <v>1079969.1159275463</v>
      </c>
      <c r="I19" s="69">
        <v>2339778.8861268191</v>
      </c>
      <c r="J19" s="70">
        <v>3.1665238863032372</v>
      </c>
    </row>
    <row r="20" spans="1:10" x14ac:dyDescent="0.35">
      <c r="A20" s="67" t="s">
        <v>59</v>
      </c>
      <c r="B20" s="69">
        <v>2788044.750312191</v>
      </c>
      <c r="C20" s="69"/>
      <c r="D20" s="69">
        <v>1233796.22</v>
      </c>
      <c r="E20" s="69">
        <v>832213.37</v>
      </c>
      <c r="F20" s="69">
        <v>2034597.3366070697</v>
      </c>
      <c r="G20" s="69">
        <v>2788044.750312191</v>
      </c>
      <c r="H20" s="69">
        <v>2066009.5899999999</v>
      </c>
      <c r="I20" s="69">
        <v>722035.16031219112</v>
      </c>
      <c r="J20" s="70">
        <v>1.3494829664910661</v>
      </c>
    </row>
    <row r="21" spans="1:10" x14ac:dyDescent="0.35">
      <c r="A21" s="71" t="s">
        <v>164</v>
      </c>
      <c r="B21" s="72">
        <v>11560003.704593921</v>
      </c>
      <c r="C21" s="72">
        <v>0</v>
      </c>
      <c r="D21" s="72">
        <v>3205823.55</v>
      </c>
      <c r="E21" s="72">
        <v>3142688.3299999996</v>
      </c>
      <c r="F21" s="72">
        <v>8677014.4043745473</v>
      </c>
      <c r="G21" s="72">
        <v>11560003.704593921</v>
      </c>
      <c r="H21" s="72">
        <v>6348511.879999999</v>
      </c>
      <c r="I21" s="72">
        <v>5211491.8245939221</v>
      </c>
      <c r="J21" s="73">
        <v>1.8208997514853706</v>
      </c>
    </row>
    <row r="22" spans="1:10" x14ac:dyDescent="0.35">
      <c r="A22" s="67" t="s">
        <v>60</v>
      </c>
      <c r="B22" s="69">
        <v>1858455.5999261509</v>
      </c>
      <c r="C22" s="69"/>
      <c r="D22" s="69">
        <v>549663.15466649155</v>
      </c>
      <c r="E22" s="69">
        <v>4637625.7699999996</v>
      </c>
      <c r="F22" s="69">
        <v>4637625.7699999996</v>
      </c>
      <c r="G22" s="69">
        <v>1858455.5999261509</v>
      </c>
      <c r="H22" s="69">
        <v>5187288.9246664913</v>
      </c>
      <c r="I22" s="69">
        <v>-3328833.3247403405</v>
      </c>
      <c r="J22" s="70">
        <v>0.35827107896166344</v>
      </c>
    </row>
    <row r="23" spans="1:10" x14ac:dyDescent="0.35">
      <c r="A23" s="67" t="s">
        <v>61</v>
      </c>
      <c r="B23" s="69">
        <v>214931.26380484508</v>
      </c>
      <c r="C23" s="69"/>
      <c r="D23" s="69">
        <v>61498.433244521468</v>
      </c>
      <c r="E23" s="69">
        <v>659738.06281084823</v>
      </c>
      <c r="F23" s="69">
        <v>659738.06281084823</v>
      </c>
      <c r="G23" s="69">
        <v>214931.26380484508</v>
      </c>
      <c r="H23" s="69">
        <v>721236.49605536973</v>
      </c>
      <c r="I23" s="69">
        <v>-506305.23225052468</v>
      </c>
      <c r="J23" s="70">
        <v>0.29800386555638841</v>
      </c>
    </row>
    <row r="24" spans="1:10" x14ac:dyDescent="0.35">
      <c r="A24" s="67" t="s">
        <v>62</v>
      </c>
      <c r="B24" s="69">
        <v>122755.21134357822</v>
      </c>
      <c r="C24" s="69"/>
      <c r="D24" s="69">
        <v>28748.741099820061</v>
      </c>
      <c r="E24" s="69">
        <v>308408.48718915181</v>
      </c>
      <c r="F24" s="69">
        <v>308408.48718915181</v>
      </c>
      <c r="G24" s="69">
        <v>122755.21134357822</v>
      </c>
      <c r="H24" s="69">
        <v>337157.22828897188</v>
      </c>
      <c r="I24" s="69">
        <v>-214402.01694539364</v>
      </c>
      <c r="J24" s="70">
        <v>0.36408892066928122</v>
      </c>
    </row>
    <row r="25" spans="1:10" x14ac:dyDescent="0.35">
      <c r="A25" s="67" t="s">
        <v>63</v>
      </c>
      <c r="B25" s="69">
        <v>534877.86070493516</v>
      </c>
      <c r="C25" s="69"/>
      <c r="D25" s="69">
        <v>275865.77635984402</v>
      </c>
      <c r="E25" s="69">
        <v>588056.13</v>
      </c>
      <c r="F25" s="69">
        <v>588056.13</v>
      </c>
      <c r="G25" s="69">
        <v>534877.86070493516</v>
      </c>
      <c r="H25" s="69">
        <v>863921.90635984403</v>
      </c>
      <c r="I25" s="69">
        <v>-329044.04565490887</v>
      </c>
      <c r="J25" s="70">
        <v>0.61912755859919799</v>
      </c>
    </row>
    <row r="26" spans="1:10" x14ac:dyDescent="0.35">
      <c r="A26" s="74" t="s">
        <v>64</v>
      </c>
      <c r="B26" s="69">
        <v>1077411.2565843051</v>
      </c>
      <c r="C26" s="69"/>
      <c r="D26" s="69">
        <v>595593.62450313242</v>
      </c>
      <c r="E26" s="69">
        <v>1161955.4754250168</v>
      </c>
      <c r="F26" s="69">
        <v>1356146.1500000001</v>
      </c>
      <c r="G26" s="69">
        <v>1077411.2565843051</v>
      </c>
      <c r="H26" s="69">
        <v>1757549.0999281493</v>
      </c>
      <c r="I26" s="69">
        <v>-680137.84334384417</v>
      </c>
      <c r="J26" s="70">
        <v>0.61301915071866331</v>
      </c>
    </row>
    <row r="27" spans="1:10" x14ac:dyDescent="0.35">
      <c r="A27" s="74" t="s">
        <v>65</v>
      </c>
      <c r="B27" s="69">
        <v>159841.77170857936</v>
      </c>
      <c r="C27" s="69"/>
      <c r="D27" s="69">
        <v>116798.26549686764</v>
      </c>
      <c r="E27" s="69">
        <v>227864.06457498335</v>
      </c>
      <c r="F27" s="69">
        <v>227864.06457498335</v>
      </c>
      <c r="G27" s="69">
        <v>159841.77170857936</v>
      </c>
      <c r="H27" s="69">
        <v>344662.33007185097</v>
      </c>
      <c r="I27" s="69">
        <v>-184820.55836327162</v>
      </c>
      <c r="J27" s="70">
        <v>0.46376339321810278</v>
      </c>
    </row>
    <row r="28" spans="1:10" x14ac:dyDescent="0.35">
      <c r="A28" s="67" t="s">
        <v>66</v>
      </c>
      <c r="B28" s="69">
        <v>32942.938314259613</v>
      </c>
      <c r="C28" s="69"/>
      <c r="D28" s="69">
        <v>10587.594629322939</v>
      </c>
      <c r="E28" s="69">
        <v>10401.719999999999</v>
      </c>
      <c r="F28" s="69">
        <v>20321.572860830558</v>
      </c>
      <c r="G28" s="69">
        <v>32942.938314259613</v>
      </c>
      <c r="H28" s="69">
        <v>20989.314629322937</v>
      </c>
      <c r="I28" s="69">
        <v>11953.623684936676</v>
      </c>
      <c r="J28" s="70">
        <v>1.5695099576160991</v>
      </c>
    </row>
    <row r="29" spans="1:10" x14ac:dyDescent="0.35">
      <c r="A29" s="71" t="s">
        <v>71</v>
      </c>
      <c r="B29" s="72">
        <v>4001215.9023866532</v>
      </c>
      <c r="C29" s="72">
        <v>0</v>
      </c>
      <c r="D29" s="72">
        <v>1638755.59</v>
      </c>
      <c r="E29" s="72">
        <v>7594049.71</v>
      </c>
      <c r="F29" s="72">
        <v>7798160.237435814</v>
      </c>
      <c r="G29" s="72">
        <v>4001215.9023866532</v>
      </c>
      <c r="H29" s="72">
        <v>9232805.3000000007</v>
      </c>
      <c r="I29" s="72">
        <v>-5231589.3976133475</v>
      </c>
      <c r="J29" s="73">
        <v>0.43336946598306941</v>
      </c>
    </row>
    <row r="30" spans="1:10" x14ac:dyDescent="0.35">
      <c r="A30" s="75"/>
      <c r="B30" s="77"/>
      <c r="C30" s="77"/>
      <c r="D30" s="77"/>
      <c r="E30" s="77"/>
      <c r="F30" s="77"/>
      <c r="G30" s="77"/>
      <c r="H30" s="77"/>
      <c r="I30" s="77"/>
      <c r="J30" s="78"/>
    </row>
    <row r="31" spans="1:10" x14ac:dyDescent="0.35">
      <c r="A31" s="67" t="s">
        <v>152</v>
      </c>
      <c r="B31" s="79"/>
      <c r="C31" s="79"/>
      <c r="D31" s="80">
        <v>4170337.41</v>
      </c>
      <c r="E31" s="80"/>
      <c r="F31" s="79"/>
      <c r="G31" s="79">
        <v>0</v>
      </c>
      <c r="H31" s="79">
        <v>4170337.41</v>
      </c>
      <c r="I31" s="79">
        <v>-4170337.41</v>
      </c>
      <c r="J31" s="81"/>
    </row>
    <row r="32" spans="1:10" x14ac:dyDescent="0.35">
      <c r="A32" s="71" t="s">
        <v>153</v>
      </c>
      <c r="B32" s="82">
        <v>31572340.389361039</v>
      </c>
      <c r="C32" s="82">
        <v>0</v>
      </c>
      <c r="D32" s="82">
        <v>12056357.369999999</v>
      </c>
      <c r="E32" s="82">
        <v>14861824.359999999</v>
      </c>
      <c r="F32" s="82">
        <v>24727159.841339104</v>
      </c>
      <c r="G32" s="82">
        <v>31572340.389361039</v>
      </c>
      <c r="H32" s="82">
        <v>26918181.73</v>
      </c>
      <c r="I32" s="82">
        <v>4654158.6593610384</v>
      </c>
      <c r="J32" s="73">
        <v>1.1729001871688098</v>
      </c>
    </row>
  </sheetData>
  <mergeCells count="11">
    <mergeCell ref="F4:F5"/>
    <mergeCell ref="A1:J1"/>
    <mergeCell ref="A2:A3"/>
    <mergeCell ref="B2:C2"/>
    <mergeCell ref="D2:F2"/>
    <mergeCell ref="G2:J2"/>
    <mergeCell ref="A4:A5"/>
    <mergeCell ref="B4:B5"/>
    <mergeCell ref="C4:C5"/>
    <mergeCell ref="D4:D5"/>
    <mergeCell ref="E4:E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2019 Verified Savings Summary</vt:lpstr>
      <vt:lpstr>2019 High Impact Measures</vt:lpstr>
      <vt:lpstr>2019 TRC</vt:lpstr>
      <vt:lpstr>2019 UCT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Grabner</dc:creator>
  <cp:lastModifiedBy>CJ Consulting</cp:lastModifiedBy>
  <dcterms:created xsi:type="dcterms:W3CDTF">2020-11-19T13:33:25Z</dcterms:created>
  <dcterms:modified xsi:type="dcterms:W3CDTF">2020-11-23T16:48:10Z</dcterms:modified>
</cp:coreProperties>
</file>