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etorgft4117119-my.sharepoint.com/personal/celia_celiajohnsonconsulting_com/Documents/IL SAG Website/SAG Website- Evaluation Documents/TRC Reports/PG-NSG TRC Reports/"/>
    </mc:Choice>
  </mc:AlternateContent>
  <xr:revisionPtr revIDLastSave="0" documentId="8_{3A87231D-DE1D-4D65-9A1C-B55B3E42029A}" xr6:coauthVersionLast="47" xr6:coauthVersionMax="47" xr10:uidLastSave="{00000000-0000-0000-0000-000000000000}"/>
  <bookViews>
    <workbookView xWindow="28680" yWindow="-120" windowWidth="29040" windowHeight="15840" xr2:uid="{E89A2A23-46E2-44FE-A79C-82DAAB19D0AE}"/>
  </bookViews>
  <sheets>
    <sheet name="NSG 2018 Verified Summary" sheetId="8" r:id="rId1"/>
    <sheet name="NSG 2018 HIM" sheetId="4" r:id="rId2"/>
    <sheet name="NSG 2018 TRC" sheetId="9" r:id="rId3"/>
    <sheet name="NSG 2018 PACT" sheetId="10" r:id="rId4"/>
  </sheets>
  <definedNames>
    <definedName name="_xlnm._FilterDatabase" localSheetId="1" hidden="1">'NSG 2018 HIM'!$A$2:$E$2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04" i="4" l="1"/>
  <c r="M103" i="4"/>
  <c r="M102" i="4"/>
  <c r="M101" i="4"/>
  <c r="M100" i="4"/>
  <c r="M99" i="4"/>
  <c r="M98" i="4"/>
  <c r="D39" i="4" s="1"/>
  <c r="M97" i="4"/>
  <c r="M96" i="4"/>
  <c r="M95" i="4"/>
  <c r="M94" i="4"/>
  <c r="M93" i="4"/>
  <c r="M92" i="4"/>
  <c r="M91" i="4"/>
  <c r="M90" i="4"/>
  <c r="M89" i="4"/>
  <c r="M88" i="4"/>
  <c r="M87" i="4"/>
  <c r="M86" i="4"/>
  <c r="M85" i="4"/>
  <c r="M84" i="4"/>
  <c r="M83" i="4"/>
  <c r="M82" i="4"/>
  <c r="M81" i="4"/>
  <c r="M80" i="4"/>
  <c r="M79" i="4"/>
  <c r="M78" i="4"/>
  <c r="M77" i="4"/>
  <c r="M76" i="4"/>
  <c r="M75" i="4"/>
  <c r="M74" i="4"/>
  <c r="M73" i="4"/>
  <c r="D18" i="4" s="1"/>
  <c r="M72" i="4"/>
  <c r="M71" i="4"/>
  <c r="M70" i="4"/>
  <c r="M69" i="4"/>
  <c r="M68" i="4"/>
  <c r="M67" i="4"/>
  <c r="M66" i="4"/>
  <c r="D10" i="4" s="1"/>
  <c r="M65" i="4"/>
  <c r="D4" i="4" s="1"/>
  <c r="M64" i="4"/>
  <c r="M63" i="4"/>
  <c r="M62" i="4"/>
  <c r="L61" i="4"/>
  <c r="M61" i="4" s="1"/>
  <c r="D35" i="4" s="1"/>
  <c r="M60" i="4"/>
  <c r="D8" i="4" s="1"/>
  <c r="M59" i="4"/>
  <c r="M58" i="4"/>
  <c r="D38" i="4" s="1"/>
  <c r="M57" i="4"/>
  <c r="D28" i="4" s="1"/>
  <c r="M56" i="4"/>
  <c r="M55" i="4"/>
  <c r="L54" i="4"/>
  <c r="M53" i="4"/>
  <c r="D11" i="4" s="1"/>
  <c r="M52" i="4"/>
  <c r="M51" i="4"/>
  <c r="M50" i="4"/>
  <c r="D30" i="4" s="1"/>
  <c r="M49" i="4"/>
  <c r="D36" i="4" s="1"/>
  <c r="M48" i="4"/>
  <c r="M47" i="4"/>
  <c r="C44" i="4"/>
  <c r="M46" i="4"/>
  <c r="D43" i="4"/>
  <c r="C43" i="4"/>
  <c r="M45" i="4"/>
  <c r="C42" i="4"/>
  <c r="M44" i="4"/>
  <c r="D41" i="4"/>
  <c r="C41" i="4"/>
  <c r="M43" i="4"/>
  <c r="M42" i="4"/>
  <c r="C39" i="4"/>
  <c r="M41" i="4"/>
  <c r="C38" i="4"/>
  <c r="M40" i="4"/>
  <c r="C37" i="4"/>
  <c r="M39" i="4"/>
  <c r="C36" i="4"/>
  <c r="M38" i="4"/>
  <c r="C35" i="4"/>
  <c r="M37" i="4"/>
  <c r="C34" i="4"/>
  <c r="M36" i="4"/>
  <c r="C33" i="4"/>
  <c r="M35" i="4"/>
  <c r="C32" i="4"/>
  <c r="M34" i="4"/>
  <c r="D31" i="4"/>
  <c r="C31" i="4"/>
  <c r="M33" i="4"/>
  <c r="D6" i="4" s="1"/>
  <c r="C30" i="4"/>
  <c r="M32" i="4"/>
  <c r="D29" i="4"/>
  <c r="C29" i="4"/>
  <c r="M31" i="4"/>
  <c r="C28" i="4"/>
  <c r="M30" i="4"/>
  <c r="C27" i="4"/>
  <c r="M29" i="4"/>
  <c r="C26" i="4"/>
  <c r="M28" i="4"/>
  <c r="D42" i="4" s="1"/>
  <c r="D25" i="4"/>
  <c r="C25" i="4"/>
  <c r="M27" i="4"/>
  <c r="C24" i="4"/>
  <c r="M26" i="4"/>
  <c r="D14" i="4" s="1"/>
  <c r="D23" i="4"/>
  <c r="C23" i="4"/>
  <c r="M25" i="4"/>
  <c r="D21" i="4" s="1"/>
  <c r="D22" i="4"/>
  <c r="C22" i="4"/>
  <c r="M24" i="4"/>
  <c r="C21" i="4"/>
  <c r="M23" i="4"/>
  <c r="D37" i="4" s="1"/>
  <c r="E37" i="4" s="1"/>
  <c r="C20" i="4"/>
  <c r="M22" i="4"/>
  <c r="C19" i="4"/>
  <c r="M21" i="4"/>
  <c r="C18" i="4"/>
  <c r="M20" i="4"/>
  <c r="D34" i="4" s="1"/>
  <c r="C17" i="4"/>
  <c r="M19" i="4"/>
  <c r="D5" i="4" s="1"/>
  <c r="C16" i="4"/>
  <c r="M18" i="4"/>
  <c r="C15" i="4"/>
  <c r="M17" i="4"/>
  <c r="C14" i="4"/>
  <c r="M16" i="4"/>
  <c r="C13" i="4"/>
  <c r="M15" i="4"/>
  <c r="D32" i="4" s="1"/>
  <c r="E32" i="4" s="1"/>
  <c r="C12" i="4"/>
  <c r="M14" i="4"/>
  <c r="C11" i="4"/>
  <c r="M13" i="4"/>
  <c r="C10" i="4"/>
  <c r="M12" i="4"/>
  <c r="D33" i="4" s="1"/>
  <c r="E33" i="4" s="1"/>
  <c r="C9" i="4"/>
  <c r="M11" i="4"/>
  <c r="D27" i="4" s="1"/>
  <c r="C8" i="4"/>
  <c r="M10" i="4"/>
  <c r="D7" i="4"/>
  <c r="C7" i="4"/>
  <c r="M9" i="4"/>
  <c r="C6" i="4"/>
  <c r="M8" i="4"/>
  <c r="D16" i="4" s="1"/>
  <c r="C5" i="4"/>
  <c r="M7" i="4"/>
  <c r="C4" i="4"/>
  <c r="M6" i="4"/>
  <c r="D20" i="4" s="1"/>
  <c r="D3" i="4"/>
  <c r="C3" i="4"/>
  <c r="M5" i="4"/>
  <c r="M4" i="4"/>
  <c r="M3" i="4"/>
  <c r="E43" i="4" l="1"/>
  <c r="E27" i="4"/>
  <c r="D9" i="4"/>
  <c r="E9" i="4" s="1"/>
  <c r="E29" i="4"/>
  <c r="L106" i="4"/>
  <c r="E34" i="4"/>
  <c r="E20" i="4"/>
  <c r="D19" i="4"/>
  <c r="E19" i="4" s="1"/>
  <c r="D15" i="4"/>
  <c r="E15" i="4" s="1"/>
  <c r="D44" i="4"/>
  <c r="E44" i="4" s="1"/>
  <c r="D26" i="4"/>
  <c r="E26" i="4" s="1"/>
  <c r="E38" i="4"/>
  <c r="E39" i="4"/>
  <c r="E6" i="4"/>
  <c r="E16" i="4"/>
  <c r="E42" i="4"/>
  <c r="E5" i="4"/>
  <c r="E4" i="4"/>
  <c r="E21" i="4"/>
  <c r="E30" i="4"/>
  <c r="E41" i="4"/>
  <c r="E18" i="4"/>
  <c r="D13" i="4"/>
  <c r="E13" i="4" s="1"/>
  <c r="D17" i="4"/>
  <c r="E17" i="4" s="1"/>
  <c r="D12" i="4"/>
  <c r="E12" i="4" s="1"/>
  <c r="E11" i="4"/>
  <c r="E8" i="4"/>
  <c r="E7" i="4"/>
  <c r="E22" i="4"/>
  <c r="E25" i="4"/>
  <c r="E36" i="4"/>
  <c r="E35" i="4"/>
  <c r="E10" i="4"/>
  <c r="E14" i="4"/>
  <c r="E28" i="4"/>
  <c r="M54" i="4"/>
  <c r="D40" i="4" s="1"/>
  <c r="E31" i="4"/>
  <c r="E23" i="4"/>
  <c r="C40" i="4"/>
  <c r="C46" i="4" s="1"/>
  <c r="E3" i="4"/>
  <c r="D24" i="4"/>
  <c r="E24" i="4" s="1"/>
  <c r="E40" i="4" l="1"/>
  <c r="M106" i="4"/>
  <c r="D46" i="4"/>
  <c r="E46" i="4" s="1"/>
</calcChain>
</file>

<file path=xl/sharedStrings.xml><?xml version="1.0" encoding="utf-8"?>
<sst xmlns="http://schemas.openxmlformats.org/spreadsheetml/2006/main" count="784" uniqueCount="230">
  <si>
    <t>Program</t>
  </si>
  <si>
    <t>Benefits</t>
  </si>
  <si>
    <t>Costs</t>
  </si>
  <si>
    <t>Avoided Gas Savings</t>
  </si>
  <si>
    <t>Other Benefits</t>
  </si>
  <si>
    <t>Non-Incentive Costs</t>
  </si>
  <si>
    <t>Incentive Costs</t>
  </si>
  <si>
    <t>Incremental Costs (Net)</t>
  </si>
  <si>
    <t>(a)</t>
  </si>
  <si>
    <t>(b)</t>
  </si>
  <si>
    <t>(c)</t>
  </si>
  <si>
    <t>(d)</t>
  </si>
  <si>
    <t>(e)</t>
  </si>
  <si>
    <t>(f)</t>
  </si>
  <si>
    <t>(g) =</t>
  </si>
  <si>
    <t>(h) =</t>
  </si>
  <si>
    <t>(i) =</t>
  </si>
  <si>
    <t>(k) =</t>
  </si>
  <si>
    <t>(d+e)</t>
  </si>
  <si>
    <t>(g-h)</t>
  </si>
  <si>
    <t>(g/h)</t>
  </si>
  <si>
    <t>Home Energy Jumpstart</t>
  </si>
  <si>
    <t>Home Energy Rebate</t>
  </si>
  <si>
    <t>Multi-Family</t>
  </si>
  <si>
    <t>Home Energy Reports</t>
  </si>
  <si>
    <t>Elementary Energy Education</t>
  </si>
  <si>
    <t>Residential Subtotal</t>
  </si>
  <si>
    <t xml:space="preserve">Small Business </t>
  </si>
  <si>
    <t>Income Eligible - IHWAP-SF</t>
  </si>
  <si>
    <t>Income Eligible - IHWAP-MF</t>
  </si>
  <si>
    <t>Income Eligible - IEMS</t>
  </si>
  <si>
    <t>Income Eligible - PHES</t>
  </si>
  <si>
    <t>Income Eligible Total</t>
  </si>
  <si>
    <t>EEPS Portfolio Costs</t>
  </si>
  <si>
    <t>EEPS Portfolio with Income Eligible</t>
  </si>
  <si>
    <t>EEPS Portfolio w/o Income Eligible</t>
  </si>
  <si>
    <t>IL Total Resource Cost (TRC) Test</t>
  </si>
  <si>
    <t>IL TRC Benefits</t>
  </si>
  <si>
    <t>IL TRC Costs</t>
  </si>
  <si>
    <t>IL TRC Test Net Benefits</t>
  </si>
  <si>
    <t>IL TRC Test</t>
  </si>
  <si>
    <t>(b+c)</t>
  </si>
  <si>
    <t>(d+f)</t>
  </si>
  <si>
    <t>Realization Rate</t>
  </si>
  <si>
    <t>Verified Gross</t>
  </si>
  <si>
    <t>Deemed / Used</t>
  </si>
  <si>
    <t>Verified Net</t>
  </si>
  <si>
    <t>Actual Costs</t>
  </si>
  <si>
    <t>Participation</t>
  </si>
  <si>
    <t>Energy Savings (Verified Gross / Ex Ante Gross)</t>
  </si>
  <si>
    <t>First Year Annual Energy Savings</t>
  </si>
  <si>
    <t>Lifetime Savings</t>
  </si>
  <si>
    <t>Net-to-Gross Ratio</t>
  </si>
  <si>
    <t>First Year Annual Savings</t>
  </si>
  <si>
    <t>First Year Cost per First Year Annual Savings</t>
  </si>
  <si>
    <t>First Year Cost per Lifetime Savings</t>
  </si>
  <si>
    <t>Utility Program Costs</t>
  </si>
  <si>
    <t># Units</t>
  </si>
  <si>
    <t>Units Definition</t>
  </si>
  <si>
    <t>Years</t>
  </si>
  <si>
    <t>%</t>
  </si>
  <si>
    <t>Therms</t>
  </si>
  <si>
    <t>$/Therms</t>
  </si>
  <si>
    <t>$</t>
  </si>
  <si>
    <t>Participants</t>
  </si>
  <si>
    <t>Projects</t>
  </si>
  <si>
    <t>Kits Distributed</t>
  </si>
  <si>
    <t>Total Residential</t>
  </si>
  <si>
    <t>NA</t>
  </si>
  <si>
    <t>EEPS Program Total</t>
  </si>
  <si>
    <t>Other EEPS Portfolio Costs</t>
  </si>
  <si>
    <t>EEPS Portfolio Total</t>
  </si>
  <si>
    <t>Sector</t>
  </si>
  <si>
    <t>Program Name</t>
  </si>
  <si>
    <t>Program/Path</t>
  </si>
  <si>
    <t>Measure
Life</t>
  </si>
  <si>
    <t>Residential</t>
  </si>
  <si>
    <t>Multifamily</t>
  </si>
  <si>
    <t>DI</t>
  </si>
  <si>
    <t>Bathroom Aerator (CA)</t>
  </si>
  <si>
    <t>Bathroom Faucet Aerator</t>
  </si>
  <si>
    <t>North Shore Gas Measures Ranked by Sum of Verified Gross Gas Savings</t>
  </si>
  <si>
    <t>Bathroom Aerator (IU)</t>
  </si>
  <si>
    <t>Measure</t>
  </si>
  <si>
    <t>Sum of Lifetime Verified Gross Savings</t>
  </si>
  <si>
    <t>Average Life of Measure</t>
  </si>
  <si>
    <t>Kitchen Aerator (IU)</t>
  </si>
  <si>
    <t>Kitchen Faucet Aerator</t>
  </si>
  <si>
    <t>Home Energy Report</t>
  </si>
  <si>
    <t>Pipe Insulation</t>
  </si>
  <si>
    <t>Non-Residential</t>
  </si>
  <si>
    <t>Steam Traps</t>
  </si>
  <si>
    <t>Programmable Thermostat</t>
  </si>
  <si>
    <t>High Efficiency Furnace</t>
  </si>
  <si>
    <t>Reprogrammable Thermostat</t>
  </si>
  <si>
    <t>Reprogram Thermostat</t>
  </si>
  <si>
    <t>Advanced Thermostat</t>
  </si>
  <si>
    <t>Showerhead</t>
  </si>
  <si>
    <t>RCx</t>
  </si>
  <si>
    <t>Prescriptive/PTA</t>
  </si>
  <si>
    <t>High Efficiency HW Boiler</t>
  </si>
  <si>
    <t>High Efficiency Boiler</t>
  </si>
  <si>
    <t>High Efficiency Water Heater</t>
  </si>
  <si>
    <t>On Demand DHW Circulation System</t>
  </si>
  <si>
    <t>Boiler Tune-up</t>
  </si>
  <si>
    <t>Custom</t>
  </si>
  <si>
    <t>Air Sealing</t>
  </si>
  <si>
    <t>Prescriptive Change Steam Trap</t>
  </si>
  <si>
    <t>HERebate</t>
  </si>
  <si>
    <t>Boiler - DHW Two-in-One</t>
  </si>
  <si>
    <t>Duct Sealing</t>
  </si>
  <si>
    <t>Boiler - HW &lt;300MBtu, &gt;=88% AFUE</t>
  </si>
  <si>
    <t>Boiler - Steam &lt;=300MBH, &gt;=82% AFUE</t>
  </si>
  <si>
    <t>Furnace &gt; 95% AFUE</t>
  </si>
  <si>
    <t>Tankless Water Heater</t>
  </si>
  <si>
    <t>New Construction</t>
  </si>
  <si>
    <t>Programmable Thermostat - Furnace</t>
  </si>
  <si>
    <t>Advanced Thermostats</t>
  </si>
  <si>
    <t>Wall Insulation</t>
  </si>
  <si>
    <t>Attic Insulation</t>
  </si>
  <si>
    <t>Attic, Wall, Ceiling Insulation</t>
  </si>
  <si>
    <t>Modulating Dryers</t>
  </si>
  <si>
    <t>Foundation Insulation</t>
  </si>
  <si>
    <t>HEJ</t>
  </si>
  <si>
    <t>Boiler Pipe Insulation</t>
  </si>
  <si>
    <t>Faucet Aerator - Bathroom</t>
  </si>
  <si>
    <t>Faucet Aerator - Kitchen</t>
  </si>
  <si>
    <t>Pipe Insulation - DHW Outlet</t>
  </si>
  <si>
    <t>High Efficiency Fryer</t>
  </si>
  <si>
    <t>Shower Timer Install</t>
  </si>
  <si>
    <t>Smart Thermostat - Manual Baseline (Condo)</t>
  </si>
  <si>
    <t>Boiler Tune Up - Process</t>
  </si>
  <si>
    <t>Smart Thermostat - Manual Baseline (SF)</t>
  </si>
  <si>
    <t>Smart Thermostat - Programmable Baseline (Condo)</t>
  </si>
  <si>
    <t>Smart Thermostat - Programmable Baseline (SF)</t>
  </si>
  <si>
    <t>Thermostat - Boiler Programmable</t>
  </si>
  <si>
    <t>Pre-Rinse Sprayer</t>
  </si>
  <si>
    <t>Thermostat – Boiler Reprogram</t>
  </si>
  <si>
    <t>Water Heater Setback</t>
  </si>
  <si>
    <t>Thermostat - Furnace Programmable</t>
  </si>
  <si>
    <t>Thermostat - Furnace Reprogram</t>
  </si>
  <si>
    <t>Large Gas Water Heater</t>
  </si>
  <si>
    <t>EEE</t>
  </si>
  <si>
    <t>Kits</t>
  </si>
  <si>
    <t>Showerhead (1.5 GPM) - Single Family</t>
  </si>
  <si>
    <t>Floor Insulation</t>
  </si>
  <si>
    <t>Showerhead (1.5 GPM) - Multi Family</t>
  </si>
  <si>
    <t>Kitchen Aerator (1.5 GPM) - Single Family</t>
  </si>
  <si>
    <t>Low Flow Aerators</t>
  </si>
  <si>
    <t>Kitchen Aerator (1.5 GPM) - Multi Family</t>
  </si>
  <si>
    <t>Bathroom Aerator (1.0 GPM) Installed one - SF</t>
  </si>
  <si>
    <t>Bathroom Aerator (1.0 GPM) Installed one - MF</t>
  </si>
  <si>
    <t>Bathroom Aerator (1.0 GPM) Installed both  - SF</t>
  </si>
  <si>
    <t>Bathroom Aerator (1.0 GPM) Installed both  - MF</t>
  </si>
  <si>
    <t>TOTAL</t>
  </si>
  <si>
    <t>Water Heater Setback Gas</t>
  </si>
  <si>
    <t>HEReport</t>
  </si>
  <si>
    <t>SmallBiz</t>
  </si>
  <si>
    <t>Other (Prescriptive Change)</t>
  </si>
  <si>
    <t>Steam Traps - Dry Cleaner</t>
  </si>
  <si>
    <t>Steam Traps - HVAC Repair/Rep</t>
  </si>
  <si>
    <t>Steam Traps - Industrial Rep</t>
  </si>
  <si>
    <t>CIPrescriptive</t>
  </si>
  <si>
    <t>Boiler Tune Up – Space Heating</t>
  </si>
  <si>
    <t>Steam Traps – HVAC Repair/Replacement</t>
  </si>
  <si>
    <t>Steam Traps – Industrial Replacement</t>
  </si>
  <si>
    <t>Steam Traps (prescriptive change)</t>
  </si>
  <si>
    <t>NSG Private Custom</t>
  </si>
  <si>
    <t>CI_NC</t>
  </si>
  <si>
    <t>Public Sector Prescriptive</t>
  </si>
  <si>
    <t>Prescriptive</t>
  </si>
  <si>
    <t>High Efficiency Furnace &gt; 95%</t>
  </si>
  <si>
    <t>Water Heater 0.67 EF</t>
  </si>
  <si>
    <t>Furnace &gt; 95% AFUE (prescriptive change)</t>
  </si>
  <si>
    <t>PHES</t>
  </si>
  <si>
    <t>Space Heating</t>
  </si>
  <si>
    <t>IHWAP</t>
  </si>
  <si>
    <t>Gas Water Heater</t>
  </si>
  <si>
    <t>Low Flow Faucet Aerator - Bathroom</t>
  </si>
  <si>
    <t>Low Flow Faucet Aerator - Kitchen</t>
  </si>
  <si>
    <t>Low Flow Showerhead</t>
  </si>
  <si>
    <t>Advanced Thermostat - Manual</t>
  </si>
  <si>
    <t>Advanced Thermostat - Programmable</t>
  </si>
  <si>
    <t>Advanced Thermostat - Unknown</t>
  </si>
  <si>
    <t>Gas High Efficiency Boiler</t>
  </si>
  <si>
    <t>Gas High Efficiency Furnace</t>
  </si>
  <si>
    <t>Basement Sidewall Insulation</t>
  </si>
  <si>
    <t>MFIE</t>
  </si>
  <si>
    <t>Custom – Air Sealing First Floor</t>
  </si>
  <si>
    <t>Custom – Air Sealing Second Floor</t>
  </si>
  <si>
    <t>Domestic Hot Water Pipe Insulation</t>
  </si>
  <si>
    <t>Wall and Ceiling/Attic Insulation</t>
  </si>
  <si>
    <t>IEMS</t>
  </si>
  <si>
    <t>Sum of Annual Verified Gross Therm Savings</t>
  </si>
  <si>
    <t>Names Standardized</t>
  </si>
  <si>
    <t>Annual Verified Gross Therms</t>
  </si>
  <si>
    <t>Lifetime Verified Gross Therms</t>
  </si>
  <si>
    <t>Measure Name (Original)</t>
  </si>
  <si>
    <t>Measure Name (Standardized)</t>
  </si>
  <si>
    <t>North Shore Gas 2018 Verified Savings Summary</t>
  </si>
  <si>
    <t>Ex Ante Gross</t>
  </si>
  <si>
    <t>Water Savings</t>
  </si>
  <si>
    <t>Verified Gross Weighted Average Measure Life</t>
  </si>
  <si>
    <t>Annual Verified Net Water Savings</t>
  </si>
  <si>
    <t>Lifetime Verified Net Water Savings</t>
  </si>
  <si>
    <t>Gallons</t>
  </si>
  <si>
    <t>(c=d/b)</t>
  </si>
  <si>
    <t>(f=g/d)</t>
  </si>
  <si>
    <t>(g)</t>
  </si>
  <si>
    <t>(h)</t>
  </si>
  <si>
    <t>(i=k/g)</t>
  </si>
  <si>
    <t>(j=k/h)</t>
  </si>
  <si>
    <t>(k)</t>
  </si>
  <si>
    <t>(l)</t>
  </si>
  <si>
    <t>(m)</t>
  </si>
  <si>
    <t>(n)</t>
  </si>
  <si>
    <t>(o)</t>
  </si>
  <si>
    <t>(p=e/d)</t>
  </si>
  <si>
    <t>C&amp;I and PS Prescriptive</t>
  </si>
  <si>
    <t>C&amp;I and PS Custom</t>
  </si>
  <si>
    <t>C&amp;I and PS Joint Retro-Commissioning</t>
  </si>
  <si>
    <t>C&amp;I and PS Joint New Construction</t>
  </si>
  <si>
    <t>Business and Public Sector Subtotal</t>
  </si>
  <si>
    <t>Program Administrator Cost Test (PACT) Results for North Shore Gas, 2018 Programs</t>
  </si>
  <si>
    <t>Program Administrator Cost Test (PACT)</t>
  </si>
  <si>
    <t>PACT Benefits</t>
  </si>
  <si>
    <t>PACT Costs</t>
  </si>
  <si>
    <t>PACT Test Net Benefits</t>
  </si>
  <si>
    <t>PACT Ratio</t>
  </si>
  <si>
    <t>Total Resource Cost Test (TRC) Results for North Shore Gas, 2018 Programs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</si>
</sst>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_(&quot;$&quot;* #,##0_);_(&quot;$&quot;* \(#,##0\);_(&quot;$&quot;* &quot;-&quot;??_);_(@_)"/>
    <numFmt numFmtId="166" formatCode="_(* #,##0_);_(* \(#,##0\);_(* &quot;-&quot;??_);_(@_)"/>
    <numFmt numFmtId="167" formatCode="_(* #,##0.0_);_(* \(#,##0.0\);_(* &quot;-&quot;??_);_(@_)"/>
    <numFmt numFmtId="168" formatCode="&quot;$&quot;#,##0.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b/>
      <sz val="18"/>
      <color theme="1"/>
      <name val="Calibri"/>
      <family val="2"/>
      <scheme val="minor"/>
    </font>
    <font>
      <b/>
      <sz val="10"/>
      <color rgb="FF000000"/>
      <name val="Arial"/>
      <family val="2"/>
    </font>
    <font>
      <sz val="9"/>
      <color theme="1"/>
      <name val="Arial"/>
      <family val="2"/>
    </font>
    <font>
      <sz val="9"/>
      <color rgb="FF7030A0"/>
      <name val="Arial"/>
      <family val="2"/>
    </font>
    <font>
      <sz val="9"/>
      <color rgb="FFFF0000"/>
      <name val="Arial"/>
      <family val="2"/>
    </font>
    <font>
      <sz val="10"/>
      <color theme="1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59999389629810485"/>
        <bgColor rgb="FF000000"/>
      </patternFill>
    </fill>
    <fill>
      <patternFill patternType="solid">
        <fgColor theme="7" tint="0.79998168889431442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theme="4"/>
      </left>
      <right/>
      <top style="thin">
        <color theme="4"/>
      </top>
      <bottom style="thin">
        <color indexed="64"/>
      </bottom>
      <diagonal/>
    </border>
    <border>
      <left/>
      <right/>
      <top style="thin">
        <color theme="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theme="4"/>
      </bottom>
      <diagonal/>
    </border>
    <border>
      <left style="thin">
        <color indexed="64"/>
      </left>
      <right/>
      <top style="medium">
        <color indexed="64"/>
      </top>
      <bottom style="thin">
        <color theme="4"/>
      </bottom>
      <diagonal/>
    </border>
    <border>
      <left/>
      <right style="thin">
        <color indexed="64"/>
      </right>
      <top style="medium">
        <color indexed="64"/>
      </top>
      <bottom style="thin">
        <color theme="4"/>
      </bottom>
      <diagonal/>
    </border>
    <border>
      <left/>
      <right/>
      <top style="medium">
        <color indexed="64"/>
      </top>
      <bottom style="thin">
        <color theme="4"/>
      </bottom>
      <diagonal/>
    </border>
    <border>
      <left style="thin">
        <color indexed="64"/>
      </left>
      <right style="thin">
        <color indexed="64"/>
      </right>
      <top style="thin">
        <color theme="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79">
    <xf numFmtId="0" fontId="0" fillId="0" borderId="0" xfId="0"/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6" fillId="3" borderId="0" xfId="0" quotePrefix="1" applyFont="1" applyFill="1" applyAlignment="1">
      <alignment horizontal="center" vertical="center" wrapText="1"/>
    </xf>
    <xf numFmtId="0" fontId="6" fillId="3" borderId="17" xfId="0" quotePrefix="1" applyFont="1" applyFill="1" applyBorder="1" applyAlignment="1">
      <alignment horizontal="center" vertical="center" wrapText="1"/>
    </xf>
    <xf numFmtId="0" fontId="7" fillId="0" borderId="18" xfId="0" applyFont="1" applyBorder="1" applyAlignment="1">
      <alignment vertical="center"/>
    </xf>
    <xf numFmtId="164" fontId="7" fillId="0" borderId="18" xfId="2" applyNumberFormat="1" applyFont="1" applyBorder="1" applyAlignment="1">
      <alignment vertical="center"/>
    </xf>
    <xf numFmtId="0" fontId="7" fillId="0" borderId="18" xfId="0" applyFont="1" applyBorder="1"/>
    <xf numFmtId="0" fontId="7" fillId="2" borderId="18" xfId="0" applyFont="1" applyFill="1" applyBorder="1" applyAlignment="1">
      <alignment vertical="center"/>
    </xf>
    <xf numFmtId="164" fontId="7" fillId="2" borderId="18" xfId="2" applyNumberFormat="1" applyFont="1" applyFill="1" applyBorder="1" applyAlignment="1">
      <alignment vertical="center"/>
    </xf>
    <xf numFmtId="0" fontId="8" fillId="0" borderId="18" xfId="0" applyFont="1" applyBorder="1"/>
    <xf numFmtId="164" fontId="7" fillId="0" borderId="18" xfId="0" applyNumberFormat="1" applyFont="1" applyBorder="1" applyAlignment="1">
      <alignment vertical="center"/>
    </xf>
    <xf numFmtId="164" fontId="7" fillId="2" borderId="18" xfId="0" applyNumberFormat="1" applyFont="1" applyFill="1" applyBorder="1" applyAlignment="1">
      <alignment vertical="center"/>
    </xf>
    <xf numFmtId="0" fontId="12" fillId="4" borderId="22" xfId="0" applyFont="1" applyFill="1" applyBorder="1" applyAlignment="1">
      <alignment horizontal="center" vertical="center" wrapText="1"/>
    </xf>
    <xf numFmtId="165" fontId="12" fillId="4" borderId="24" xfId="2" applyNumberFormat="1" applyFont="1" applyFill="1" applyBorder="1" applyAlignment="1">
      <alignment horizontal="center" vertical="center"/>
    </xf>
    <xf numFmtId="43" fontId="12" fillId="4" borderId="22" xfId="1" applyFont="1" applyFill="1" applyBorder="1" applyAlignment="1">
      <alignment horizontal="center" vertical="center" wrapText="1"/>
    </xf>
    <xf numFmtId="165" fontId="11" fillId="0" borderId="3" xfId="2" applyNumberFormat="1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165" fontId="11" fillId="0" borderId="18" xfId="2" applyNumberFormat="1" applyFont="1" applyBorder="1" applyAlignment="1">
      <alignment horizontal="center" vertical="center" wrapText="1"/>
    </xf>
    <xf numFmtId="0" fontId="11" fillId="0" borderId="18" xfId="0" applyFont="1" applyBorder="1"/>
    <xf numFmtId="44" fontId="11" fillId="0" borderId="3" xfId="2" applyFont="1" applyBorder="1" applyAlignment="1">
      <alignment vertical="center"/>
    </xf>
    <xf numFmtId="0" fontId="13" fillId="0" borderId="18" xfId="0" applyFont="1" applyBorder="1"/>
    <xf numFmtId="9" fontId="11" fillId="5" borderId="18" xfId="3" applyFont="1" applyFill="1" applyBorder="1"/>
    <xf numFmtId="166" fontId="11" fillId="5" borderId="18" xfId="0" applyNumberFormat="1" applyFont="1" applyFill="1" applyBorder="1"/>
    <xf numFmtId="44" fontId="11" fillId="5" borderId="18" xfId="2" applyFont="1" applyFill="1" applyBorder="1"/>
    <xf numFmtId="165" fontId="11" fillId="5" borderId="18" xfId="2" applyNumberFormat="1" applyFont="1" applyFill="1" applyBorder="1" applyAlignment="1">
      <alignment horizontal="right"/>
    </xf>
    <xf numFmtId="166" fontId="11" fillId="5" borderId="18" xfId="0" applyNumberFormat="1" applyFont="1" applyFill="1" applyBorder="1" applyAlignment="1">
      <alignment horizontal="center"/>
    </xf>
    <xf numFmtId="0" fontId="11" fillId="5" borderId="18" xfId="0" applyFont="1" applyFill="1" applyBorder="1"/>
    <xf numFmtId="167" fontId="11" fillId="5" borderId="18" xfId="1" applyNumberFormat="1" applyFont="1" applyFill="1" applyBorder="1"/>
    <xf numFmtId="44" fontId="11" fillId="0" borderId="18" xfId="2" applyFont="1" applyBorder="1" applyAlignment="1">
      <alignment vertical="center"/>
    </xf>
    <xf numFmtId="44" fontId="13" fillId="0" borderId="18" xfId="2" applyFont="1" applyBorder="1" applyAlignment="1">
      <alignment vertical="center"/>
    </xf>
    <xf numFmtId="44" fontId="13" fillId="0" borderId="3" xfId="2" applyFont="1" applyBorder="1" applyAlignment="1">
      <alignment vertical="center"/>
    </xf>
    <xf numFmtId="0" fontId="12" fillId="4" borderId="18" xfId="0" applyFont="1" applyFill="1" applyBorder="1" applyAlignment="1">
      <alignment horizontal="left" vertical="center"/>
    </xf>
    <xf numFmtId="9" fontId="11" fillId="4" borderId="18" xfId="3" applyFont="1" applyFill="1" applyBorder="1"/>
    <xf numFmtId="166" fontId="11" fillId="4" borderId="18" xfId="0" applyNumberFormat="1" applyFont="1" applyFill="1" applyBorder="1"/>
    <xf numFmtId="44" fontId="11" fillId="4" borderId="18" xfId="2" applyFont="1" applyFill="1" applyBorder="1"/>
    <xf numFmtId="166" fontId="11" fillId="4" borderId="18" xfId="0" applyNumberFormat="1" applyFont="1" applyFill="1" applyBorder="1" applyAlignment="1">
      <alignment horizontal="center"/>
    </xf>
    <xf numFmtId="0" fontId="11" fillId="4" borderId="18" xfId="0" applyFont="1" applyFill="1" applyBorder="1"/>
    <xf numFmtId="167" fontId="11" fillId="4" borderId="18" xfId="1" applyNumberFormat="1" applyFont="1" applyFill="1" applyBorder="1"/>
    <xf numFmtId="0" fontId="12" fillId="5" borderId="18" xfId="0" applyFont="1" applyFill="1" applyBorder="1" applyAlignment="1">
      <alignment horizontal="left" vertical="center" wrapText="1"/>
    </xf>
    <xf numFmtId="0" fontId="15" fillId="7" borderId="18" xfId="0" applyFont="1" applyFill="1" applyBorder="1" applyAlignment="1">
      <alignment horizontal="left" vertical="center" wrapText="1" readingOrder="1"/>
    </xf>
    <xf numFmtId="0" fontId="15" fillId="7" borderId="18" xfId="0" applyFont="1" applyFill="1" applyBorder="1" applyAlignment="1">
      <alignment vertical="center" wrapText="1" readingOrder="1"/>
    </xf>
    <xf numFmtId="0" fontId="16" fillId="9" borderId="18" xfId="0" applyFont="1" applyFill="1" applyBorder="1" applyAlignment="1">
      <alignment horizontal="left"/>
    </xf>
    <xf numFmtId="166" fontId="16" fillId="9" borderId="18" xfId="1" applyNumberFormat="1" applyFont="1" applyFill="1" applyBorder="1" applyAlignment="1">
      <alignment horizontal="left"/>
    </xf>
    <xf numFmtId="166" fontId="17" fillId="9" borderId="18" xfId="1" applyNumberFormat="1" applyFont="1" applyFill="1" applyBorder="1"/>
    <xf numFmtId="167" fontId="16" fillId="9" borderId="18" xfId="1" applyNumberFormat="1" applyFont="1" applyFill="1" applyBorder="1" applyAlignment="1">
      <alignment horizontal="right"/>
    </xf>
    <xf numFmtId="0" fontId="9" fillId="3" borderId="18" xfId="0" applyFont="1" applyFill="1" applyBorder="1"/>
    <xf numFmtId="0" fontId="9" fillId="3" borderId="18" xfId="0" applyFont="1" applyFill="1" applyBorder="1" applyAlignment="1">
      <alignment horizontal="center" wrapText="1"/>
    </xf>
    <xf numFmtId="167" fontId="9" fillId="3" borderId="18" xfId="1" applyNumberFormat="1" applyFont="1" applyFill="1" applyBorder="1" applyAlignment="1">
      <alignment horizontal="center" wrapText="1"/>
    </xf>
    <xf numFmtId="0" fontId="0" fillId="0" borderId="18" xfId="0" applyBorder="1"/>
    <xf numFmtId="0" fontId="0" fillId="0" borderId="18" xfId="0" applyBorder="1" applyAlignment="1">
      <alignment horizontal="left" indent="1"/>
    </xf>
    <xf numFmtId="166" fontId="0" fillId="0" borderId="18" xfId="1" applyNumberFormat="1" applyFont="1" applyBorder="1"/>
    <xf numFmtId="167" fontId="0" fillId="0" borderId="18" xfId="1" applyNumberFormat="1" applyFont="1" applyBorder="1"/>
    <xf numFmtId="166" fontId="0" fillId="0" borderId="0" xfId="0" applyNumberFormat="1"/>
    <xf numFmtId="166" fontId="16" fillId="9" borderId="18" xfId="1" applyNumberFormat="1" applyFont="1" applyFill="1" applyBorder="1"/>
    <xf numFmtId="0" fontId="16" fillId="6" borderId="18" xfId="0" applyFont="1" applyFill="1" applyBorder="1" applyAlignment="1">
      <alignment horizontal="left"/>
    </xf>
    <xf numFmtId="166" fontId="16" fillId="6" borderId="18" xfId="1" applyNumberFormat="1" applyFont="1" applyFill="1" applyBorder="1" applyAlignment="1">
      <alignment horizontal="left"/>
    </xf>
    <xf numFmtId="166" fontId="17" fillId="6" borderId="18" xfId="1" applyNumberFormat="1" applyFont="1" applyFill="1" applyBorder="1"/>
    <xf numFmtId="167" fontId="16" fillId="6" borderId="18" xfId="1" applyNumberFormat="1" applyFont="1" applyFill="1" applyBorder="1" applyAlignment="1">
      <alignment horizontal="right"/>
    </xf>
    <xf numFmtId="166" fontId="18" fillId="6" borderId="18" xfId="1" applyNumberFormat="1" applyFont="1" applyFill="1" applyBorder="1"/>
    <xf numFmtId="166" fontId="16" fillId="6" borderId="18" xfId="1" applyNumberFormat="1" applyFont="1" applyFill="1" applyBorder="1"/>
    <xf numFmtId="0" fontId="16" fillId="10" borderId="18" xfId="0" applyFont="1" applyFill="1" applyBorder="1" applyAlignment="1">
      <alignment horizontal="left"/>
    </xf>
    <xf numFmtId="166" fontId="16" fillId="10" borderId="18" xfId="1" applyNumberFormat="1" applyFont="1" applyFill="1" applyBorder="1" applyAlignment="1">
      <alignment horizontal="left"/>
    </xf>
    <xf numFmtId="166" fontId="16" fillId="10" borderId="18" xfId="1" applyNumberFormat="1" applyFont="1" applyFill="1" applyBorder="1"/>
    <xf numFmtId="167" fontId="16" fillId="10" borderId="18" xfId="1" applyNumberFormat="1" applyFont="1" applyFill="1" applyBorder="1" applyAlignment="1">
      <alignment horizontal="right"/>
    </xf>
    <xf numFmtId="166" fontId="17" fillId="10" borderId="18" xfId="1" applyNumberFormat="1" applyFont="1" applyFill="1" applyBorder="1"/>
    <xf numFmtId="0" fontId="16" fillId="11" borderId="18" xfId="0" applyFont="1" applyFill="1" applyBorder="1" applyAlignment="1">
      <alignment horizontal="left"/>
    </xf>
    <xf numFmtId="166" fontId="16" fillId="11" borderId="18" xfId="1" applyNumberFormat="1" applyFont="1" applyFill="1" applyBorder="1" applyAlignment="1">
      <alignment horizontal="left"/>
    </xf>
    <xf numFmtId="166" fontId="17" fillId="11" borderId="18" xfId="1" applyNumberFormat="1" applyFont="1" applyFill="1" applyBorder="1"/>
    <xf numFmtId="167" fontId="16" fillId="11" borderId="18" xfId="1" applyNumberFormat="1" applyFont="1" applyFill="1" applyBorder="1" applyAlignment="1">
      <alignment horizontal="right"/>
    </xf>
    <xf numFmtId="166" fontId="0" fillId="0" borderId="18" xfId="0" applyNumberFormat="1" applyBorder="1"/>
    <xf numFmtId="166" fontId="16" fillId="11" borderId="18" xfId="1" applyNumberFormat="1" applyFont="1" applyFill="1" applyBorder="1"/>
    <xf numFmtId="0" fontId="16" fillId="3" borderId="18" xfId="0" applyFont="1" applyFill="1" applyBorder="1" applyAlignment="1">
      <alignment horizontal="left"/>
    </xf>
    <xf numFmtId="166" fontId="16" fillId="3" borderId="18" xfId="1" applyNumberFormat="1" applyFont="1" applyFill="1" applyBorder="1" applyAlignment="1">
      <alignment horizontal="left"/>
    </xf>
    <xf numFmtId="166" fontId="16" fillId="3" borderId="18" xfId="1" applyNumberFormat="1" applyFont="1" applyFill="1" applyBorder="1"/>
    <xf numFmtId="167" fontId="16" fillId="3" borderId="18" xfId="1" applyNumberFormat="1" applyFont="1" applyFill="1" applyBorder="1" applyAlignment="1">
      <alignment horizontal="right"/>
    </xf>
    <xf numFmtId="0" fontId="16" fillId="12" borderId="18" xfId="0" applyFont="1" applyFill="1" applyBorder="1" applyAlignment="1">
      <alignment horizontal="left"/>
    </xf>
    <xf numFmtId="166" fontId="16" fillId="12" borderId="18" xfId="1" applyNumberFormat="1" applyFont="1" applyFill="1" applyBorder="1" applyAlignment="1">
      <alignment horizontal="left"/>
    </xf>
    <xf numFmtId="166" fontId="16" fillId="12" borderId="18" xfId="1" applyNumberFormat="1" applyFont="1" applyFill="1" applyBorder="1"/>
    <xf numFmtId="167" fontId="16" fillId="12" borderId="18" xfId="1" applyNumberFormat="1" applyFont="1" applyFill="1" applyBorder="1" applyAlignment="1">
      <alignment horizontal="right"/>
    </xf>
    <xf numFmtId="166" fontId="17" fillId="12" borderId="18" xfId="1" applyNumberFormat="1" applyFont="1" applyFill="1" applyBorder="1"/>
    <xf numFmtId="166" fontId="16" fillId="13" borderId="18" xfId="1" applyNumberFormat="1" applyFont="1" applyFill="1" applyBorder="1" applyAlignment="1">
      <alignment horizontal="left"/>
    </xf>
    <xf numFmtId="0" fontId="16" fillId="13" borderId="18" xfId="0" applyFont="1" applyFill="1" applyBorder="1" applyAlignment="1">
      <alignment horizontal="left"/>
    </xf>
    <xf numFmtId="167" fontId="16" fillId="13" borderId="18" xfId="1" applyNumberFormat="1" applyFont="1" applyFill="1" applyBorder="1" applyAlignment="1">
      <alignment horizontal="right"/>
    </xf>
    <xf numFmtId="166" fontId="16" fillId="13" borderId="18" xfId="1" applyNumberFormat="1" applyFont="1" applyFill="1" applyBorder="1"/>
    <xf numFmtId="166" fontId="17" fillId="13" borderId="18" xfId="1" applyNumberFormat="1" applyFont="1" applyFill="1" applyBorder="1"/>
    <xf numFmtId="166" fontId="16" fillId="14" borderId="18" xfId="1" applyNumberFormat="1" applyFont="1" applyFill="1" applyBorder="1" applyAlignment="1">
      <alignment horizontal="left"/>
    </xf>
    <xf numFmtId="0" fontId="16" fillId="14" borderId="18" xfId="0" applyFont="1" applyFill="1" applyBorder="1" applyAlignment="1">
      <alignment horizontal="left"/>
    </xf>
    <xf numFmtId="166" fontId="18" fillId="14" borderId="18" xfId="1" applyNumberFormat="1" applyFont="1" applyFill="1" applyBorder="1"/>
    <xf numFmtId="167" fontId="16" fillId="14" borderId="18" xfId="1" applyNumberFormat="1" applyFont="1" applyFill="1" applyBorder="1" applyAlignment="1">
      <alignment horizontal="right"/>
    </xf>
    <xf numFmtId="166" fontId="16" fillId="15" borderId="18" xfId="1" applyNumberFormat="1" applyFont="1" applyFill="1" applyBorder="1" applyAlignment="1">
      <alignment horizontal="left"/>
    </xf>
    <xf numFmtId="0" fontId="16" fillId="15" borderId="18" xfId="0" applyFont="1" applyFill="1" applyBorder="1" applyAlignment="1">
      <alignment horizontal="left"/>
    </xf>
    <xf numFmtId="166" fontId="16" fillId="15" borderId="18" xfId="1" applyNumberFormat="1" applyFont="1" applyFill="1" applyBorder="1"/>
    <xf numFmtId="167" fontId="16" fillId="15" borderId="18" xfId="1" applyNumberFormat="1" applyFont="1" applyFill="1" applyBorder="1" applyAlignment="1">
      <alignment horizontal="right"/>
    </xf>
    <xf numFmtId="0" fontId="16" fillId="16" borderId="18" xfId="0" applyFont="1" applyFill="1" applyBorder="1" applyAlignment="1">
      <alignment horizontal="left"/>
    </xf>
    <xf numFmtId="166" fontId="16" fillId="16" borderId="18" xfId="1" applyNumberFormat="1" applyFont="1" applyFill="1" applyBorder="1" applyAlignment="1">
      <alignment horizontal="left"/>
    </xf>
    <xf numFmtId="166" fontId="16" fillId="16" borderId="18" xfId="1" applyNumberFormat="1" applyFont="1" applyFill="1" applyBorder="1"/>
    <xf numFmtId="167" fontId="16" fillId="16" borderId="18" xfId="1" applyNumberFormat="1" applyFont="1" applyFill="1" applyBorder="1" applyAlignment="1">
      <alignment horizontal="right"/>
    </xf>
    <xf numFmtId="0" fontId="16" fillId="17" borderId="18" xfId="0" applyFont="1" applyFill="1" applyBorder="1" applyAlignment="1">
      <alignment horizontal="left"/>
    </xf>
    <xf numFmtId="0" fontId="17" fillId="17" borderId="18" xfId="0" applyFont="1" applyFill="1" applyBorder="1"/>
    <xf numFmtId="166" fontId="16" fillId="17" borderId="18" xfId="1" applyNumberFormat="1" applyFont="1" applyFill="1" applyBorder="1" applyAlignment="1">
      <alignment horizontal="left"/>
    </xf>
    <xf numFmtId="167" fontId="16" fillId="17" borderId="18" xfId="1" applyNumberFormat="1" applyFont="1" applyFill="1" applyBorder="1" applyAlignment="1">
      <alignment horizontal="right"/>
    </xf>
    <xf numFmtId="0" fontId="16" fillId="17" borderId="18" xfId="0" applyFont="1" applyFill="1" applyBorder="1"/>
    <xf numFmtId="167" fontId="0" fillId="0" borderId="0" xfId="1" applyNumberFormat="1" applyFont="1" applyAlignment="1">
      <alignment horizontal="right"/>
    </xf>
    <xf numFmtId="166" fontId="15" fillId="7" borderId="18" xfId="1" applyNumberFormat="1" applyFont="1" applyFill="1" applyBorder="1" applyAlignment="1">
      <alignment horizontal="center" vertical="center" wrapText="1" readingOrder="1"/>
    </xf>
    <xf numFmtId="167" fontId="15" fillId="8" borderId="18" xfId="1" applyNumberFormat="1" applyFont="1" applyFill="1" applyBorder="1" applyAlignment="1">
      <alignment horizontal="center" vertical="center" wrapText="1" readingOrder="1"/>
    </xf>
    <xf numFmtId="0" fontId="2" fillId="4" borderId="22" xfId="0" applyFont="1" applyFill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19" fillId="0" borderId="18" xfId="0" applyFont="1" applyBorder="1" applyAlignment="1">
      <alignment horizontal="center" vertical="center" wrapText="1"/>
    </xf>
    <xf numFmtId="0" fontId="12" fillId="5" borderId="19" xfId="0" applyFont="1" applyFill="1" applyBorder="1" applyAlignment="1">
      <alignment horizontal="center" vertical="center"/>
    </xf>
    <xf numFmtId="0" fontId="12" fillId="5" borderId="20" xfId="0" applyFont="1" applyFill="1" applyBorder="1" applyAlignment="1">
      <alignment horizontal="center" vertical="center"/>
    </xf>
    <xf numFmtId="168" fontId="11" fillId="0" borderId="18" xfId="0" applyNumberFormat="1" applyFont="1" applyBorder="1"/>
    <xf numFmtId="166" fontId="11" fillId="5" borderId="18" xfId="0" applyNumberFormat="1" applyFont="1" applyFill="1" applyBorder="1" applyAlignment="1">
      <alignment horizontal="center" vertical="center" wrapText="1"/>
    </xf>
    <xf numFmtId="0" fontId="11" fillId="5" borderId="18" xfId="0" applyFont="1" applyFill="1" applyBorder="1" applyAlignment="1">
      <alignment horizontal="left" vertical="center" wrapText="1"/>
    </xf>
    <xf numFmtId="166" fontId="12" fillId="4" borderId="18" xfId="0" applyNumberFormat="1" applyFont="1" applyFill="1" applyBorder="1"/>
    <xf numFmtId="9" fontId="12" fillId="4" borderId="18" xfId="3" applyFont="1" applyFill="1" applyBorder="1"/>
    <xf numFmtId="44" fontId="12" fillId="4" borderId="18" xfId="2" applyFont="1" applyFill="1" applyBorder="1"/>
    <xf numFmtId="166" fontId="12" fillId="4" borderId="18" xfId="0" applyNumberFormat="1" applyFont="1" applyFill="1" applyBorder="1" applyAlignment="1">
      <alignment horizontal="center"/>
    </xf>
    <xf numFmtId="0" fontId="12" fillId="4" borderId="18" xfId="0" applyFont="1" applyFill="1" applyBorder="1"/>
    <xf numFmtId="167" fontId="12" fillId="4" borderId="18" xfId="1" applyNumberFormat="1" applyFont="1" applyFill="1" applyBorder="1"/>
    <xf numFmtId="164" fontId="7" fillId="0" borderId="18" xfId="2" quotePrefix="1" applyNumberFormat="1" applyFont="1" applyBorder="1" applyAlignment="1">
      <alignment vertical="center"/>
    </xf>
    <xf numFmtId="0" fontId="11" fillId="0" borderId="3" xfId="0" applyFont="1" applyBorder="1" applyAlignment="1">
      <alignment horizontal="center" vertical="center" wrapText="1"/>
    </xf>
    <xf numFmtId="43" fontId="0" fillId="0" borderId="0" xfId="1" applyFont="1"/>
    <xf numFmtId="0" fontId="11" fillId="0" borderId="18" xfId="0" applyFont="1" applyBorder="1" applyAlignment="1">
      <alignment horizontal="left" vertical="center"/>
    </xf>
    <xf numFmtId="166" fontId="11" fillId="0" borderId="18" xfId="1" quotePrefix="1" applyNumberFormat="1" applyFont="1" applyFill="1" applyBorder="1"/>
    <xf numFmtId="9" fontId="11" fillId="0" borderId="18" xfId="3" applyFont="1" applyFill="1" applyBorder="1"/>
    <xf numFmtId="166" fontId="11" fillId="0" borderId="18" xfId="1" applyNumberFormat="1" applyFont="1" applyFill="1" applyBorder="1"/>
    <xf numFmtId="165" fontId="11" fillId="0" borderId="18" xfId="2" applyNumberFormat="1" applyFont="1" applyFill="1" applyBorder="1" applyAlignment="1">
      <alignment vertical="center"/>
    </xf>
    <xf numFmtId="166" fontId="13" fillId="0" borderId="18" xfId="1" applyNumberFormat="1" applyFont="1" applyFill="1" applyBorder="1"/>
    <xf numFmtId="167" fontId="11" fillId="0" borderId="18" xfId="1" applyNumberFormat="1" applyFont="1" applyFill="1" applyBorder="1"/>
    <xf numFmtId="0" fontId="13" fillId="0" borderId="18" xfId="0" applyFont="1" applyBorder="1" applyAlignment="1">
      <alignment horizontal="left" vertical="center"/>
    </xf>
    <xf numFmtId="165" fontId="11" fillId="0" borderId="3" xfId="2" applyNumberFormat="1" applyFont="1" applyFill="1" applyBorder="1" applyAlignment="1">
      <alignment vertical="center"/>
    </xf>
    <xf numFmtId="165" fontId="11" fillId="0" borderId="18" xfId="2" applyNumberFormat="1" applyFont="1" applyFill="1" applyBorder="1" applyAlignment="1">
      <alignment horizontal="right" vertical="center"/>
    </xf>
    <xf numFmtId="165" fontId="13" fillId="0" borderId="18" xfId="2" applyNumberFormat="1" applyFont="1" applyFill="1" applyBorder="1" applyAlignment="1">
      <alignment horizontal="right" vertical="center"/>
    </xf>
    <xf numFmtId="167" fontId="7" fillId="0" borderId="18" xfId="1" applyNumberFormat="1" applyFont="1" applyBorder="1" applyAlignment="1">
      <alignment vertical="center"/>
    </xf>
    <xf numFmtId="167" fontId="7" fillId="2" borderId="18" xfId="1" applyNumberFormat="1" applyFont="1" applyFill="1" applyBorder="1" applyAlignment="1">
      <alignment vertical="center"/>
    </xf>
    <xf numFmtId="164" fontId="7" fillId="0" borderId="18" xfId="2" applyNumberFormat="1" applyFont="1" applyFill="1" applyBorder="1" applyAlignment="1">
      <alignment vertical="center"/>
    </xf>
    <xf numFmtId="167" fontId="7" fillId="0" borderId="18" xfId="1" applyNumberFormat="1" applyFont="1" applyFill="1" applyBorder="1" applyAlignment="1">
      <alignment vertical="center"/>
    </xf>
    <xf numFmtId="0" fontId="6" fillId="3" borderId="13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/>
    </xf>
    <xf numFmtId="0" fontId="11" fillId="0" borderId="15" xfId="0" applyFont="1" applyBorder="1" applyAlignment="1">
      <alignment horizontal="center"/>
    </xf>
    <xf numFmtId="0" fontId="11" fillId="0" borderId="22" xfId="0" applyFont="1" applyBorder="1" applyAlignment="1">
      <alignment horizontal="center"/>
    </xf>
    <xf numFmtId="0" fontId="12" fillId="4" borderId="23" xfId="0" applyFont="1" applyFill="1" applyBorder="1" applyAlignment="1">
      <alignment horizontal="center" vertical="center"/>
    </xf>
    <xf numFmtId="0" fontId="12" fillId="4" borderId="24" xfId="0" applyFont="1" applyFill="1" applyBorder="1" applyAlignment="1">
      <alignment horizontal="center" vertical="center"/>
    </xf>
    <xf numFmtId="0" fontId="12" fillId="4" borderId="25" xfId="0" applyFont="1" applyFill="1" applyBorder="1" applyAlignment="1">
      <alignment horizontal="center" vertical="center"/>
    </xf>
    <xf numFmtId="0" fontId="12" fillId="4" borderId="22" xfId="0" applyFont="1" applyFill="1" applyBorder="1" applyAlignment="1">
      <alignment horizontal="center" vertical="center"/>
    </xf>
    <xf numFmtId="0" fontId="2" fillId="4" borderId="19" xfId="0" applyFont="1" applyFill="1" applyBorder="1" applyAlignment="1">
      <alignment horizontal="center" vertical="center"/>
    </xf>
    <xf numFmtId="0" fontId="2" fillId="4" borderId="21" xfId="0" applyFont="1" applyFill="1" applyBorder="1" applyAlignment="1">
      <alignment horizontal="center" vertical="center"/>
    </xf>
    <xf numFmtId="0" fontId="11" fillId="0" borderId="3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 wrapText="1"/>
    </xf>
    <xf numFmtId="43" fontId="11" fillId="0" borderId="18" xfId="1" applyFont="1" applyBorder="1" applyAlignment="1">
      <alignment horizontal="center" vertical="center" wrapText="1"/>
    </xf>
    <xf numFmtId="43" fontId="11" fillId="0" borderId="18" xfId="1" applyFont="1" applyBorder="1" applyAlignment="1">
      <alignment horizontal="center" vertical="center"/>
    </xf>
    <xf numFmtId="0" fontId="14" fillId="0" borderId="25" xfId="0" applyFont="1" applyBorder="1" applyAlignment="1">
      <alignment horizontal="center"/>
    </xf>
    <xf numFmtId="0" fontId="10" fillId="10" borderId="26" xfId="0" applyFont="1" applyFill="1" applyBorder="1" applyAlignment="1">
      <alignment horizontal="center"/>
    </xf>
    <xf numFmtId="0" fontId="10" fillId="10" borderId="27" xfId="0" applyFont="1" applyFill="1" applyBorder="1" applyAlignment="1">
      <alignment horizontal="center"/>
    </xf>
    <xf numFmtId="0" fontId="10" fillId="10" borderId="28" xfId="0" applyFont="1" applyFill="1" applyBorder="1" applyAlignment="1">
      <alignment horizontal="center"/>
    </xf>
    <xf numFmtId="0" fontId="6" fillId="3" borderId="13" xfId="0" applyFont="1" applyFill="1" applyBorder="1" applyAlignment="1">
      <alignment horizontal="center" vertical="center" wrapText="1"/>
    </xf>
    <xf numFmtId="0" fontId="6" fillId="3" borderId="17" xfId="0" applyFont="1" applyFill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 wrapText="1"/>
    </xf>
    <xf numFmtId="0" fontId="6" fillId="3" borderId="0" xfId="0" applyFont="1" applyFill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7599B3-C2C2-4ADC-A5E5-BC32D9C5D019}">
  <dimension ref="A1:P25"/>
  <sheetViews>
    <sheetView tabSelected="1" zoomScale="90" zoomScaleNormal="90" workbookViewId="0">
      <selection sqref="A1:P1"/>
    </sheetView>
  </sheetViews>
  <sheetFormatPr defaultRowHeight="14.5" x14ac:dyDescent="0.35"/>
  <cols>
    <col min="1" max="1" width="36.6328125" customWidth="1"/>
    <col min="2" max="2" width="20.7265625" customWidth="1"/>
    <col min="3" max="3" width="17.7265625" customWidth="1"/>
    <col min="4" max="4" width="15.81640625" customWidth="1"/>
    <col min="5" max="5" width="15" customWidth="1"/>
    <col min="6" max="6" width="14.7265625" customWidth="1"/>
    <col min="7" max="7" width="14.81640625" customWidth="1"/>
    <col min="8" max="11" width="15.7265625" customWidth="1"/>
    <col min="12" max="12" width="11.26953125" customWidth="1"/>
    <col min="13" max="15" width="17.7265625" customWidth="1"/>
    <col min="16" max="16" width="20.54296875" customWidth="1"/>
  </cols>
  <sheetData>
    <row r="1" spans="1:16" ht="18.5" x14ac:dyDescent="0.35">
      <c r="A1" s="143" t="s">
        <v>199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5"/>
    </row>
    <row r="2" spans="1:16" ht="42" x14ac:dyDescent="0.35">
      <c r="A2" s="146"/>
      <c r="B2" s="107" t="s">
        <v>200</v>
      </c>
      <c r="C2" s="14" t="s">
        <v>43</v>
      </c>
      <c r="D2" s="149" t="s">
        <v>44</v>
      </c>
      <c r="E2" s="150"/>
      <c r="F2" s="14" t="s">
        <v>45</v>
      </c>
      <c r="G2" s="149" t="s">
        <v>46</v>
      </c>
      <c r="H2" s="151"/>
      <c r="I2" s="151"/>
      <c r="J2" s="150"/>
      <c r="K2" s="15" t="s">
        <v>47</v>
      </c>
      <c r="L2" s="152" t="s">
        <v>48</v>
      </c>
      <c r="M2" s="152"/>
      <c r="N2" s="153" t="s">
        <v>201</v>
      </c>
      <c r="O2" s="154"/>
      <c r="P2" s="16" t="s">
        <v>202</v>
      </c>
    </row>
    <row r="3" spans="1:16" ht="42" x14ac:dyDescent="0.35">
      <c r="A3" s="147"/>
      <c r="B3" s="108" t="s">
        <v>50</v>
      </c>
      <c r="C3" s="122" t="s">
        <v>49</v>
      </c>
      <c r="D3" s="122" t="s">
        <v>50</v>
      </c>
      <c r="E3" s="122" t="s">
        <v>51</v>
      </c>
      <c r="F3" s="122" t="s">
        <v>52</v>
      </c>
      <c r="G3" s="122" t="s">
        <v>53</v>
      </c>
      <c r="H3" s="122" t="s">
        <v>51</v>
      </c>
      <c r="I3" s="122" t="s">
        <v>54</v>
      </c>
      <c r="J3" s="122" t="s">
        <v>55</v>
      </c>
      <c r="K3" s="17" t="s">
        <v>56</v>
      </c>
      <c r="L3" s="155" t="s">
        <v>57</v>
      </c>
      <c r="M3" s="155" t="s">
        <v>58</v>
      </c>
      <c r="N3" s="108" t="s">
        <v>203</v>
      </c>
      <c r="O3" s="108" t="s">
        <v>204</v>
      </c>
      <c r="P3" s="157" t="s">
        <v>59</v>
      </c>
    </row>
    <row r="4" spans="1:16" x14ac:dyDescent="0.35">
      <c r="A4" s="148"/>
      <c r="B4" s="109" t="s">
        <v>61</v>
      </c>
      <c r="C4" s="18" t="s">
        <v>60</v>
      </c>
      <c r="D4" s="18" t="s">
        <v>61</v>
      </c>
      <c r="E4" s="18" t="s">
        <v>61</v>
      </c>
      <c r="F4" s="18" t="s">
        <v>60</v>
      </c>
      <c r="G4" s="18" t="s">
        <v>61</v>
      </c>
      <c r="H4" s="18" t="s">
        <v>61</v>
      </c>
      <c r="I4" s="18" t="s">
        <v>62</v>
      </c>
      <c r="J4" s="18" t="s">
        <v>62</v>
      </c>
      <c r="K4" s="19" t="s">
        <v>63</v>
      </c>
      <c r="L4" s="156"/>
      <c r="M4" s="156"/>
      <c r="N4" s="109" t="s">
        <v>205</v>
      </c>
      <c r="O4" s="109" t="s">
        <v>205</v>
      </c>
      <c r="P4" s="158"/>
    </row>
    <row r="5" spans="1:16" x14ac:dyDescent="0.35">
      <c r="A5" s="110" t="s">
        <v>8</v>
      </c>
      <c r="B5" s="111" t="s">
        <v>9</v>
      </c>
      <c r="C5" s="110" t="s">
        <v>206</v>
      </c>
      <c r="D5" s="110" t="s">
        <v>11</v>
      </c>
      <c r="E5" s="111" t="s">
        <v>12</v>
      </c>
      <c r="F5" s="110" t="s">
        <v>207</v>
      </c>
      <c r="G5" s="111" t="s">
        <v>208</v>
      </c>
      <c r="H5" s="110" t="s">
        <v>209</v>
      </c>
      <c r="I5" s="111" t="s">
        <v>210</v>
      </c>
      <c r="J5" s="111" t="s">
        <v>211</v>
      </c>
      <c r="K5" s="111" t="s">
        <v>212</v>
      </c>
      <c r="L5" s="111" t="s">
        <v>213</v>
      </c>
      <c r="M5" s="111" t="s">
        <v>214</v>
      </c>
      <c r="N5" s="111" t="s">
        <v>215</v>
      </c>
      <c r="O5" s="111" t="s">
        <v>216</v>
      </c>
      <c r="P5" s="110" t="s">
        <v>217</v>
      </c>
    </row>
    <row r="6" spans="1:16" x14ac:dyDescent="0.35">
      <c r="A6" s="124" t="s">
        <v>21</v>
      </c>
      <c r="B6" s="125">
        <v>48497</v>
      </c>
      <c r="C6" s="126">
        <v>1.0988102356846816</v>
      </c>
      <c r="D6" s="127">
        <v>53289</v>
      </c>
      <c r="E6" s="127">
        <v>380319</v>
      </c>
      <c r="F6" s="126">
        <v>0.96843626264332228</v>
      </c>
      <c r="G6" s="127">
        <v>51607</v>
      </c>
      <c r="H6" s="127">
        <v>369509</v>
      </c>
      <c r="I6" s="21">
        <v>2.3523663863429376</v>
      </c>
      <c r="J6" s="21">
        <v>0.32854023068450294</v>
      </c>
      <c r="K6" s="128">
        <v>121398.57209999999</v>
      </c>
      <c r="L6" s="129">
        <v>1671</v>
      </c>
      <c r="M6" s="22" t="s">
        <v>64</v>
      </c>
      <c r="N6" s="127">
        <v>3843866.116840777</v>
      </c>
      <c r="O6" s="127">
        <v>38079443.995813951</v>
      </c>
      <c r="P6" s="130">
        <v>7.1369138096042333</v>
      </c>
    </row>
    <row r="7" spans="1:16" x14ac:dyDescent="0.35">
      <c r="A7" s="124" t="s">
        <v>22</v>
      </c>
      <c r="B7" s="125">
        <v>444199</v>
      </c>
      <c r="C7" s="126">
        <v>1.0310513981346199</v>
      </c>
      <c r="D7" s="127">
        <v>457992</v>
      </c>
      <c r="E7" s="127">
        <v>7453830</v>
      </c>
      <c r="F7" s="126">
        <v>0.79739384094045307</v>
      </c>
      <c r="G7" s="127">
        <v>365200</v>
      </c>
      <c r="H7" s="127">
        <v>5604837.5</v>
      </c>
      <c r="I7" s="21">
        <v>2.9073173329682365</v>
      </c>
      <c r="J7" s="21">
        <v>0.18943498183488816</v>
      </c>
      <c r="K7" s="128">
        <v>1061752.29</v>
      </c>
      <c r="L7" s="127">
        <v>3740</v>
      </c>
      <c r="M7" s="22" t="s">
        <v>64</v>
      </c>
      <c r="N7" s="127">
        <v>0</v>
      </c>
      <c r="O7" s="127">
        <v>0</v>
      </c>
      <c r="P7" s="130">
        <v>16.275022271131373</v>
      </c>
    </row>
    <row r="8" spans="1:16" x14ac:dyDescent="0.35">
      <c r="A8" s="131" t="s">
        <v>23</v>
      </c>
      <c r="B8" s="125">
        <v>31953</v>
      </c>
      <c r="C8" s="126">
        <v>1.1018996651331643</v>
      </c>
      <c r="D8" s="127">
        <v>35209</v>
      </c>
      <c r="E8" s="127">
        <v>317291</v>
      </c>
      <c r="F8" s="126">
        <v>0.86162628873299441</v>
      </c>
      <c r="G8" s="127">
        <v>30337</v>
      </c>
      <c r="H8" s="127">
        <v>270429</v>
      </c>
      <c r="I8" s="21">
        <v>7.0569591653756145</v>
      </c>
      <c r="J8" s="21">
        <v>0.79165684967218752</v>
      </c>
      <c r="K8" s="132">
        <v>214086.97020000001</v>
      </c>
      <c r="L8" s="127">
        <v>1038</v>
      </c>
      <c r="M8" s="20" t="s">
        <v>65</v>
      </c>
      <c r="N8" s="127">
        <v>1920887.7257163408</v>
      </c>
      <c r="O8" s="127">
        <v>18728140.235334922</v>
      </c>
      <c r="P8" s="130">
        <v>9.0116447499218957</v>
      </c>
    </row>
    <row r="9" spans="1:16" x14ac:dyDescent="0.35">
      <c r="A9" s="131" t="s">
        <v>24</v>
      </c>
      <c r="B9" s="125">
        <v>406173</v>
      </c>
      <c r="C9" s="126">
        <v>1.2854571820381955</v>
      </c>
      <c r="D9" s="127">
        <v>522118</v>
      </c>
      <c r="E9" s="127">
        <v>2610590</v>
      </c>
      <c r="F9" s="126">
        <v>1</v>
      </c>
      <c r="G9" s="127">
        <v>522118</v>
      </c>
      <c r="H9" s="127">
        <v>2610590</v>
      </c>
      <c r="I9" s="21">
        <v>0.54993556437433677</v>
      </c>
      <c r="J9" s="21">
        <v>0.10998711287486736</v>
      </c>
      <c r="K9" s="128">
        <v>287131.25699999998</v>
      </c>
      <c r="L9" s="127">
        <v>54485</v>
      </c>
      <c r="M9" s="20" t="s">
        <v>64</v>
      </c>
      <c r="N9" s="127">
        <v>0</v>
      </c>
      <c r="O9" s="127">
        <v>0</v>
      </c>
      <c r="P9" s="130">
        <v>5</v>
      </c>
    </row>
    <row r="10" spans="1:16" x14ac:dyDescent="0.35">
      <c r="A10" s="124" t="s">
        <v>25</v>
      </c>
      <c r="B10" s="125">
        <v>17273</v>
      </c>
      <c r="C10" s="126">
        <v>1.7718983384472877</v>
      </c>
      <c r="D10" s="127">
        <v>30606</v>
      </c>
      <c r="E10" s="127">
        <v>278747</v>
      </c>
      <c r="F10" s="126">
        <v>1</v>
      </c>
      <c r="G10" s="127">
        <v>30606</v>
      </c>
      <c r="H10" s="127">
        <v>278747</v>
      </c>
      <c r="I10" s="21">
        <v>1.1296847023459453</v>
      </c>
      <c r="J10" s="21">
        <v>0.12403767574180172</v>
      </c>
      <c r="K10" s="128">
        <v>34575.130000000005</v>
      </c>
      <c r="L10" s="127">
        <v>1915</v>
      </c>
      <c r="M10" s="20" t="s">
        <v>66</v>
      </c>
      <c r="N10" s="127">
        <v>6054274.8671160089</v>
      </c>
      <c r="O10" s="127">
        <v>56346528.808927938</v>
      </c>
      <c r="P10" s="130">
        <v>9.1075932823629362</v>
      </c>
    </row>
    <row r="11" spans="1:16" x14ac:dyDescent="0.35">
      <c r="A11" s="40" t="s">
        <v>67</v>
      </c>
      <c r="B11" s="24">
        <v>948095</v>
      </c>
      <c r="C11" s="23">
        <v>1.1593922549955438</v>
      </c>
      <c r="D11" s="24">
        <v>1099214</v>
      </c>
      <c r="E11" s="24">
        <v>11040777</v>
      </c>
      <c r="F11" s="23">
        <v>0.90962087455217999</v>
      </c>
      <c r="G11" s="24">
        <v>999868</v>
      </c>
      <c r="H11" s="24">
        <v>9134112.5</v>
      </c>
      <c r="I11" s="25">
        <v>1.7191711498917857</v>
      </c>
      <c r="J11" s="25">
        <v>0.18818951696730252</v>
      </c>
      <c r="K11" s="26">
        <v>1718944.2193</v>
      </c>
      <c r="L11" s="27" t="s">
        <v>68</v>
      </c>
      <c r="M11" s="28"/>
      <c r="N11" s="24">
        <v>11819028.709673125</v>
      </c>
      <c r="O11" s="24">
        <v>113154113.04007681</v>
      </c>
      <c r="P11" s="29">
        <v>10.044247071088979</v>
      </c>
    </row>
    <row r="12" spans="1:16" x14ac:dyDescent="0.35">
      <c r="A12" s="124" t="s">
        <v>218</v>
      </c>
      <c r="B12" s="125">
        <v>314925</v>
      </c>
      <c r="C12" s="126">
        <v>1.0182551401127253</v>
      </c>
      <c r="D12" s="125">
        <v>320674</v>
      </c>
      <c r="E12" s="125">
        <v>2428547</v>
      </c>
      <c r="F12" s="126">
        <v>0.7899985655213706</v>
      </c>
      <c r="G12" s="125">
        <v>253332</v>
      </c>
      <c r="H12" s="125">
        <v>1918548</v>
      </c>
      <c r="I12" s="30">
        <v>2.2463679490692865</v>
      </c>
      <c r="J12" s="30">
        <v>0.29661852884244777</v>
      </c>
      <c r="K12" s="125">
        <v>569076.88527362049</v>
      </c>
      <c r="L12" s="125">
        <v>30</v>
      </c>
      <c r="M12" s="112" t="s">
        <v>65</v>
      </c>
      <c r="N12" s="125">
        <v>0</v>
      </c>
      <c r="O12" s="125">
        <v>0</v>
      </c>
      <c r="P12" s="130">
        <v>7.5732581999164257</v>
      </c>
    </row>
    <row r="13" spans="1:16" x14ac:dyDescent="0.35">
      <c r="A13" s="124" t="s">
        <v>219</v>
      </c>
      <c r="B13" s="125">
        <v>29445</v>
      </c>
      <c r="C13" s="126">
        <v>1.0872474104262184</v>
      </c>
      <c r="D13" s="125">
        <v>32014</v>
      </c>
      <c r="E13" s="125">
        <v>475495</v>
      </c>
      <c r="F13" s="126">
        <v>0.69001062035359528</v>
      </c>
      <c r="G13" s="125">
        <v>22090</v>
      </c>
      <c r="H13" s="125">
        <v>328095</v>
      </c>
      <c r="I13" s="30">
        <v>1.8276842217898766</v>
      </c>
      <c r="J13" s="30">
        <v>0.12305443380526486</v>
      </c>
      <c r="K13" s="125">
        <v>40373.544459338373</v>
      </c>
      <c r="L13" s="125">
        <v>4</v>
      </c>
      <c r="M13" s="112" t="s">
        <v>65</v>
      </c>
      <c r="N13" s="125">
        <v>0</v>
      </c>
      <c r="O13" s="125">
        <v>0</v>
      </c>
      <c r="P13" s="130">
        <v>14.852720684700444</v>
      </c>
    </row>
    <row r="14" spans="1:16" x14ac:dyDescent="0.35">
      <c r="A14" s="124" t="s">
        <v>220</v>
      </c>
      <c r="B14" s="125">
        <v>153519</v>
      </c>
      <c r="C14" s="126">
        <v>0.53607045382004836</v>
      </c>
      <c r="D14" s="125">
        <v>82297</v>
      </c>
      <c r="E14" s="125">
        <v>617227.5</v>
      </c>
      <c r="F14" s="126">
        <v>1.0200085057778534</v>
      </c>
      <c r="G14" s="125">
        <v>83943.64</v>
      </c>
      <c r="H14" s="125">
        <v>629577.30000000005</v>
      </c>
      <c r="I14" s="30">
        <v>4.6249000801351938</v>
      </c>
      <c r="J14" s="30">
        <v>0.61665334401802574</v>
      </c>
      <c r="K14" s="125">
        <v>388230.94736283983</v>
      </c>
      <c r="L14" s="125">
        <v>9</v>
      </c>
      <c r="M14" s="112" t="s">
        <v>65</v>
      </c>
      <c r="N14" s="125">
        <v>0</v>
      </c>
      <c r="O14" s="125">
        <v>0</v>
      </c>
      <c r="P14" s="130">
        <v>7.5</v>
      </c>
    </row>
    <row r="15" spans="1:16" x14ac:dyDescent="0.35">
      <c r="A15" s="124" t="s">
        <v>221</v>
      </c>
      <c r="B15" s="125">
        <v>9906</v>
      </c>
      <c r="C15" s="126">
        <v>0.83999596204320615</v>
      </c>
      <c r="D15" s="125">
        <v>8321</v>
      </c>
      <c r="E15" s="125">
        <v>171412.6</v>
      </c>
      <c r="F15" s="126">
        <v>0.77</v>
      </c>
      <c r="G15" s="125">
        <v>6407.17</v>
      </c>
      <c r="H15" s="125">
        <v>131987.70200000002</v>
      </c>
      <c r="I15" s="30">
        <v>2.1199098672582837</v>
      </c>
      <c r="J15" s="30">
        <v>0.10290824598341181</v>
      </c>
      <c r="K15" s="125">
        <v>13582.622904201256</v>
      </c>
      <c r="L15" s="125">
        <v>2</v>
      </c>
      <c r="M15" s="112" t="s">
        <v>65</v>
      </c>
      <c r="N15" s="125">
        <v>0</v>
      </c>
      <c r="O15" s="125">
        <v>0</v>
      </c>
      <c r="P15" s="130">
        <v>20.6</v>
      </c>
    </row>
    <row r="16" spans="1:16" x14ac:dyDescent="0.35">
      <c r="A16" s="124" t="s">
        <v>27</v>
      </c>
      <c r="B16" s="125">
        <v>158868</v>
      </c>
      <c r="C16" s="126">
        <v>1.0019576000201424</v>
      </c>
      <c r="D16" s="125">
        <v>159179</v>
      </c>
      <c r="E16" s="125">
        <v>1379852.3199999998</v>
      </c>
      <c r="F16" s="126">
        <v>0.92000201031543105</v>
      </c>
      <c r="G16" s="125">
        <v>146445</v>
      </c>
      <c r="H16" s="125">
        <v>1269482.3700000001</v>
      </c>
      <c r="I16" s="30">
        <v>1.3804416675202293</v>
      </c>
      <c r="J16" s="30">
        <v>0.15924504725496896</v>
      </c>
      <c r="K16" s="125">
        <v>202158.78</v>
      </c>
      <c r="L16" s="125">
        <v>87</v>
      </c>
      <c r="M16" s="112" t="s">
        <v>65</v>
      </c>
      <c r="N16" s="125">
        <v>47902.43499315498</v>
      </c>
      <c r="O16" s="125">
        <v>319548.56937965553</v>
      </c>
      <c r="P16" s="130">
        <v>8.6685575358558591</v>
      </c>
    </row>
    <row r="17" spans="1:16" x14ac:dyDescent="0.35">
      <c r="A17" s="40" t="s">
        <v>222</v>
      </c>
      <c r="B17" s="113">
        <v>666663</v>
      </c>
      <c r="C17" s="23">
        <v>0.90373247052858796</v>
      </c>
      <c r="D17" s="24">
        <v>602485</v>
      </c>
      <c r="E17" s="24">
        <v>5072534.42</v>
      </c>
      <c r="F17" s="23">
        <v>0.850175207681519</v>
      </c>
      <c r="G17" s="24">
        <v>512217.81</v>
      </c>
      <c r="H17" s="24">
        <v>4277690.3719999995</v>
      </c>
      <c r="I17" s="25">
        <v>2.368958588144368</v>
      </c>
      <c r="J17" s="25">
        <v>0.2836630691979406</v>
      </c>
      <c r="K17" s="26">
        <v>1213422.78</v>
      </c>
      <c r="L17" s="27" t="s">
        <v>68</v>
      </c>
      <c r="M17" s="28"/>
      <c r="N17" s="24">
        <v>47902.43499315498</v>
      </c>
      <c r="O17" s="24">
        <v>319548.56937965553</v>
      </c>
      <c r="P17" s="29">
        <v>8.4193538760301081</v>
      </c>
    </row>
    <row r="18" spans="1:16" x14ac:dyDescent="0.35">
      <c r="A18" s="124" t="s">
        <v>28</v>
      </c>
      <c r="B18" s="125">
        <v>27862</v>
      </c>
      <c r="C18" s="126">
        <v>1.0814370827650563</v>
      </c>
      <c r="D18" s="127">
        <v>30131</v>
      </c>
      <c r="E18" s="127">
        <v>575442</v>
      </c>
      <c r="F18" s="126">
        <v>1</v>
      </c>
      <c r="G18" s="127">
        <v>30131</v>
      </c>
      <c r="H18" s="127">
        <v>575442</v>
      </c>
      <c r="I18" s="30">
        <v>10.947575572637252</v>
      </c>
      <c r="J18" s="21">
        <v>0.57323135881484677</v>
      </c>
      <c r="K18" s="133">
        <v>329861.39957913302</v>
      </c>
      <c r="L18" s="127">
        <v>55</v>
      </c>
      <c r="M18" s="20" t="s">
        <v>64</v>
      </c>
      <c r="N18" s="127">
        <v>42842.861359228424</v>
      </c>
      <c r="O18" s="127">
        <v>408010.36418174859</v>
      </c>
      <c r="P18" s="130">
        <v>19.098005376522519</v>
      </c>
    </row>
    <row r="19" spans="1:16" x14ac:dyDescent="0.35">
      <c r="A19" s="124" t="s">
        <v>29</v>
      </c>
      <c r="B19" s="125">
        <v>10131</v>
      </c>
      <c r="C19" s="126">
        <v>0.88875727963675843</v>
      </c>
      <c r="D19" s="127">
        <v>9004</v>
      </c>
      <c r="E19" s="127">
        <v>144276</v>
      </c>
      <c r="F19" s="126">
        <v>1</v>
      </c>
      <c r="G19" s="127">
        <v>9004</v>
      </c>
      <c r="H19" s="127">
        <v>144276</v>
      </c>
      <c r="I19" s="30">
        <v>13.322768816178032</v>
      </c>
      <c r="J19" s="21">
        <v>0.83144951634968389</v>
      </c>
      <c r="K19" s="133">
        <v>119958.21042086699</v>
      </c>
      <c r="L19" s="127">
        <v>51</v>
      </c>
      <c r="M19" s="20" t="s">
        <v>64</v>
      </c>
      <c r="N19" s="127">
        <v>20210.378542200007</v>
      </c>
      <c r="O19" s="127">
        <v>181893.40687980008</v>
      </c>
      <c r="P19" s="130">
        <v>16.023545091070634</v>
      </c>
    </row>
    <row r="20" spans="1:16" x14ac:dyDescent="0.35">
      <c r="A20" s="131" t="s">
        <v>30</v>
      </c>
      <c r="B20" s="125">
        <v>61</v>
      </c>
      <c r="C20" s="126">
        <v>1</v>
      </c>
      <c r="D20" s="127">
        <v>61</v>
      </c>
      <c r="E20" s="127">
        <v>610</v>
      </c>
      <c r="F20" s="126">
        <v>1</v>
      </c>
      <c r="G20" s="127">
        <v>61</v>
      </c>
      <c r="H20" s="127">
        <v>610</v>
      </c>
      <c r="I20" s="31">
        <v>11.459416157501698</v>
      </c>
      <c r="J20" s="32">
        <v>1.1459416157501698</v>
      </c>
      <c r="K20" s="134">
        <v>699.02438560760356</v>
      </c>
      <c r="L20" s="127">
        <v>19</v>
      </c>
      <c r="M20" s="20" t="s">
        <v>64</v>
      </c>
      <c r="N20" s="127">
        <v>58314.302864999998</v>
      </c>
      <c r="O20" s="127">
        <v>583143.02864999999</v>
      </c>
      <c r="P20" s="130">
        <v>10</v>
      </c>
    </row>
    <row r="21" spans="1:16" x14ac:dyDescent="0.35">
      <c r="A21" s="124" t="s">
        <v>31</v>
      </c>
      <c r="B21" s="125">
        <v>4358</v>
      </c>
      <c r="C21" s="126">
        <v>0.82377237264800363</v>
      </c>
      <c r="D21" s="127">
        <v>3590</v>
      </c>
      <c r="E21" s="127">
        <v>40127</v>
      </c>
      <c r="F21" s="126">
        <v>1</v>
      </c>
      <c r="G21" s="127">
        <v>3590</v>
      </c>
      <c r="H21" s="127">
        <v>40127</v>
      </c>
      <c r="I21" s="31">
        <v>13.910901285346071</v>
      </c>
      <c r="J21" s="32">
        <v>1.2445519379567971</v>
      </c>
      <c r="K21" s="133">
        <v>49940.135614392399</v>
      </c>
      <c r="L21" s="127">
        <v>3</v>
      </c>
      <c r="M21" s="20" t="s">
        <v>65</v>
      </c>
      <c r="N21" s="127">
        <v>733482.60173212504</v>
      </c>
      <c r="O21" s="127">
        <v>7163002.2273941254</v>
      </c>
      <c r="P21" s="130">
        <v>11.177437325905293</v>
      </c>
    </row>
    <row r="22" spans="1:16" x14ac:dyDescent="0.35">
      <c r="A22" s="40" t="s">
        <v>32</v>
      </c>
      <c r="B22" s="113">
        <v>42412</v>
      </c>
      <c r="C22" s="23">
        <v>1.0088182589833066</v>
      </c>
      <c r="D22" s="24">
        <v>42786</v>
      </c>
      <c r="E22" s="24">
        <v>760455</v>
      </c>
      <c r="F22" s="23">
        <v>1</v>
      </c>
      <c r="G22" s="24">
        <v>42786</v>
      </c>
      <c r="H22" s="24">
        <v>760455</v>
      </c>
      <c r="I22" s="25">
        <v>11.696787968026925</v>
      </c>
      <c r="J22" s="25">
        <v>0.65810438487484468</v>
      </c>
      <c r="K22" s="26">
        <v>500458.77</v>
      </c>
      <c r="L22" s="27" t="s">
        <v>68</v>
      </c>
      <c r="M22" s="28"/>
      <c r="N22" s="24">
        <v>854850.14449855348</v>
      </c>
      <c r="O22" s="24">
        <v>8336049.0271056741</v>
      </c>
      <c r="P22" s="29">
        <v>17.773453933529659</v>
      </c>
    </row>
    <row r="23" spans="1:16" x14ac:dyDescent="0.35">
      <c r="A23" s="33" t="s">
        <v>69</v>
      </c>
      <c r="B23" s="35">
        <v>1657170</v>
      </c>
      <c r="C23" s="34">
        <v>1.0526892231937581</v>
      </c>
      <c r="D23" s="35">
        <v>1744485</v>
      </c>
      <c r="E23" s="35">
        <v>16873766.420000002</v>
      </c>
      <c r="F23" s="34">
        <v>0.89130706770192925</v>
      </c>
      <c r="G23" s="35">
        <v>1554871.81</v>
      </c>
      <c r="H23" s="35">
        <v>14172257.872</v>
      </c>
      <c r="I23" s="36">
        <v>2.2077870003315581</v>
      </c>
      <c r="J23" s="36">
        <v>0.24222151475822373</v>
      </c>
      <c r="K23" s="35">
        <v>3432825.7693000003</v>
      </c>
      <c r="L23" s="37" t="s">
        <v>68</v>
      </c>
      <c r="M23" s="38"/>
      <c r="N23" s="35">
        <v>12721781.289164834</v>
      </c>
      <c r="O23" s="35">
        <v>121809710.63656214</v>
      </c>
      <c r="P23" s="39">
        <v>9.6726348578520316</v>
      </c>
    </row>
    <row r="24" spans="1:16" x14ac:dyDescent="0.35">
      <c r="A24" s="114" t="s">
        <v>70</v>
      </c>
      <c r="B24" s="40"/>
      <c r="C24" s="23"/>
      <c r="D24" s="24"/>
      <c r="E24" s="24"/>
      <c r="F24" s="23"/>
      <c r="G24" s="24"/>
      <c r="H24" s="24"/>
      <c r="I24" s="25"/>
      <c r="J24" s="25"/>
      <c r="K24" s="26">
        <v>593768.62000000023</v>
      </c>
      <c r="L24" s="27"/>
      <c r="M24" s="28"/>
      <c r="N24" s="24"/>
      <c r="O24" s="24"/>
      <c r="P24" s="29"/>
    </row>
    <row r="25" spans="1:16" x14ac:dyDescent="0.35">
      <c r="A25" s="33" t="s">
        <v>71</v>
      </c>
      <c r="B25" s="115">
        <v>1657170</v>
      </c>
      <c r="C25" s="116">
        <v>1.0526892231937581</v>
      </c>
      <c r="D25" s="115">
        <v>1744485</v>
      </c>
      <c r="E25" s="115">
        <v>16873766.420000002</v>
      </c>
      <c r="F25" s="116">
        <v>0.89130706770192925</v>
      </c>
      <c r="G25" s="115">
        <v>1554871.81</v>
      </c>
      <c r="H25" s="115">
        <v>14172257.872</v>
      </c>
      <c r="I25" s="117">
        <v>2.589663252882564</v>
      </c>
      <c r="J25" s="117">
        <v>0.28411805836918236</v>
      </c>
      <c r="K25" s="115">
        <v>4026594.3893000004</v>
      </c>
      <c r="L25" s="118" t="s">
        <v>68</v>
      </c>
      <c r="M25" s="119"/>
      <c r="N25" s="115">
        <v>12721781.289164834</v>
      </c>
      <c r="O25" s="115">
        <v>121809710.63656214</v>
      </c>
      <c r="P25" s="120">
        <v>9.6726348578520316</v>
      </c>
    </row>
  </sheetData>
  <mergeCells count="9">
    <mergeCell ref="A1:P1"/>
    <mergeCell ref="A2:A4"/>
    <mergeCell ref="D2:E2"/>
    <mergeCell ref="G2:J2"/>
    <mergeCell ref="L2:M2"/>
    <mergeCell ref="N2:O2"/>
    <mergeCell ref="L3:L4"/>
    <mergeCell ref="M3:M4"/>
    <mergeCell ref="P3:P4"/>
  </mergeCells>
  <pageMargins left="0.7" right="0.7" top="0.75" bottom="0.75" header="0.3" footer="0.3"/>
  <pageSetup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3189BE-AE24-4D77-A725-E475F457DC46}">
  <dimension ref="A1:R107"/>
  <sheetViews>
    <sheetView workbookViewId="0">
      <selection sqref="A1:E1"/>
    </sheetView>
  </sheetViews>
  <sheetFormatPr defaultRowHeight="14.5" x14ac:dyDescent="0.35"/>
  <cols>
    <col min="1" max="1" width="17.453125" customWidth="1"/>
    <col min="2" max="2" width="37" customWidth="1"/>
    <col min="3" max="3" width="25" customWidth="1"/>
    <col min="4" max="4" width="21.453125" bestFit="1" customWidth="1"/>
    <col min="5" max="5" width="16.7265625" customWidth="1"/>
    <col min="7" max="9" width="16.26953125" customWidth="1"/>
    <col min="10" max="11" width="35.1796875" customWidth="1"/>
    <col min="12" max="12" width="11.54296875" customWidth="1"/>
    <col min="13" max="13" width="12.7265625" customWidth="1"/>
    <col min="16" max="16" width="12" bestFit="1" customWidth="1"/>
  </cols>
  <sheetData>
    <row r="1" spans="1:14" ht="23.5" x14ac:dyDescent="0.55000000000000004">
      <c r="A1" s="160" t="s">
        <v>81</v>
      </c>
      <c r="B1" s="161"/>
      <c r="C1" s="161"/>
      <c r="D1" s="161"/>
      <c r="E1" s="162"/>
      <c r="G1" s="159" t="s">
        <v>194</v>
      </c>
      <c r="H1" s="159"/>
      <c r="I1" s="159"/>
      <c r="J1" s="159"/>
      <c r="K1" s="159"/>
      <c r="L1" s="159"/>
      <c r="M1" s="159"/>
      <c r="N1" s="159"/>
    </row>
    <row r="2" spans="1:14" ht="52" x14ac:dyDescent="0.35">
      <c r="A2" s="47" t="s">
        <v>72</v>
      </c>
      <c r="B2" s="47" t="s">
        <v>83</v>
      </c>
      <c r="C2" s="48" t="s">
        <v>193</v>
      </c>
      <c r="D2" s="48" t="s">
        <v>84</v>
      </c>
      <c r="E2" s="49" t="s">
        <v>85</v>
      </c>
      <c r="G2" s="41" t="s">
        <v>72</v>
      </c>
      <c r="H2" s="41" t="s">
        <v>73</v>
      </c>
      <c r="I2" s="41" t="s">
        <v>74</v>
      </c>
      <c r="J2" s="41" t="s">
        <v>197</v>
      </c>
      <c r="K2" s="42" t="s">
        <v>198</v>
      </c>
      <c r="L2" s="105" t="s">
        <v>195</v>
      </c>
      <c r="M2" s="105" t="s">
        <v>196</v>
      </c>
      <c r="N2" s="106" t="s">
        <v>75</v>
      </c>
    </row>
    <row r="3" spans="1:14" x14ac:dyDescent="0.35">
      <c r="A3" s="50" t="s">
        <v>76</v>
      </c>
      <c r="B3" s="51" t="s">
        <v>88</v>
      </c>
      <c r="C3" s="52">
        <f t="shared" ref="C3:C44" si="0">SUMIFS($L$3:$L$104,$G$3:$G$104,A3,$K$3:$K$104,B3)</f>
        <v>522118</v>
      </c>
      <c r="D3" s="52">
        <f t="shared" ref="D3:D44" si="1">SUMIFS($M$3:$M$104,$G$3:$G$104,A3,$K$3:$K$104,B3)</f>
        <v>2610590</v>
      </c>
      <c r="E3" s="53">
        <f t="shared" ref="E3:E44" si="2">D3/C3</f>
        <v>5</v>
      </c>
      <c r="G3" s="43" t="s">
        <v>76</v>
      </c>
      <c r="H3" s="43" t="s">
        <v>77</v>
      </c>
      <c r="I3" s="43" t="s">
        <v>78</v>
      </c>
      <c r="J3" s="44" t="s">
        <v>79</v>
      </c>
      <c r="K3" s="45" t="s">
        <v>80</v>
      </c>
      <c r="L3" s="44">
        <v>12</v>
      </c>
      <c r="M3" s="44">
        <f t="shared" ref="M3:M52" si="3">L3*N3</f>
        <v>108</v>
      </c>
      <c r="N3" s="46">
        <v>9</v>
      </c>
    </row>
    <row r="4" spans="1:14" x14ac:dyDescent="0.35">
      <c r="A4" s="50" t="s">
        <v>90</v>
      </c>
      <c r="B4" s="51" t="s">
        <v>91</v>
      </c>
      <c r="C4" s="52">
        <f t="shared" si="0"/>
        <v>329001</v>
      </c>
      <c r="D4" s="52">
        <f t="shared" si="1"/>
        <v>1974006</v>
      </c>
      <c r="E4" s="53">
        <f t="shared" si="2"/>
        <v>6</v>
      </c>
      <c r="G4" s="43" t="s">
        <v>76</v>
      </c>
      <c r="H4" s="43" t="s">
        <v>77</v>
      </c>
      <c r="I4" s="43" t="s">
        <v>78</v>
      </c>
      <c r="J4" s="44" t="s">
        <v>82</v>
      </c>
      <c r="K4" s="45" t="s">
        <v>80</v>
      </c>
      <c r="L4" s="44">
        <v>676</v>
      </c>
      <c r="M4" s="44">
        <f t="shared" si="3"/>
        <v>6084</v>
      </c>
      <c r="N4" s="46">
        <v>9</v>
      </c>
    </row>
    <row r="5" spans="1:14" x14ac:dyDescent="0.35">
      <c r="A5" s="50" t="s">
        <v>76</v>
      </c>
      <c r="B5" s="51" t="s">
        <v>93</v>
      </c>
      <c r="C5" s="52">
        <f t="shared" si="0"/>
        <v>251549</v>
      </c>
      <c r="D5" s="52">
        <f t="shared" si="1"/>
        <v>5030980</v>
      </c>
      <c r="E5" s="53">
        <f t="shared" si="2"/>
        <v>20</v>
      </c>
      <c r="G5" s="43" t="s">
        <v>76</v>
      </c>
      <c r="H5" s="43" t="s">
        <v>77</v>
      </c>
      <c r="I5" s="43" t="s">
        <v>78</v>
      </c>
      <c r="J5" s="44" t="s">
        <v>86</v>
      </c>
      <c r="K5" s="45" t="s">
        <v>87</v>
      </c>
      <c r="L5" s="44">
        <v>1421</v>
      </c>
      <c r="M5" s="44">
        <f t="shared" si="3"/>
        <v>12789</v>
      </c>
      <c r="N5" s="46">
        <v>9</v>
      </c>
    </row>
    <row r="6" spans="1:14" x14ac:dyDescent="0.35">
      <c r="A6" s="50" t="s">
        <v>76</v>
      </c>
      <c r="B6" s="51" t="s">
        <v>96</v>
      </c>
      <c r="C6" s="52">
        <f t="shared" si="0"/>
        <v>174608</v>
      </c>
      <c r="D6" s="52">
        <f t="shared" si="1"/>
        <v>1746080</v>
      </c>
      <c r="E6" s="53">
        <f t="shared" si="2"/>
        <v>10</v>
      </c>
      <c r="G6" s="43" t="s">
        <v>76</v>
      </c>
      <c r="H6" s="43" t="s">
        <v>77</v>
      </c>
      <c r="I6" s="43" t="s">
        <v>78</v>
      </c>
      <c r="J6" s="44" t="s">
        <v>89</v>
      </c>
      <c r="K6" s="55" t="s">
        <v>89</v>
      </c>
      <c r="L6" s="44">
        <v>2405</v>
      </c>
      <c r="M6" s="44">
        <f t="shared" si="3"/>
        <v>36075</v>
      </c>
      <c r="N6" s="46">
        <v>15</v>
      </c>
    </row>
    <row r="7" spans="1:14" x14ac:dyDescent="0.35">
      <c r="A7" s="50" t="s">
        <v>90</v>
      </c>
      <c r="B7" s="51" t="s">
        <v>98</v>
      </c>
      <c r="C7" s="52">
        <f t="shared" si="0"/>
        <v>82297</v>
      </c>
      <c r="D7" s="52">
        <f t="shared" si="1"/>
        <v>617227.5</v>
      </c>
      <c r="E7" s="53">
        <f t="shared" si="2"/>
        <v>7.5</v>
      </c>
      <c r="G7" s="43" t="s">
        <v>76</v>
      </c>
      <c r="H7" s="43" t="s">
        <v>77</v>
      </c>
      <c r="I7" s="43" t="s">
        <v>78</v>
      </c>
      <c r="J7" s="44" t="s">
        <v>92</v>
      </c>
      <c r="K7" s="55" t="s">
        <v>92</v>
      </c>
      <c r="L7" s="44">
        <v>10865</v>
      </c>
      <c r="M7" s="44">
        <f t="shared" si="3"/>
        <v>54325</v>
      </c>
      <c r="N7" s="46">
        <v>5</v>
      </c>
    </row>
    <row r="8" spans="1:14" x14ac:dyDescent="0.35">
      <c r="A8" s="50" t="s">
        <v>90</v>
      </c>
      <c r="B8" s="51" t="s">
        <v>89</v>
      </c>
      <c r="C8" s="52">
        <f t="shared" si="0"/>
        <v>61491</v>
      </c>
      <c r="D8" s="52">
        <f t="shared" si="1"/>
        <v>922365</v>
      </c>
      <c r="E8" s="53">
        <f t="shared" si="2"/>
        <v>15</v>
      </c>
      <c r="G8" s="43" t="s">
        <v>76</v>
      </c>
      <c r="H8" s="43" t="s">
        <v>77</v>
      </c>
      <c r="I8" s="43" t="s">
        <v>78</v>
      </c>
      <c r="J8" s="44" t="s">
        <v>94</v>
      </c>
      <c r="K8" s="55" t="s">
        <v>95</v>
      </c>
      <c r="L8" s="44">
        <v>855</v>
      </c>
      <c r="M8" s="44">
        <f t="shared" si="3"/>
        <v>1710</v>
      </c>
      <c r="N8" s="46">
        <v>2</v>
      </c>
    </row>
    <row r="9" spans="1:14" x14ac:dyDescent="0.35">
      <c r="A9" s="50" t="s">
        <v>76</v>
      </c>
      <c r="B9" s="51" t="s">
        <v>97</v>
      </c>
      <c r="C9" s="52">
        <f t="shared" si="0"/>
        <v>51743</v>
      </c>
      <c r="D9" s="52">
        <f t="shared" si="1"/>
        <v>517430</v>
      </c>
      <c r="E9" s="53">
        <f t="shared" si="2"/>
        <v>10</v>
      </c>
      <c r="G9" s="43" t="s">
        <v>76</v>
      </c>
      <c r="H9" s="43" t="s">
        <v>77</v>
      </c>
      <c r="I9" s="43" t="s">
        <v>78</v>
      </c>
      <c r="J9" s="44" t="s">
        <v>97</v>
      </c>
      <c r="K9" s="55" t="s">
        <v>97</v>
      </c>
      <c r="L9" s="44">
        <v>9877</v>
      </c>
      <c r="M9" s="44">
        <f t="shared" si="3"/>
        <v>98770</v>
      </c>
      <c r="N9" s="46">
        <v>10</v>
      </c>
    </row>
    <row r="10" spans="1:14" x14ac:dyDescent="0.35">
      <c r="A10" s="50" t="s">
        <v>90</v>
      </c>
      <c r="B10" s="51" t="s">
        <v>104</v>
      </c>
      <c r="C10" s="52">
        <f t="shared" si="0"/>
        <v>44967</v>
      </c>
      <c r="D10" s="52">
        <f t="shared" si="1"/>
        <v>134901</v>
      </c>
      <c r="E10" s="53">
        <f t="shared" si="2"/>
        <v>3</v>
      </c>
      <c r="G10" s="43" t="s">
        <v>76</v>
      </c>
      <c r="H10" s="43" t="s">
        <v>77</v>
      </c>
      <c r="I10" s="43" t="s">
        <v>99</v>
      </c>
      <c r="J10" s="44" t="s">
        <v>100</v>
      </c>
      <c r="K10" s="45" t="s">
        <v>101</v>
      </c>
      <c r="L10" s="44">
        <v>1510</v>
      </c>
      <c r="M10" s="44">
        <f t="shared" si="3"/>
        <v>30200</v>
      </c>
      <c r="N10" s="46">
        <v>20</v>
      </c>
    </row>
    <row r="11" spans="1:14" x14ac:dyDescent="0.35">
      <c r="A11" s="50" t="s">
        <v>90</v>
      </c>
      <c r="B11" s="51" t="s">
        <v>105</v>
      </c>
      <c r="C11" s="52">
        <f t="shared" si="0"/>
        <v>36232</v>
      </c>
      <c r="D11" s="52">
        <f t="shared" si="1"/>
        <v>530750.80000000005</v>
      </c>
      <c r="E11" s="53">
        <f t="shared" si="2"/>
        <v>14.648675204239348</v>
      </c>
      <c r="G11" s="43" t="s">
        <v>76</v>
      </c>
      <c r="H11" s="43" t="s">
        <v>77</v>
      </c>
      <c r="I11" s="43" t="s">
        <v>99</v>
      </c>
      <c r="J11" s="44" t="s">
        <v>102</v>
      </c>
      <c r="K11" s="45" t="s">
        <v>102</v>
      </c>
      <c r="L11" s="44">
        <v>1137</v>
      </c>
      <c r="M11" s="44">
        <f t="shared" si="3"/>
        <v>17055</v>
      </c>
      <c r="N11" s="46">
        <v>15</v>
      </c>
    </row>
    <row r="12" spans="1:14" x14ac:dyDescent="0.35">
      <c r="A12" s="50" t="s">
        <v>76</v>
      </c>
      <c r="B12" s="51" t="s">
        <v>106</v>
      </c>
      <c r="C12" s="52">
        <f t="shared" si="0"/>
        <v>33196</v>
      </c>
      <c r="D12" s="52">
        <f t="shared" si="1"/>
        <v>497940</v>
      </c>
      <c r="E12" s="53">
        <f t="shared" si="2"/>
        <v>15</v>
      </c>
      <c r="G12" s="43" t="s">
        <v>76</v>
      </c>
      <c r="H12" s="43" t="s">
        <v>77</v>
      </c>
      <c r="I12" s="43" t="s">
        <v>99</v>
      </c>
      <c r="J12" s="44" t="s">
        <v>103</v>
      </c>
      <c r="K12" s="55" t="s">
        <v>103</v>
      </c>
      <c r="L12" s="44">
        <v>1630</v>
      </c>
      <c r="M12" s="44">
        <f t="shared" si="3"/>
        <v>24450</v>
      </c>
      <c r="N12" s="46">
        <v>15</v>
      </c>
    </row>
    <row r="13" spans="1:14" x14ac:dyDescent="0.35">
      <c r="A13" s="50" t="s">
        <v>90</v>
      </c>
      <c r="B13" s="51" t="s">
        <v>101</v>
      </c>
      <c r="C13" s="52">
        <f t="shared" si="0"/>
        <v>28952</v>
      </c>
      <c r="D13" s="52">
        <f t="shared" si="1"/>
        <v>579040</v>
      </c>
      <c r="E13" s="53">
        <f t="shared" si="2"/>
        <v>20</v>
      </c>
      <c r="G13" s="43" t="s">
        <v>76</v>
      </c>
      <c r="H13" s="43" t="s">
        <v>77</v>
      </c>
      <c r="I13" s="43" t="s">
        <v>99</v>
      </c>
      <c r="J13" s="44" t="s">
        <v>96</v>
      </c>
      <c r="K13" s="55" t="s">
        <v>96</v>
      </c>
      <c r="L13" s="44">
        <v>2266</v>
      </c>
      <c r="M13" s="44">
        <f t="shared" si="3"/>
        <v>22660</v>
      </c>
      <c r="N13" s="46">
        <v>10</v>
      </c>
    </row>
    <row r="14" spans="1:14" x14ac:dyDescent="0.35">
      <c r="A14" s="50" t="s">
        <v>76</v>
      </c>
      <c r="B14" s="51" t="s">
        <v>110</v>
      </c>
      <c r="C14" s="52">
        <f t="shared" si="0"/>
        <v>25446</v>
      </c>
      <c r="D14" s="52">
        <f t="shared" si="1"/>
        <v>508920</v>
      </c>
      <c r="E14" s="53">
        <f t="shared" si="2"/>
        <v>20</v>
      </c>
      <c r="G14" s="43" t="s">
        <v>76</v>
      </c>
      <c r="H14" s="43" t="s">
        <v>77</v>
      </c>
      <c r="I14" s="43" t="s">
        <v>99</v>
      </c>
      <c r="J14" s="44" t="s">
        <v>104</v>
      </c>
      <c r="K14" s="55" t="s">
        <v>104</v>
      </c>
      <c r="L14" s="44">
        <v>755</v>
      </c>
      <c r="M14" s="44">
        <f t="shared" si="3"/>
        <v>2265</v>
      </c>
      <c r="N14" s="46">
        <v>3</v>
      </c>
    </row>
    <row r="15" spans="1:14" x14ac:dyDescent="0.35">
      <c r="A15" s="50" t="s">
        <v>76</v>
      </c>
      <c r="B15" s="51" t="s">
        <v>92</v>
      </c>
      <c r="C15" s="52">
        <f t="shared" si="0"/>
        <v>19897</v>
      </c>
      <c r="D15" s="52">
        <f t="shared" si="1"/>
        <v>99485</v>
      </c>
      <c r="E15" s="53">
        <f t="shared" si="2"/>
        <v>5</v>
      </c>
      <c r="G15" s="43" t="s">
        <v>76</v>
      </c>
      <c r="H15" s="43" t="s">
        <v>77</v>
      </c>
      <c r="I15" s="43" t="s">
        <v>99</v>
      </c>
      <c r="J15" s="44" t="s">
        <v>107</v>
      </c>
      <c r="K15" s="45" t="s">
        <v>91</v>
      </c>
      <c r="L15" s="44">
        <v>1800</v>
      </c>
      <c r="M15" s="44">
        <f t="shared" si="3"/>
        <v>10800</v>
      </c>
      <c r="N15" s="46">
        <v>6</v>
      </c>
    </row>
    <row r="16" spans="1:14" x14ac:dyDescent="0.35">
      <c r="A16" s="50" t="s">
        <v>76</v>
      </c>
      <c r="B16" s="51" t="s">
        <v>95</v>
      </c>
      <c r="C16" s="52">
        <f t="shared" si="0"/>
        <v>15329</v>
      </c>
      <c r="D16" s="52">
        <f t="shared" si="1"/>
        <v>30658</v>
      </c>
      <c r="E16" s="53">
        <f t="shared" si="2"/>
        <v>2</v>
      </c>
      <c r="G16" s="56" t="s">
        <v>76</v>
      </c>
      <c r="H16" s="56" t="s">
        <v>108</v>
      </c>
      <c r="I16" s="56" t="s">
        <v>99</v>
      </c>
      <c r="J16" s="57" t="s">
        <v>109</v>
      </c>
      <c r="K16" s="58" t="s">
        <v>101</v>
      </c>
      <c r="L16" s="57">
        <v>1314</v>
      </c>
      <c r="M16" s="57">
        <f t="shared" si="3"/>
        <v>28251</v>
      </c>
      <c r="N16" s="59">
        <v>21.5</v>
      </c>
    </row>
    <row r="17" spans="1:14" x14ac:dyDescent="0.35">
      <c r="A17" s="50" t="s">
        <v>76</v>
      </c>
      <c r="B17" s="51" t="s">
        <v>87</v>
      </c>
      <c r="C17" s="52">
        <f t="shared" si="0"/>
        <v>8980</v>
      </c>
      <c r="D17" s="52">
        <f t="shared" si="1"/>
        <v>80820</v>
      </c>
      <c r="E17" s="53">
        <f t="shared" si="2"/>
        <v>9</v>
      </c>
      <c r="G17" s="56" t="s">
        <v>76</v>
      </c>
      <c r="H17" s="56" t="s">
        <v>108</v>
      </c>
      <c r="I17" s="56" t="s">
        <v>99</v>
      </c>
      <c r="J17" s="57" t="s">
        <v>111</v>
      </c>
      <c r="K17" s="58" t="s">
        <v>101</v>
      </c>
      <c r="L17" s="57">
        <v>1900</v>
      </c>
      <c r="M17" s="57">
        <f t="shared" si="3"/>
        <v>47500</v>
      </c>
      <c r="N17" s="59">
        <v>25</v>
      </c>
    </row>
    <row r="18" spans="1:14" x14ac:dyDescent="0.35">
      <c r="A18" s="50" t="s">
        <v>90</v>
      </c>
      <c r="B18" s="51" t="s">
        <v>115</v>
      </c>
      <c r="C18" s="52">
        <f t="shared" si="0"/>
        <v>8321</v>
      </c>
      <c r="D18" s="52">
        <f t="shared" si="1"/>
        <v>171412.6</v>
      </c>
      <c r="E18" s="53">
        <f t="shared" si="2"/>
        <v>20.6</v>
      </c>
      <c r="G18" s="56" t="s">
        <v>76</v>
      </c>
      <c r="H18" s="56" t="s">
        <v>108</v>
      </c>
      <c r="I18" s="56" t="s">
        <v>99</v>
      </c>
      <c r="J18" s="57" t="s">
        <v>112</v>
      </c>
      <c r="K18" s="58" t="s">
        <v>101</v>
      </c>
      <c r="L18" s="57">
        <v>53</v>
      </c>
      <c r="M18" s="57">
        <f t="shared" si="3"/>
        <v>1325</v>
      </c>
      <c r="N18" s="59">
        <v>25</v>
      </c>
    </row>
    <row r="19" spans="1:14" x14ac:dyDescent="0.35">
      <c r="A19" s="50" t="s">
        <v>76</v>
      </c>
      <c r="B19" s="51" t="s">
        <v>101</v>
      </c>
      <c r="C19" s="52">
        <f t="shared" si="0"/>
        <v>5997</v>
      </c>
      <c r="D19" s="52">
        <f t="shared" si="1"/>
        <v>137776</v>
      </c>
      <c r="E19" s="53">
        <f t="shared" si="2"/>
        <v>22.974153743538437</v>
      </c>
      <c r="G19" s="56" t="s">
        <v>76</v>
      </c>
      <c r="H19" s="56" t="s">
        <v>108</v>
      </c>
      <c r="I19" s="56" t="s">
        <v>99</v>
      </c>
      <c r="J19" s="57" t="s">
        <v>113</v>
      </c>
      <c r="K19" s="58" t="s">
        <v>93</v>
      </c>
      <c r="L19" s="57">
        <v>239082</v>
      </c>
      <c r="M19" s="57">
        <f t="shared" si="3"/>
        <v>4781640</v>
      </c>
      <c r="N19" s="59">
        <v>20</v>
      </c>
    </row>
    <row r="20" spans="1:14" x14ac:dyDescent="0.35">
      <c r="A20" s="50" t="s">
        <v>76</v>
      </c>
      <c r="B20" s="51" t="s">
        <v>89</v>
      </c>
      <c r="C20" s="52">
        <f t="shared" si="0"/>
        <v>4776</v>
      </c>
      <c r="D20" s="52">
        <f t="shared" si="1"/>
        <v>71640</v>
      </c>
      <c r="E20" s="53">
        <f t="shared" si="2"/>
        <v>15</v>
      </c>
      <c r="G20" s="56" t="s">
        <v>76</v>
      </c>
      <c r="H20" s="56" t="s">
        <v>108</v>
      </c>
      <c r="I20" s="56" t="s">
        <v>99</v>
      </c>
      <c r="J20" s="57" t="s">
        <v>114</v>
      </c>
      <c r="K20" s="60" t="s">
        <v>114</v>
      </c>
      <c r="L20" s="57">
        <v>863</v>
      </c>
      <c r="M20" s="57">
        <f t="shared" si="3"/>
        <v>11219</v>
      </c>
      <c r="N20" s="59">
        <v>13</v>
      </c>
    </row>
    <row r="21" spans="1:14" x14ac:dyDescent="0.35">
      <c r="A21" s="50" t="s">
        <v>76</v>
      </c>
      <c r="B21" s="51" t="s">
        <v>119</v>
      </c>
      <c r="C21" s="52">
        <f t="shared" si="0"/>
        <v>3991</v>
      </c>
      <c r="D21" s="52">
        <f t="shared" si="1"/>
        <v>99775</v>
      </c>
      <c r="E21" s="53">
        <f t="shared" si="2"/>
        <v>25</v>
      </c>
      <c r="G21" s="56" t="s">
        <v>76</v>
      </c>
      <c r="H21" s="56" t="s">
        <v>108</v>
      </c>
      <c r="I21" s="56" t="s">
        <v>99</v>
      </c>
      <c r="J21" s="57" t="s">
        <v>116</v>
      </c>
      <c r="K21" s="58" t="s">
        <v>92</v>
      </c>
      <c r="L21" s="57">
        <v>105</v>
      </c>
      <c r="M21" s="57">
        <f t="shared" si="3"/>
        <v>525</v>
      </c>
      <c r="N21" s="59">
        <v>5</v>
      </c>
    </row>
    <row r="22" spans="1:14" x14ac:dyDescent="0.35">
      <c r="A22" s="50" t="s">
        <v>76</v>
      </c>
      <c r="B22" s="51" t="s">
        <v>120</v>
      </c>
      <c r="C22" s="52">
        <f t="shared" si="0"/>
        <v>3908</v>
      </c>
      <c r="D22" s="52">
        <f t="shared" si="1"/>
        <v>97700</v>
      </c>
      <c r="E22" s="53">
        <f t="shared" si="2"/>
        <v>25</v>
      </c>
      <c r="G22" s="56" t="s">
        <v>76</v>
      </c>
      <c r="H22" s="56" t="s">
        <v>108</v>
      </c>
      <c r="I22" s="56" t="s">
        <v>99</v>
      </c>
      <c r="J22" s="57" t="s">
        <v>117</v>
      </c>
      <c r="K22" s="58" t="s">
        <v>96</v>
      </c>
      <c r="L22" s="57">
        <v>162695</v>
      </c>
      <c r="M22" s="57">
        <f t="shared" si="3"/>
        <v>1626950</v>
      </c>
      <c r="N22" s="59">
        <v>10</v>
      </c>
    </row>
    <row r="23" spans="1:14" x14ac:dyDescent="0.35">
      <c r="A23" s="50" t="s">
        <v>90</v>
      </c>
      <c r="B23" s="51" t="s">
        <v>121</v>
      </c>
      <c r="C23" s="52">
        <f t="shared" si="0"/>
        <v>3682</v>
      </c>
      <c r="D23" s="52">
        <f t="shared" si="1"/>
        <v>51548</v>
      </c>
      <c r="E23" s="53">
        <f t="shared" si="2"/>
        <v>14</v>
      </c>
      <c r="G23" s="56" t="s">
        <v>76</v>
      </c>
      <c r="H23" s="56" t="s">
        <v>108</v>
      </c>
      <c r="I23" s="56" t="s">
        <v>99</v>
      </c>
      <c r="J23" s="57" t="s">
        <v>118</v>
      </c>
      <c r="K23" s="61" t="s">
        <v>118</v>
      </c>
      <c r="L23" s="57">
        <v>346</v>
      </c>
      <c r="M23" s="57">
        <f t="shared" si="3"/>
        <v>8650</v>
      </c>
      <c r="N23" s="59">
        <v>25</v>
      </c>
    </row>
    <row r="24" spans="1:14" x14ac:dyDescent="0.35">
      <c r="A24" s="50" t="s">
        <v>76</v>
      </c>
      <c r="B24" s="51" t="s">
        <v>80</v>
      </c>
      <c r="C24" s="52">
        <f t="shared" si="0"/>
        <v>3516</v>
      </c>
      <c r="D24" s="52">
        <f t="shared" si="1"/>
        <v>31644</v>
      </c>
      <c r="E24" s="53">
        <f t="shared" si="2"/>
        <v>9</v>
      </c>
      <c r="G24" s="56" t="s">
        <v>76</v>
      </c>
      <c r="H24" s="56" t="s">
        <v>108</v>
      </c>
      <c r="I24" s="56" t="s">
        <v>99</v>
      </c>
      <c r="J24" s="57" t="s">
        <v>106</v>
      </c>
      <c r="K24" s="61" t="s">
        <v>106</v>
      </c>
      <c r="L24" s="57">
        <v>21585</v>
      </c>
      <c r="M24" s="57">
        <f t="shared" si="3"/>
        <v>323775</v>
      </c>
      <c r="N24" s="59">
        <v>15</v>
      </c>
    </row>
    <row r="25" spans="1:14" x14ac:dyDescent="0.35">
      <c r="A25" s="50" t="s">
        <v>76</v>
      </c>
      <c r="B25" s="51" t="s">
        <v>105</v>
      </c>
      <c r="C25" s="52">
        <f t="shared" si="0"/>
        <v>3318</v>
      </c>
      <c r="D25" s="52">
        <f t="shared" si="1"/>
        <v>49770</v>
      </c>
      <c r="E25" s="53">
        <f t="shared" si="2"/>
        <v>15</v>
      </c>
      <c r="G25" s="56" t="s">
        <v>76</v>
      </c>
      <c r="H25" s="56" t="s">
        <v>108</v>
      </c>
      <c r="I25" s="56" t="s">
        <v>99</v>
      </c>
      <c r="J25" s="57" t="s">
        <v>119</v>
      </c>
      <c r="K25" s="61" t="s">
        <v>119</v>
      </c>
      <c r="L25" s="57">
        <v>3991</v>
      </c>
      <c r="M25" s="57">
        <f t="shared" si="3"/>
        <v>99775</v>
      </c>
      <c r="N25" s="59">
        <v>25</v>
      </c>
    </row>
    <row r="26" spans="1:14" x14ac:dyDescent="0.35">
      <c r="A26" s="50" t="s">
        <v>76</v>
      </c>
      <c r="B26" s="51" t="s">
        <v>122</v>
      </c>
      <c r="C26" s="52">
        <f t="shared" si="0"/>
        <v>3283</v>
      </c>
      <c r="D26" s="52">
        <f t="shared" si="1"/>
        <v>82075</v>
      </c>
      <c r="E26" s="53">
        <f t="shared" si="2"/>
        <v>25</v>
      </c>
      <c r="G26" s="56" t="s">
        <v>76</v>
      </c>
      <c r="H26" s="56" t="s">
        <v>108</v>
      </c>
      <c r="I26" s="56" t="s">
        <v>99</v>
      </c>
      <c r="J26" s="57" t="s">
        <v>110</v>
      </c>
      <c r="K26" s="61" t="s">
        <v>110</v>
      </c>
      <c r="L26" s="57">
        <v>25446</v>
      </c>
      <c r="M26" s="57">
        <f t="shared" si="3"/>
        <v>508920</v>
      </c>
      <c r="N26" s="59">
        <v>20</v>
      </c>
    </row>
    <row r="27" spans="1:14" x14ac:dyDescent="0.35">
      <c r="A27" s="50" t="s">
        <v>76</v>
      </c>
      <c r="B27" s="51" t="s">
        <v>102</v>
      </c>
      <c r="C27" s="52">
        <f t="shared" si="0"/>
        <v>2897</v>
      </c>
      <c r="D27" s="52">
        <f t="shared" si="1"/>
        <v>39935</v>
      </c>
      <c r="E27" s="53">
        <f t="shared" si="2"/>
        <v>13.784949948222298</v>
      </c>
      <c r="G27" s="56" t="s">
        <v>76</v>
      </c>
      <c r="H27" s="56" t="s">
        <v>108</v>
      </c>
      <c r="I27" s="56" t="s">
        <v>99</v>
      </c>
      <c r="J27" s="57" t="s">
        <v>122</v>
      </c>
      <c r="K27" s="61" t="s">
        <v>122</v>
      </c>
      <c r="L27" s="57">
        <v>612</v>
      </c>
      <c r="M27" s="57">
        <f t="shared" si="3"/>
        <v>15300</v>
      </c>
      <c r="N27" s="59">
        <v>25</v>
      </c>
    </row>
    <row r="28" spans="1:14" x14ac:dyDescent="0.35">
      <c r="A28" s="50" t="s">
        <v>90</v>
      </c>
      <c r="B28" s="51" t="s">
        <v>93</v>
      </c>
      <c r="C28" s="52">
        <f t="shared" si="0"/>
        <v>2615</v>
      </c>
      <c r="D28" s="52">
        <f t="shared" si="1"/>
        <v>44228.5</v>
      </c>
      <c r="E28" s="53">
        <f t="shared" si="2"/>
        <v>16.91338432122371</v>
      </c>
      <c r="G28" s="62" t="s">
        <v>76</v>
      </c>
      <c r="H28" s="62" t="s">
        <v>123</v>
      </c>
      <c r="I28" s="62" t="s">
        <v>78</v>
      </c>
      <c r="J28" s="63" t="s">
        <v>124</v>
      </c>
      <c r="K28" s="64" t="s">
        <v>124</v>
      </c>
      <c r="L28" s="63">
        <v>61</v>
      </c>
      <c r="M28" s="63">
        <f t="shared" si="3"/>
        <v>915</v>
      </c>
      <c r="N28" s="65">
        <v>15</v>
      </c>
    </row>
    <row r="29" spans="1:14" x14ac:dyDescent="0.35">
      <c r="A29" s="50" t="s">
        <v>90</v>
      </c>
      <c r="B29" s="51" t="s">
        <v>128</v>
      </c>
      <c r="C29" s="52">
        <f t="shared" si="0"/>
        <v>2021</v>
      </c>
      <c r="D29" s="52">
        <f t="shared" si="1"/>
        <v>30315</v>
      </c>
      <c r="E29" s="53">
        <f t="shared" si="2"/>
        <v>15</v>
      </c>
      <c r="G29" s="62" t="s">
        <v>76</v>
      </c>
      <c r="H29" s="62" t="s">
        <v>123</v>
      </c>
      <c r="I29" s="62" t="s">
        <v>78</v>
      </c>
      <c r="J29" s="63" t="s">
        <v>125</v>
      </c>
      <c r="K29" s="64" t="s">
        <v>80</v>
      </c>
      <c r="L29" s="63">
        <v>873</v>
      </c>
      <c r="M29" s="63">
        <f t="shared" si="3"/>
        <v>7857</v>
      </c>
      <c r="N29" s="65">
        <v>9</v>
      </c>
    </row>
    <row r="30" spans="1:14" x14ac:dyDescent="0.35">
      <c r="A30" s="50" t="s">
        <v>76</v>
      </c>
      <c r="B30" s="51" t="s">
        <v>129</v>
      </c>
      <c r="C30" s="52">
        <f t="shared" si="0"/>
        <v>1942</v>
      </c>
      <c r="D30" s="52">
        <f t="shared" si="1"/>
        <v>3884</v>
      </c>
      <c r="E30" s="53">
        <f t="shared" si="2"/>
        <v>2</v>
      </c>
      <c r="G30" s="62" t="s">
        <v>76</v>
      </c>
      <c r="H30" s="62" t="s">
        <v>123</v>
      </c>
      <c r="I30" s="62" t="s">
        <v>78</v>
      </c>
      <c r="J30" s="63" t="s">
        <v>126</v>
      </c>
      <c r="K30" s="64" t="s">
        <v>87</v>
      </c>
      <c r="L30" s="63">
        <v>371</v>
      </c>
      <c r="M30" s="63">
        <f t="shared" si="3"/>
        <v>3339</v>
      </c>
      <c r="N30" s="65">
        <v>9</v>
      </c>
    </row>
    <row r="31" spans="1:14" x14ac:dyDescent="0.35">
      <c r="A31" s="50" t="s">
        <v>90</v>
      </c>
      <c r="B31" s="51" t="s">
        <v>131</v>
      </c>
      <c r="C31" s="52">
        <f t="shared" si="0"/>
        <v>1801</v>
      </c>
      <c r="D31" s="52">
        <f t="shared" si="1"/>
        <v>5403</v>
      </c>
      <c r="E31" s="53">
        <f t="shared" si="2"/>
        <v>3</v>
      </c>
      <c r="G31" s="62" t="s">
        <v>76</v>
      </c>
      <c r="H31" s="62" t="s">
        <v>123</v>
      </c>
      <c r="I31" s="62" t="s">
        <v>78</v>
      </c>
      <c r="J31" s="63" t="s">
        <v>127</v>
      </c>
      <c r="K31" s="66" t="s">
        <v>89</v>
      </c>
      <c r="L31" s="63">
        <v>1697</v>
      </c>
      <c r="M31" s="63">
        <f t="shared" si="3"/>
        <v>25455</v>
      </c>
      <c r="N31" s="65">
        <v>15</v>
      </c>
    </row>
    <row r="32" spans="1:14" x14ac:dyDescent="0.35">
      <c r="A32" s="50" t="s">
        <v>76</v>
      </c>
      <c r="B32" s="51" t="s">
        <v>91</v>
      </c>
      <c r="C32" s="52">
        <f t="shared" si="0"/>
        <v>1800</v>
      </c>
      <c r="D32" s="52">
        <f t="shared" si="1"/>
        <v>10800</v>
      </c>
      <c r="E32" s="53">
        <f t="shared" si="2"/>
        <v>6</v>
      </c>
      <c r="G32" s="62" t="s">
        <v>76</v>
      </c>
      <c r="H32" s="62" t="s">
        <v>123</v>
      </c>
      <c r="I32" s="62" t="s">
        <v>78</v>
      </c>
      <c r="J32" s="63" t="s">
        <v>97</v>
      </c>
      <c r="K32" s="64" t="s">
        <v>97</v>
      </c>
      <c r="L32" s="63">
        <v>18183</v>
      </c>
      <c r="M32" s="63">
        <f t="shared" si="3"/>
        <v>181830</v>
      </c>
      <c r="N32" s="65">
        <v>10</v>
      </c>
    </row>
    <row r="33" spans="1:14" x14ac:dyDescent="0.35">
      <c r="A33" s="50" t="s">
        <v>76</v>
      </c>
      <c r="B33" s="51" t="s">
        <v>103</v>
      </c>
      <c r="C33" s="52">
        <f t="shared" si="0"/>
        <v>1630</v>
      </c>
      <c r="D33" s="52">
        <f t="shared" si="1"/>
        <v>24450</v>
      </c>
      <c r="E33" s="53">
        <f t="shared" si="2"/>
        <v>15</v>
      </c>
      <c r="G33" s="62" t="s">
        <v>76</v>
      </c>
      <c r="H33" s="62" t="s">
        <v>123</v>
      </c>
      <c r="I33" s="62" t="s">
        <v>78</v>
      </c>
      <c r="J33" s="63" t="s">
        <v>130</v>
      </c>
      <c r="K33" s="66" t="s">
        <v>96</v>
      </c>
      <c r="L33" s="63">
        <v>57</v>
      </c>
      <c r="M33" s="63">
        <f t="shared" si="3"/>
        <v>570</v>
      </c>
      <c r="N33" s="65">
        <v>10</v>
      </c>
    </row>
    <row r="34" spans="1:14" x14ac:dyDescent="0.35">
      <c r="A34" s="50" t="s">
        <v>76</v>
      </c>
      <c r="B34" s="51" t="s">
        <v>114</v>
      </c>
      <c r="C34" s="52">
        <f t="shared" si="0"/>
        <v>863</v>
      </c>
      <c r="D34" s="52">
        <f t="shared" si="1"/>
        <v>11219</v>
      </c>
      <c r="E34" s="53">
        <f t="shared" si="2"/>
        <v>13</v>
      </c>
      <c r="G34" s="62" t="s">
        <v>76</v>
      </c>
      <c r="H34" s="62" t="s">
        <v>123</v>
      </c>
      <c r="I34" s="62" t="s">
        <v>78</v>
      </c>
      <c r="J34" s="63" t="s">
        <v>132</v>
      </c>
      <c r="K34" s="66" t="s">
        <v>96</v>
      </c>
      <c r="L34" s="63">
        <v>3891</v>
      </c>
      <c r="M34" s="63">
        <f t="shared" si="3"/>
        <v>38910</v>
      </c>
      <c r="N34" s="65">
        <v>10</v>
      </c>
    </row>
    <row r="35" spans="1:14" x14ac:dyDescent="0.35">
      <c r="A35" s="50" t="s">
        <v>90</v>
      </c>
      <c r="B35" s="51" t="s">
        <v>136</v>
      </c>
      <c r="C35" s="52">
        <f t="shared" si="0"/>
        <v>590</v>
      </c>
      <c r="D35" s="52">
        <f t="shared" si="1"/>
        <v>2950</v>
      </c>
      <c r="E35" s="53">
        <f t="shared" si="2"/>
        <v>5</v>
      </c>
      <c r="G35" s="62" t="s">
        <v>76</v>
      </c>
      <c r="H35" s="62" t="s">
        <v>123</v>
      </c>
      <c r="I35" s="62" t="s">
        <v>78</v>
      </c>
      <c r="J35" s="63" t="s">
        <v>133</v>
      </c>
      <c r="K35" s="66" t="s">
        <v>96</v>
      </c>
      <c r="L35" s="63">
        <v>146</v>
      </c>
      <c r="M35" s="63">
        <f t="shared" si="3"/>
        <v>1460</v>
      </c>
      <c r="N35" s="65">
        <v>10</v>
      </c>
    </row>
    <row r="36" spans="1:14" x14ac:dyDescent="0.35">
      <c r="A36" s="50" t="s">
        <v>76</v>
      </c>
      <c r="B36" s="51" t="s">
        <v>138</v>
      </c>
      <c r="C36" s="52">
        <f t="shared" si="0"/>
        <v>492</v>
      </c>
      <c r="D36" s="52">
        <f t="shared" si="1"/>
        <v>984</v>
      </c>
      <c r="E36" s="53">
        <f t="shared" si="2"/>
        <v>2</v>
      </c>
      <c r="G36" s="62" t="s">
        <v>76</v>
      </c>
      <c r="H36" s="62" t="s">
        <v>123</v>
      </c>
      <c r="I36" s="62" t="s">
        <v>78</v>
      </c>
      <c r="J36" s="63" t="s">
        <v>134</v>
      </c>
      <c r="K36" s="66" t="s">
        <v>96</v>
      </c>
      <c r="L36" s="63">
        <v>4671</v>
      </c>
      <c r="M36" s="63">
        <f t="shared" si="3"/>
        <v>46710</v>
      </c>
      <c r="N36" s="65">
        <v>10</v>
      </c>
    </row>
    <row r="37" spans="1:14" x14ac:dyDescent="0.35">
      <c r="A37" s="50" t="s">
        <v>76</v>
      </c>
      <c r="B37" s="51" t="s">
        <v>118</v>
      </c>
      <c r="C37" s="52">
        <f t="shared" si="0"/>
        <v>346</v>
      </c>
      <c r="D37" s="52">
        <f t="shared" si="1"/>
        <v>8650</v>
      </c>
      <c r="E37" s="53">
        <f t="shared" si="2"/>
        <v>25</v>
      </c>
      <c r="G37" s="62" t="s">
        <v>76</v>
      </c>
      <c r="H37" s="62" t="s">
        <v>123</v>
      </c>
      <c r="I37" s="62" t="s">
        <v>78</v>
      </c>
      <c r="J37" s="63" t="s">
        <v>135</v>
      </c>
      <c r="K37" s="66" t="s">
        <v>92</v>
      </c>
      <c r="L37" s="63">
        <v>1014</v>
      </c>
      <c r="M37" s="63">
        <f t="shared" si="3"/>
        <v>5070</v>
      </c>
      <c r="N37" s="65">
        <v>5</v>
      </c>
    </row>
    <row r="38" spans="1:14" x14ac:dyDescent="0.35">
      <c r="A38" s="50" t="s">
        <v>90</v>
      </c>
      <c r="B38" s="51" t="s">
        <v>141</v>
      </c>
      <c r="C38" s="52">
        <f t="shared" si="0"/>
        <v>322</v>
      </c>
      <c r="D38" s="52">
        <f t="shared" si="1"/>
        <v>6440</v>
      </c>
      <c r="E38" s="53">
        <f t="shared" si="2"/>
        <v>20</v>
      </c>
      <c r="G38" s="62" t="s">
        <v>76</v>
      </c>
      <c r="H38" s="62" t="s">
        <v>123</v>
      </c>
      <c r="I38" s="62" t="s">
        <v>78</v>
      </c>
      <c r="J38" s="63" t="s">
        <v>137</v>
      </c>
      <c r="K38" s="66" t="s">
        <v>95</v>
      </c>
      <c r="L38" s="63">
        <v>1014</v>
      </c>
      <c r="M38" s="63">
        <f t="shared" si="3"/>
        <v>2028</v>
      </c>
      <c r="N38" s="65">
        <v>2</v>
      </c>
    </row>
    <row r="39" spans="1:14" x14ac:dyDescent="0.35">
      <c r="A39" s="50" t="s">
        <v>76</v>
      </c>
      <c r="B39" s="51" t="s">
        <v>145</v>
      </c>
      <c r="C39" s="52">
        <f t="shared" si="0"/>
        <v>263</v>
      </c>
      <c r="D39" s="52">
        <f t="shared" si="1"/>
        <v>6575</v>
      </c>
      <c r="E39" s="53">
        <f t="shared" si="2"/>
        <v>25</v>
      </c>
      <c r="G39" s="62" t="s">
        <v>76</v>
      </c>
      <c r="H39" s="62" t="s">
        <v>123</v>
      </c>
      <c r="I39" s="62" t="s">
        <v>78</v>
      </c>
      <c r="J39" s="63" t="s">
        <v>139</v>
      </c>
      <c r="K39" s="66" t="s">
        <v>92</v>
      </c>
      <c r="L39" s="63">
        <v>7851</v>
      </c>
      <c r="M39" s="63">
        <f t="shared" si="3"/>
        <v>39255</v>
      </c>
      <c r="N39" s="65">
        <v>5</v>
      </c>
    </row>
    <row r="40" spans="1:14" x14ac:dyDescent="0.35">
      <c r="A40" s="50" t="s">
        <v>90</v>
      </c>
      <c r="B40" s="51" t="s">
        <v>80</v>
      </c>
      <c r="C40" s="52">
        <f t="shared" si="0"/>
        <v>158</v>
      </c>
      <c r="D40" s="52">
        <f t="shared" si="1"/>
        <v>1422</v>
      </c>
      <c r="E40" s="53">
        <f t="shared" si="2"/>
        <v>9</v>
      </c>
      <c r="G40" s="62" t="s">
        <v>76</v>
      </c>
      <c r="H40" s="62" t="s">
        <v>123</v>
      </c>
      <c r="I40" s="62" t="s">
        <v>78</v>
      </c>
      <c r="J40" s="63" t="s">
        <v>140</v>
      </c>
      <c r="K40" s="66" t="s">
        <v>95</v>
      </c>
      <c r="L40" s="63">
        <v>13460</v>
      </c>
      <c r="M40" s="63">
        <f t="shared" si="3"/>
        <v>26920</v>
      </c>
      <c r="N40" s="65">
        <v>2</v>
      </c>
    </row>
    <row r="41" spans="1:14" x14ac:dyDescent="0.35">
      <c r="A41" s="50" t="s">
        <v>76</v>
      </c>
      <c r="B41" s="51" t="s">
        <v>148</v>
      </c>
      <c r="C41" s="52">
        <f t="shared" si="0"/>
        <v>64</v>
      </c>
      <c r="D41" s="52">
        <f t="shared" si="1"/>
        <v>576</v>
      </c>
      <c r="E41" s="53">
        <f t="shared" si="2"/>
        <v>9</v>
      </c>
      <c r="G41" s="67" t="s">
        <v>76</v>
      </c>
      <c r="H41" s="67" t="s">
        <v>142</v>
      </c>
      <c r="I41" s="67" t="s">
        <v>143</v>
      </c>
      <c r="J41" s="68" t="s">
        <v>144</v>
      </c>
      <c r="K41" s="69" t="s">
        <v>97</v>
      </c>
      <c r="L41" s="68">
        <v>13762</v>
      </c>
      <c r="M41" s="68">
        <f t="shared" si="3"/>
        <v>137620</v>
      </c>
      <c r="N41" s="70">
        <v>10</v>
      </c>
    </row>
    <row r="42" spans="1:14" x14ac:dyDescent="0.35">
      <c r="A42" s="50" t="s">
        <v>76</v>
      </c>
      <c r="B42" s="51" t="s">
        <v>124</v>
      </c>
      <c r="C42" s="52">
        <f t="shared" si="0"/>
        <v>61</v>
      </c>
      <c r="D42" s="52">
        <f t="shared" si="1"/>
        <v>915</v>
      </c>
      <c r="E42" s="53">
        <f t="shared" si="2"/>
        <v>15</v>
      </c>
      <c r="G42" s="67" t="s">
        <v>76</v>
      </c>
      <c r="H42" s="67" t="s">
        <v>142</v>
      </c>
      <c r="I42" s="67" t="s">
        <v>143</v>
      </c>
      <c r="J42" s="68" t="s">
        <v>146</v>
      </c>
      <c r="K42" s="69" t="s">
        <v>97</v>
      </c>
      <c r="L42" s="68">
        <v>6569</v>
      </c>
      <c r="M42" s="68">
        <f t="shared" si="3"/>
        <v>65690</v>
      </c>
      <c r="N42" s="70">
        <v>10</v>
      </c>
    </row>
    <row r="43" spans="1:14" x14ac:dyDescent="0.35">
      <c r="A43" s="50" t="s">
        <v>90</v>
      </c>
      <c r="B43" s="51" t="s">
        <v>102</v>
      </c>
      <c r="C43" s="52">
        <f t="shared" si="0"/>
        <v>35</v>
      </c>
      <c r="D43" s="52">
        <f t="shared" si="1"/>
        <v>525</v>
      </c>
      <c r="E43" s="53">
        <f t="shared" si="2"/>
        <v>15</v>
      </c>
      <c r="G43" s="67" t="s">
        <v>76</v>
      </c>
      <c r="H43" s="67" t="s">
        <v>142</v>
      </c>
      <c r="I43" s="67" t="s">
        <v>143</v>
      </c>
      <c r="J43" s="68" t="s">
        <v>147</v>
      </c>
      <c r="K43" s="69" t="s">
        <v>87</v>
      </c>
      <c r="L43" s="68">
        <v>4289</v>
      </c>
      <c r="M43" s="68">
        <f t="shared" si="3"/>
        <v>38601</v>
      </c>
      <c r="N43" s="70">
        <v>9</v>
      </c>
    </row>
    <row r="44" spans="1:14" x14ac:dyDescent="0.35">
      <c r="A44" s="50" t="s">
        <v>76</v>
      </c>
      <c r="B44" s="51" t="s">
        <v>104</v>
      </c>
      <c r="C44" s="52">
        <f t="shared" si="0"/>
        <v>-13</v>
      </c>
      <c r="D44" s="52">
        <f t="shared" si="1"/>
        <v>-39</v>
      </c>
      <c r="E44" s="53">
        <f t="shared" si="2"/>
        <v>3</v>
      </c>
      <c r="G44" s="67" t="s">
        <v>76</v>
      </c>
      <c r="H44" s="67" t="s">
        <v>142</v>
      </c>
      <c r="I44" s="67" t="s">
        <v>143</v>
      </c>
      <c r="J44" s="68" t="s">
        <v>149</v>
      </c>
      <c r="K44" s="69" t="s">
        <v>87</v>
      </c>
      <c r="L44" s="68">
        <v>1828</v>
      </c>
      <c r="M44" s="68">
        <f t="shared" si="3"/>
        <v>16452</v>
      </c>
      <c r="N44" s="70">
        <v>9</v>
      </c>
    </row>
    <row r="45" spans="1:14" x14ac:dyDescent="0.35">
      <c r="G45" s="67" t="s">
        <v>76</v>
      </c>
      <c r="H45" s="67" t="s">
        <v>142</v>
      </c>
      <c r="I45" s="67" t="s">
        <v>143</v>
      </c>
      <c r="J45" s="68" t="s">
        <v>150</v>
      </c>
      <c r="K45" s="69" t="s">
        <v>80</v>
      </c>
      <c r="L45" s="68">
        <v>405</v>
      </c>
      <c r="M45" s="68">
        <f t="shared" si="3"/>
        <v>3645</v>
      </c>
      <c r="N45" s="70">
        <v>9</v>
      </c>
    </row>
    <row r="46" spans="1:14" x14ac:dyDescent="0.35">
      <c r="A46" s="50" t="s">
        <v>154</v>
      </c>
      <c r="B46" s="50"/>
      <c r="C46" s="71">
        <f>SUM(C3:C44)</f>
        <v>1744485</v>
      </c>
      <c r="D46" s="71">
        <f>SUM(D3:D44)</f>
        <v>16873766.399999999</v>
      </c>
      <c r="E46" s="53">
        <f>D46/C46</f>
        <v>9.6726348463873286</v>
      </c>
      <c r="G46" s="67" t="s">
        <v>76</v>
      </c>
      <c r="H46" s="67" t="s">
        <v>142</v>
      </c>
      <c r="I46" s="67" t="s">
        <v>143</v>
      </c>
      <c r="J46" s="68" t="s">
        <v>151</v>
      </c>
      <c r="K46" s="69" t="s">
        <v>80</v>
      </c>
      <c r="L46" s="68">
        <v>253</v>
      </c>
      <c r="M46" s="68">
        <f t="shared" si="3"/>
        <v>2277</v>
      </c>
      <c r="N46" s="70">
        <v>9</v>
      </c>
    </row>
    <row r="47" spans="1:14" x14ac:dyDescent="0.35">
      <c r="D47" s="54"/>
      <c r="G47" s="67" t="s">
        <v>76</v>
      </c>
      <c r="H47" s="67" t="s">
        <v>142</v>
      </c>
      <c r="I47" s="67" t="s">
        <v>143</v>
      </c>
      <c r="J47" s="68" t="s">
        <v>152</v>
      </c>
      <c r="K47" s="69" t="s">
        <v>80</v>
      </c>
      <c r="L47" s="68">
        <v>561</v>
      </c>
      <c r="M47" s="68">
        <f t="shared" si="3"/>
        <v>5049</v>
      </c>
      <c r="N47" s="70">
        <v>9</v>
      </c>
    </row>
    <row r="48" spans="1:14" x14ac:dyDescent="0.35">
      <c r="D48" s="54"/>
      <c r="G48" s="67" t="s">
        <v>76</v>
      </c>
      <c r="H48" s="67" t="s">
        <v>142</v>
      </c>
      <c r="I48" s="67" t="s">
        <v>143</v>
      </c>
      <c r="J48" s="68" t="s">
        <v>153</v>
      </c>
      <c r="K48" s="69" t="s">
        <v>80</v>
      </c>
      <c r="L48" s="68">
        <v>505</v>
      </c>
      <c r="M48" s="68">
        <f t="shared" si="3"/>
        <v>4545</v>
      </c>
      <c r="N48" s="70">
        <v>9</v>
      </c>
    </row>
    <row r="49" spans="7:18" x14ac:dyDescent="0.35">
      <c r="G49" s="67" t="s">
        <v>76</v>
      </c>
      <c r="H49" s="67" t="s">
        <v>142</v>
      </c>
      <c r="I49" s="67" t="s">
        <v>143</v>
      </c>
      <c r="J49" s="68" t="s">
        <v>155</v>
      </c>
      <c r="K49" s="72" t="s">
        <v>138</v>
      </c>
      <c r="L49" s="68">
        <v>492</v>
      </c>
      <c r="M49" s="68">
        <f t="shared" si="3"/>
        <v>984</v>
      </c>
      <c r="N49" s="70">
        <v>2</v>
      </c>
    </row>
    <row r="50" spans="7:18" x14ac:dyDescent="0.35">
      <c r="G50" s="67" t="s">
        <v>76</v>
      </c>
      <c r="H50" s="67" t="s">
        <v>142</v>
      </c>
      <c r="I50" s="67" t="s">
        <v>143</v>
      </c>
      <c r="J50" s="68" t="s">
        <v>129</v>
      </c>
      <c r="K50" s="72" t="s">
        <v>129</v>
      </c>
      <c r="L50" s="68">
        <v>1942</v>
      </c>
      <c r="M50" s="68">
        <f t="shared" si="3"/>
        <v>3884</v>
      </c>
      <c r="N50" s="70">
        <v>2</v>
      </c>
    </row>
    <row r="51" spans="7:18" x14ac:dyDescent="0.35">
      <c r="G51" s="73" t="s">
        <v>76</v>
      </c>
      <c r="H51" s="73" t="s">
        <v>156</v>
      </c>
      <c r="I51" s="73" t="s">
        <v>156</v>
      </c>
      <c r="J51" s="74" t="s">
        <v>156</v>
      </c>
      <c r="K51" s="75" t="s">
        <v>88</v>
      </c>
      <c r="L51" s="74">
        <v>522118</v>
      </c>
      <c r="M51" s="74">
        <f t="shared" si="3"/>
        <v>2610590</v>
      </c>
      <c r="N51" s="76">
        <v>5</v>
      </c>
    </row>
    <row r="52" spans="7:18" x14ac:dyDescent="0.35">
      <c r="G52" s="77" t="s">
        <v>90</v>
      </c>
      <c r="H52" s="77" t="s">
        <v>157</v>
      </c>
      <c r="I52" s="77"/>
      <c r="J52" s="78" t="s">
        <v>131</v>
      </c>
      <c r="K52" s="79" t="s">
        <v>131</v>
      </c>
      <c r="L52" s="78">
        <v>1801</v>
      </c>
      <c r="M52" s="78">
        <f t="shared" si="3"/>
        <v>5403</v>
      </c>
      <c r="N52" s="80">
        <v>3</v>
      </c>
    </row>
    <row r="53" spans="7:18" x14ac:dyDescent="0.35">
      <c r="G53" s="77" t="s">
        <v>90</v>
      </c>
      <c r="H53" s="77" t="s">
        <v>157</v>
      </c>
      <c r="I53" s="77"/>
      <c r="J53" s="78" t="s">
        <v>105</v>
      </c>
      <c r="K53" s="79" t="s">
        <v>105</v>
      </c>
      <c r="L53" s="78">
        <v>4218</v>
      </c>
      <c r="M53" s="78">
        <f>L53*N53</f>
        <v>55255.799999999996</v>
      </c>
      <c r="N53" s="80">
        <v>13.1</v>
      </c>
    </row>
    <row r="54" spans="7:18" x14ac:dyDescent="0.35">
      <c r="G54" s="77" t="s">
        <v>90</v>
      </c>
      <c r="H54" s="77" t="s">
        <v>157</v>
      </c>
      <c r="I54" s="77"/>
      <c r="J54" s="78" t="s">
        <v>125</v>
      </c>
      <c r="K54" s="79" t="s">
        <v>80</v>
      </c>
      <c r="L54" s="78">
        <f>85+73</f>
        <v>158</v>
      </c>
      <c r="M54" s="78">
        <f t="shared" ref="M54:M104" si="4">L54*N54</f>
        <v>1422</v>
      </c>
      <c r="N54" s="80">
        <v>9</v>
      </c>
      <c r="P54" s="54"/>
    </row>
    <row r="55" spans="7:18" x14ac:dyDescent="0.35">
      <c r="G55" s="77" t="s">
        <v>90</v>
      </c>
      <c r="H55" s="77" t="s">
        <v>157</v>
      </c>
      <c r="I55" s="77"/>
      <c r="J55" s="78" t="s">
        <v>128</v>
      </c>
      <c r="K55" s="79" t="s">
        <v>128</v>
      </c>
      <c r="L55" s="78">
        <v>2021</v>
      </c>
      <c r="M55" s="78">
        <f t="shared" si="4"/>
        <v>30315</v>
      </c>
      <c r="N55" s="80">
        <v>15</v>
      </c>
    </row>
    <row r="56" spans="7:18" x14ac:dyDescent="0.35">
      <c r="G56" s="77" t="s">
        <v>90</v>
      </c>
      <c r="H56" s="77" t="s">
        <v>157</v>
      </c>
      <c r="I56" s="77"/>
      <c r="J56" s="78" t="s">
        <v>101</v>
      </c>
      <c r="K56" s="79" t="s">
        <v>101</v>
      </c>
      <c r="L56" s="78">
        <v>5067</v>
      </c>
      <c r="M56" s="78">
        <f t="shared" si="4"/>
        <v>101340</v>
      </c>
      <c r="N56" s="80">
        <v>20</v>
      </c>
    </row>
    <row r="57" spans="7:18" x14ac:dyDescent="0.35">
      <c r="G57" s="77" t="s">
        <v>90</v>
      </c>
      <c r="H57" s="77" t="s">
        <v>157</v>
      </c>
      <c r="I57" s="77"/>
      <c r="J57" s="78" t="s">
        <v>93</v>
      </c>
      <c r="K57" s="79" t="s">
        <v>93</v>
      </c>
      <c r="L57" s="78">
        <v>453</v>
      </c>
      <c r="M57" s="78">
        <f t="shared" si="4"/>
        <v>7474.5</v>
      </c>
      <c r="N57" s="80">
        <v>16.5</v>
      </c>
    </row>
    <row r="58" spans="7:18" x14ac:dyDescent="0.35">
      <c r="G58" s="77" t="s">
        <v>90</v>
      </c>
      <c r="H58" s="77" t="s">
        <v>157</v>
      </c>
      <c r="I58" s="77"/>
      <c r="J58" s="78" t="s">
        <v>141</v>
      </c>
      <c r="K58" s="79" t="s">
        <v>141</v>
      </c>
      <c r="L58" s="78">
        <v>322</v>
      </c>
      <c r="M58" s="78">
        <f t="shared" si="4"/>
        <v>6440</v>
      </c>
      <c r="N58" s="80">
        <v>20</v>
      </c>
    </row>
    <row r="59" spans="7:18" x14ac:dyDescent="0.35">
      <c r="G59" s="77" t="s">
        <v>90</v>
      </c>
      <c r="H59" s="77" t="s">
        <v>157</v>
      </c>
      <c r="I59" s="77"/>
      <c r="J59" s="78" t="s">
        <v>121</v>
      </c>
      <c r="K59" s="81" t="s">
        <v>121</v>
      </c>
      <c r="L59" s="78">
        <v>3682</v>
      </c>
      <c r="M59" s="78">
        <f t="shared" si="4"/>
        <v>51548</v>
      </c>
      <c r="N59" s="80">
        <v>14</v>
      </c>
    </row>
    <row r="60" spans="7:18" x14ac:dyDescent="0.35">
      <c r="G60" s="77" t="s">
        <v>90</v>
      </c>
      <c r="H60" s="77" t="s">
        <v>157</v>
      </c>
      <c r="I60" s="77"/>
      <c r="J60" s="78" t="s">
        <v>89</v>
      </c>
      <c r="K60" s="79" t="s">
        <v>89</v>
      </c>
      <c r="L60" s="78">
        <v>3443</v>
      </c>
      <c r="M60" s="78">
        <f t="shared" si="4"/>
        <v>51645</v>
      </c>
      <c r="N60" s="80">
        <v>15</v>
      </c>
    </row>
    <row r="61" spans="7:18" x14ac:dyDescent="0.35">
      <c r="G61" s="77" t="s">
        <v>90</v>
      </c>
      <c r="H61" s="77" t="s">
        <v>157</v>
      </c>
      <c r="I61" s="77"/>
      <c r="J61" s="78" t="s">
        <v>136</v>
      </c>
      <c r="K61" s="79" t="s">
        <v>136</v>
      </c>
      <c r="L61" s="78">
        <f>349+241</f>
        <v>590</v>
      </c>
      <c r="M61" s="78">
        <f t="shared" si="4"/>
        <v>2950</v>
      </c>
      <c r="N61" s="80">
        <v>5</v>
      </c>
      <c r="P61" s="54"/>
    </row>
    <row r="62" spans="7:18" x14ac:dyDescent="0.35">
      <c r="G62" s="77" t="s">
        <v>90</v>
      </c>
      <c r="H62" s="77" t="s">
        <v>157</v>
      </c>
      <c r="I62" s="77"/>
      <c r="J62" s="78" t="s">
        <v>158</v>
      </c>
      <c r="K62" s="79" t="s">
        <v>89</v>
      </c>
      <c r="L62" s="78">
        <v>26835</v>
      </c>
      <c r="M62" s="78">
        <f t="shared" si="4"/>
        <v>402525</v>
      </c>
      <c r="N62" s="80">
        <v>15</v>
      </c>
      <c r="P62" s="54"/>
      <c r="Q62" s="54"/>
      <c r="R62" s="123"/>
    </row>
    <row r="63" spans="7:18" x14ac:dyDescent="0.35">
      <c r="G63" s="77" t="s">
        <v>90</v>
      </c>
      <c r="H63" s="77" t="s">
        <v>157</v>
      </c>
      <c r="I63" s="77"/>
      <c r="J63" s="78" t="s">
        <v>159</v>
      </c>
      <c r="K63" s="79" t="s">
        <v>91</v>
      </c>
      <c r="L63" s="78">
        <v>62830</v>
      </c>
      <c r="M63" s="78">
        <f t="shared" si="4"/>
        <v>376980</v>
      </c>
      <c r="N63" s="80">
        <v>6</v>
      </c>
    </row>
    <row r="64" spans="7:18" x14ac:dyDescent="0.35">
      <c r="G64" s="77" t="s">
        <v>90</v>
      </c>
      <c r="H64" s="77" t="s">
        <v>157</v>
      </c>
      <c r="I64" s="77"/>
      <c r="J64" s="78" t="s">
        <v>160</v>
      </c>
      <c r="K64" s="79" t="s">
        <v>91</v>
      </c>
      <c r="L64" s="78">
        <v>10811</v>
      </c>
      <c r="M64" s="78">
        <f t="shared" si="4"/>
        <v>64866</v>
      </c>
      <c r="N64" s="80">
        <v>6</v>
      </c>
      <c r="Q64" s="54"/>
    </row>
    <row r="65" spans="7:17" x14ac:dyDescent="0.35">
      <c r="G65" s="77" t="s">
        <v>90</v>
      </c>
      <c r="H65" s="77" t="s">
        <v>157</v>
      </c>
      <c r="I65" s="77"/>
      <c r="J65" s="78" t="s">
        <v>161</v>
      </c>
      <c r="K65" s="81" t="s">
        <v>91</v>
      </c>
      <c r="L65" s="78">
        <v>36948</v>
      </c>
      <c r="M65" s="78">
        <f t="shared" si="4"/>
        <v>221688</v>
      </c>
      <c r="N65" s="80">
        <v>6</v>
      </c>
      <c r="Q65" s="54"/>
    </row>
    <row r="66" spans="7:17" x14ac:dyDescent="0.35">
      <c r="G66" s="82" t="s">
        <v>90</v>
      </c>
      <c r="H66" s="83" t="s">
        <v>162</v>
      </c>
      <c r="I66" s="83" t="s">
        <v>99</v>
      </c>
      <c r="J66" s="82" t="s">
        <v>163</v>
      </c>
      <c r="K66" s="58" t="s">
        <v>104</v>
      </c>
      <c r="L66" s="82">
        <v>23648</v>
      </c>
      <c r="M66" s="82">
        <f t="shared" si="4"/>
        <v>70944</v>
      </c>
      <c r="N66" s="84">
        <v>3</v>
      </c>
    </row>
    <row r="67" spans="7:17" x14ac:dyDescent="0.35">
      <c r="G67" s="82" t="s">
        <v>90</v>
      </c>
      <c r="H67" s="83" t="s">
        <v>162</v>
      </c>
      <c r="I67" s="83" t="s">
        <v>99</v>
      </c>
      <c r="J67" s="82" t="s">
        <v>101</v>
      </c>
      <c r="K67" s="85" t="s">
        <v>101</v>
      </c>
      <c r="L67" s="82">
        <v>6757</v>
      </c>
      <c r="M67" s="82">
        <f t="shared" si="4"/>
        <v>135140</v>
      </c>
      <c r="N67" s="84">
        <v>20</v>
      </c>
    </row>
    <row r="68" spans="7:17" x14ac:dyDescent="0.35">
      <c r="G68" s="82" t="s">
        <v>90</v>
      </c>
      <c r="H68" s="83" t="s">
        <v>162</v>
      </c>
      <c r="I68" s="83" t="s">
        <v>99</v>
      </c>
      <c r="J68" s="82" t="s">
        <v>164</v>
      </c>
      <c r="K68" s="86" t="s">
        <v>91</v>
      </c>
      <c r="L68" s="82">
        <v>4914</v>
      </c>
      <c r="M68" s="82">
        <f t="shared" si="4"/>
        <v>29484</v>
      </c>
      <c r="N68" s="84">
        <v>6</v>
      </c>
    </row>
    <row r="69" spans="7:17" x14ac:dyDescent="0.35">
      <c r="G69" s="82" t="s">
        <v>90</v>
      </c>
      <c r="H69" s="83" t="s">
        <v>162</v>
      </c>
      <c r="I69" s="83" t="s">
        <v>99</v>
      </c>
      <c r="J69" s="82" t="s">
        <v>165</v>
      </c>
      <c r="K69" s="86" t="s">
        <v>91</v>
      </c>
      <c r="L69" s="82">
        <v>50274</v>
      </c>
      <c r="M69" s="82">
        <f t="shared" si="4"/>
        <v>301644</v>
      </c>
      <c r="N69" s="84">
        <v>6</v>
      </c>
    </row>
    <row r="70" spans="7:17" x14ac:dyDescent="0.35">
      <c r="G70" s="82" t="s">
        <v>90</v>
      </c>
      <c r="H70" s="83" t="s">
        <v>162</v>
      </c>
      <c r="I70" s="83" t="s">
        <v>99</v>
      </c>
      <c r="J70" s="82" t="s">
        <v>166</v>
      </c>
      <c r="K70" s="86" t="s">
        <v>91</v>
      </c>
      <c r="L70" s="82">
        <v>150120</v>
      </c>
      <c r="M70" s="82">
        <f t="shared" si="4"/>
        <v>900720</v>
      </c>
      <c r="N70" s="84">
        <v>6</v>
      </c>
    </row>
    <row r="71" spans="7:17" x14ac:dyDescent="0.35">
      <c r="G71" s="87" t="s">
        <v>90</v>
      </c>
      <c r="H71" s="88" t="s">
        <v>105</v>
      </c>
      <c r="I71" s="88" t="s">
        <v>105</v>
      </c>
      <c r="J71" s="87" t="s">
        <v>167</v>
      </c>
      <c r="K71" s="89" t="s">
        <v>105</v>
      </c>
      <c r="L71" s="87">
        <v>32014</v>
      </c>
      <c r="M71" s="87">
        <f t="shared" si="4"/>
        <v>475495</v>
      </c>
      <c r="N71" s="90">
        <v>14.852720684700444</v>
      </c>
    </row>
    <row r="72" spans="7:17" x14ac:dyDescent="0.35">
      <c r="G72" s="91" t="s">
        <v>90</v>
      </c>
      <c r="H72" s="92" t="s">
        <v>98</v>
      </c>
      <c r="I72" s="92" t="s">
        <v>98</v>
      </c>
      <c r="J72" s="91" t="s">
        <v>98</v>
      </c>
      <c r="K72" s="93" t="s">
        <v>98</v>
      </c>
      <c r="L72" s="91">
        <v>82297</v>
      </c>
      <c r="M72" s="91">
        <f t="shared" si="4"/>
        <v>617227.5</v>
      </c>
      <c r="N72" s="94">
        <v>7.5</v>
      </c>
    </row>
    <row r="73" spans="7:17" x14ac:dyDescent="0.35">
      <c r="G73" s="74" t="s">
        <v>90</v>
      </c>
      <c r="H73" s="73" t="s">
        <v>168</v>
      </c>
      <c r="I73" s="73" t="s">
        <v>115</v>
      </c>
      <c r="J73" s="74" t="s">
        <v>115</v>
      </c>
      <c r="K73" s="75" t="s">
        <v>115</v>
      </c>
      <c r="L73" s="74">
        <v>8321</v>
      </c>
      <c r="M73" s="74">
        <f t="shared" si="4"/>
        <v>171412.6</v>
      </c>
      <c r="N73" s="76">
        <v>20.6</v>
      </c>
    </row>
    <row r="74" spans="7:17" x14ac:dyDescent="0.35">
      <c r="G74" s="57" t="s">
        <v>90</v>
      </c>
      <c r="H74" s="56" t="s">
        <v>169</v>
      </c>
      <c r="I74" s="56" t="s">
        <v>170</v>
      </c>
      <c r="J74" s="57" t="s">
        <v>163</v>
      </c>
      <c r="K74" s="58" t="s">
        <v>104</v>
      </c>
      <c r="L74" s="57">
        <v>21319</v>
      </c>
      <c r="M74" s="57">
        <f t="shared" si="4"/>
        <v>63957</v>
      </c>
      <c r="N74" s="59">
        <v>3</v>
      </c>
    </row>
    <row r="75" spans="7:17" x14ac:dyDescent="0.35">
      <c r="G75" s="57" t="s">
        <v>90</v>
      </c>
      <c r="H75" s="56" t="s">
        <v>169</v>
      </c>
      <c r="I75" s="56" t="s">
        <v>170</v>
      </c>
      <c r="J75" s="57" t="s">
        <v>101</v>
      </c>
      <c r="K75" s="61" t="s">
        <v>101</v>
      </c>
      <c r="L75" s="57">
        <v>17128</v>
      </c>
      <c r="M75" s="57">
        <f t="shared" si="4"/>
        <v>342560</v>
      </c>
      <c r="N75" s="59">
        <v>20</v>
      </c>
    </row>
    <row r="76" spans="7:17" x14ac:dyDescent="0.35">
      <c r="G76" s="57" t="s">
        <v>90</v>
      </c>
      <c r="H76" s="56" t="s">
        <v>169</v>
      </c>
      <c r="I76" s="56" t="s">
        <v>170</v>
      </c>
      <c r="J76" s="57" t="s">
        <v>171</v>
      </c>
      <c r="K76" s="58" t="s">
        <v>93</v>
      </c>
      <c r="L76" s="57">
        <v>1133</v>
      </c>
      <c r="M76" s="57">
        <f t="shared" si="4"/>
        <v>19261</v>
      </c>
      <c r="N76" s="59">
        <v>17</v>
      </c>
    </row>
    <row r="77" spans="7:17" x14ac:dyDescent="0.35">
      <c r="G77" s="57" t="s">
        <v>90</v>
      </c>
      <c r="H77" s="56" t="s">
        <v>169</v>
      </c>
      <c r="I77" s="56" t="s">
        <v>170</v>
      </c>
      <c r="J77" s="57" t="s">
        <v>89</v>
      </c>
      <c r="K77" s="61" t="s">
        <v>89</v>
      </c>
      <c r="L77" s="57">
        <v>31213</v>
      </c>
      <c r="M77" s="57">
        <f t="shared" si="4"/>
        <v>468195</v>
      </c>
      <c r="N77" s="59">
        <v>15</v>
      </c>
    </row>
    <row r="78" spans="7:17" x14ac:dyDescent="0.35">
      <c r="G78" s="57" t="s">
        <v>90</v>
      </c>
      <c r="H78" s="56" t="s">
        <v>169</v>
      </c>
      <c r="I78" s="56" t="s">
        <v>170</v>
      </c>
      <c r="J78" s="57" t="s">
        <v>164</v>
      </c>
      <c r="K78" s="61" t="s">
        <v>91</v>
      </c>
      <c r="L78" s="57">
        <v>13104</v>
      </c>
      <c r="M78" s="57">
        <f t="shared" si="4"/>
        <v>78624</v>
      </c>
      <c r="N78" s="59">
        <v>6</v>
      </c>
    </row>
    <row r="79" spans="7:17" x14ac:dyDescent="0.35">
      <c r="G79" s="57" t="s">
        <v>90</v>
      </c>
      <c r="H79" s="56" t="s">
        <v>169</v>
      </c>
      <c r="I79" s="56" t="s">
        <v>170</v>
      </c>
      <c r="J79" s="57" t="s">
        <v>172</v>
      </c>
      <c r="K79" s="60" t="s">
        <v>102</v>
      </c>
      <c r="L79" s="57">
        <v>35</v>
      </c>
      <c r="M79" s="57">
        <f t="shared" si="4"/>
        <v>525</v>
      </c>
      <c r="N79" s="59">
        <v>15</v>
      </c>
    </row>
    <row r="80" spans="7:17" x14ac:dyDescent="0.35">
      <c r="G80" s="57" t="s">
        <v>90</v>
      </c>
      <c r="H80" s="56" t="s">
        <v>169</v>
      </c>
      <c r="I80" s="56" t="s">
        <v>170</v>
      </c>
      <c r="J80" s="57" t="s">
        <v>173</v>
      </c>
      <c r="K80" s="58" t="s">
        <v>93</v>
      </c>
      <c r="L80" s="57">
        <v>1029</v>
      </c>
      <c r="M80" s="57">
        <f t="shared" si="4"/>
        <v>17493</v>
      </c>
      <c r="N80" s="59">
        <v>17</v>
      </c>
    </row>
    <row r="81" spans="7:14" x14ac:dyDescent="0.35">
      <c r="G81" s="95" t="s">
        <v>76</v>
      </c>
      <c r="H81" s="95" t="s">
        <v>174</v>
      </c>
      <c r="I81" s="95" t="s">
        <v>174</v>
      </c>
      <c r="J81" s="96" t="s">
        <v>175</v>
      </c>
      <c r="K81" s="97" t="s">
        <v>104</v>
      </c>
      <c r="L81" s="96">
        <v>-768</v>
      </c>
      <c r="M81" s="96">
        <f t="shared" si="4"/>
        <v>-2304</v>
      </c>
      <c r="N81" s="98">
        <v>3</v>
      </c>
    </row>
    <row r="82" spans="7:14" x14ac:dyDescent="0.35">
      <c r="G82" s="95" t="s">
        <v>76</v>
      </c>
      <c r="H82" s="95" t="s">
        <v>174</v>
      </c>
      <c r="I82" s="95" t="s">
        <v>174</v>
      </c>
      <c r="J82" s="96" t="s">
        <v>80</v>
      </c>
      <c r="K82" s="97" t="s">
        <v>80</v>
      </c>
      <c r="L82" s="96">
        <v>224</v>
      </c>
      <c r="M82" s="96">
        <f t="shared" si="4"/>
        <v>2016</v>
      </c>
      <c r="N82" s="98">
        <v>9</v>
      </c>
    </row>
    <row r="83" spans="7:14" x14ac:dyDescent="0.35">
      <c r="G83" s="95" t="s">
        <v>76</v>
      </c>
      <c r="H83" s="95" t="s">
        <v>174</v>
      </c>
      <c r="I83" s="95" t="s">
        <v>174</v>
      </c>
      <c r="J83" s="96" t="s">
        <v>87</v>
      </c>
      <c r="K83" s="97" t="s">
        <v>87</v>
      </c>
      <c r="L83" s="96">
        <v>925</v>
      </c>
      <c r="M83" s="96">
        <f t="shared" si="4"/>
        <v>8325</v>
      </c>
      <c r="N83" s="98">
        <v>9</v>
      </c>
    </row>
    <row r="84" spans="7:14" x14ac:dyDescent="0.35">
      <c r="G84" s="95" t="s">
        <v>76</v>
      </c>
      <c r="H84" s="95" t="s">
        <v>174</v>
      </c>
      <c r="I84" s="95" t="s">
        <v>174</v>
      </c>
      <c r="J84" s="96" t="s">
        <v>97</v>
      </c>
      <c r="K84" s="97" t="s">
        <v>97</v>
      </c>
      <c r="L84" s="96">
        <v>3209</v>
      </c>
      <c r="M84" s="96">
        <f t="shared" si="4"/>
        <v>32090</v>
      </c>
      <c r="N84" s="98">
        <v>10</v>
      </c>
    </row>
    <row r="85" spans="7:14" x14ac:dyDescent="0.35">
      <c r="G85" s="99" t="s">
        <v>76</v>
      </c>
      <c r="H85" s="99" t="s">
        <v>176</v>
      </c>
      <c r="I85" s="99" t="s">
        <v>176</v>
      </c>
      <c r="J85" s="99" t="s">
        <v>177</v>
      </c>
      <c r="K85" s="100" t="s">
        <v>102</v>
      </c>
      <c r="L85" s="101">
        <v>1760</v>
      </c>
      <c r="M85" s="101">
        <f t="shared" si="4"/>
        <v>22880</v>
      </c>
      <c r="N85" s="102">
        <v>13</v>
      </c>
    </row>
    <row r="86" spans="7:14" x14ac:dyDescent="0.35">
      <c r="G86" s="99" t="s">
        <v>76</v>
      </c>
      <c r="H86" s="99" t="s">
        <v>176</v>
      </c>
      <c r="I86" s="99" t="s">
        <v>176</v>
      </c>
      <c r="J86" s="99" t="s">
        <v>178</v>
      </c>
      <c r="K86" s="100" t="s">
        <v>80</v>
      </c>
      <c r="L86" s="101">
        <v>7</v>
      </c>
      <c r="M86" s="101">
        <f t="shared" si="4"/>
        <v>63</v>
      </c>
      <c r="N86" s="102">
        <v>9</v>
      </c>
    </row>
    <row r="87" spans="7:14" x14ac:dyDescent="0.35">
      <c r="G87" s="99" t="s">
        <v>76</v>
      </c>
      <c r="H87" s="99" t="s">
        <v>176</v>
      </c>
      <c r="I87" s="99" t="s">
        <v>176</v>
      </c>
      <c r="J87" s="99" t="s">
        <v>179</v>
      </c>
      <c r="K87" s="100" t="s">
        <v>87</v>
      </c>
      <c r="L87" s="101">
        <v>146</v>
      </c>
      <c r="M87" s="101">
        <f t="shared" si="4"/>
        <v>1314</v>
      </c>
      <c r="N87" s="102">
        <v>9</v>
      </c>
    </row>
    <row r="88" spans="7:14" x14ac:dyDescent="0.35">
      <c r="G88" s="99" t="s">
        <v>76</v>
      </c>
      <c r="H88" s="99" t="s">
        <v>176</v>
      </c>
      <c r="I88" s="99" t="s">
        <v>176</v>
      </c>
      <c r="J88" s="99" t="s">
        <v>180</v>
      </c>
      <c r="K88" s="100" t="s">
        <v>97</v>
      </c>
      <c r="L88" s="101">
        <v>82</v>
      </c>
      <c r="M88" s="101">
        <f t="shared" si="4"/>
        <v>820</v>
      </c>
      <c r="N88" s="102">
        <v>10</v>
      </c>
    </row>
    <row r="89" spans="7:14" x14ac:dyDescent="0.35">
      <c r="G89" s="99" t="s">
        <v>76</v>
      </c>
      <c r="H89" s="99" t="s">
        <v>176</v>
      </c>
      <c r="I89" s="99" t="s">
        <v>176</v>
      </c>
      <c r="J89" s="99" t="s">
        <v>181</v>
      </c>
      <c r="K89" s="100" t="s">
        <v>96</v>
      </c>
      <c r="L89" s="101">
        <v>265</v>
      </c>
      <c r="M89" s="101">
        <f t="shared" si="4"/>
        <v>2650</v>
      </c>
      <c r="N89" s="102">
        <v>10</v>
      </c>
    </row>
    <row r="90" spans="7:14" x14ac:dyDescent="0.35">
      <c r="G90" s="99" t="s">
        <v>76</v>
      </c>
      <c r="H90" s="99" t="s">
        <v>176</v>
      </c>
      <c r="I90" s="99" t="s">
        <v>176</v>
      </c>
      <c r="J90" s="99" t="s">
        <v>182</v>
      </c>
      <c r="K90" s="100" t="s">
        <v>96</v>
      </c>
      <c r="L90" s="101">
        <v>394</v>
      </c>
      <c r="M90" s="101">
        <f t="shared" si="4"/>
        <v>3940</v>
      </c>
      <c r="N90" s="102">
        <v>10</v>
      </c>
    </row>
    <row r="91" spans="7:14" x14ac:dyDescent="0.35">
      <c r="G91" s="99" t="s">
        <v>76</v>
      </c>
      <c r="H91" s="99" t="s">
        <v>176</v>
      </c>
      <c r="I91" s="99" t="s">
        <v>176</v>
      </c>
      <c r="J91" s="99" t="s">
        <v>183</v>
      </c>
      <c r="K91" s="100" t="s">
        <v>96</v>
      </c>
      <c r="L91" s="101">
        <v>223</v>
      </c>
      <c r="M91" s="101">
        <f t="shared" si="4"/>
        <v>2230</v>
      </c>
      <c r="N91" s="102">
        <v>10</v>
      </c>
    </row>
    <row r="92" spans="7:14" x14ac:dyDescent="0.35">
      <c r="G92" s="99" t="s">
        <v>76</v>
      </c>
      <c r="H92" s="99" t="s">
        <v>176</v>
      </c>
      <c r="I92" s="99" t="s">
        <v>176</v>
      </c>
      <c r="J92" s="99" t="s">
        <v>184</v>
      </c>
      <c r="K92" s="100" t="s">
        <v>101</v>
      </c>
      <c r="L92" s="101">
        <v>1220</v>
      </c>
      <c r="M92" s="101">
        <f t="shared" si="4"/>
        <v>30500</v>
      </c>
      <c r="N92" s="102">
        <v>25</v>
      </c>
    </row>
    <row r="93" spans="7:14" x14ac:dyDescent="0.35">
      <c r="G93" s="99" t="s">
        <v>76</v>
      </c>
      <c r="H93" s="99" t="s">
        <v>176</v>
      </c>
      <c r="I93" s="99" t="s">
        <v>176</v>
      </c>
      <c r="J93" s="99" t="s">
        <v>185</v>
      </c>
      <c r="K93" s="100" t="s">
        <v>93</v>
      </c>
      <c r="L93" s="101">
        <v>12467</v>
      </c>
      <c r="M93" s="101">
        <f t="shared" si="4"/>
        <v>249340</v>
      </c>
      <c r="N93" s="102">
        <v>20</v>
      </c>
    </row>
    <row r="94" spans="7:14" x14ac:dyDescent="0.35">
      <c r="G94" s="99" t="s">
        <v>76</v>
      </c>
      <c r="H94" s="99" t="s">
        <v>176</v>
      </c>
      <c r="I94" s="99" t="s">
        <v>176</v>
      </c>
      <c r="J94" s="99" t="s">
        <v>92</v>
      </c>
      <c r="K94" s="103" t="s">
        <v>92</v>
      </c>
      <c r="L94" s="101">
        <v>62</v>
      </c>
      <c r="M94" s="101">
        <f t="shared" si="4"/>
        <v>310</v>
      </c>
      <c r="N94" s="102">
        <v>5</v>
      </c>
    </row>
    <row r="95" spans="7:14" x14ac:dyDescent="0.35">
      <c r="G95" s="99" t="s">
        <v>76</v>
      </c>
      <c r="H95" s="99" t="s">
        <v>176</v>
      </c>
      <c r="I95" s="99" t="s">
        <v>176</v>
      </c>
      <c r="J95" s="99" t="s">
        <v>106</v>
      </c>
      <c r="K95" s="103" t="s">
        <v>106</v>
      </c>
      <c r="L95" s="101">
        <v>7623</v>
      </c>
      <c r="M95" s="101">
        <f t="shared" si="4"/>
        <v>114345</v>
      </c>
      <c r="N95" s="102">
        <v>15</v>
      </c>
    </row>
    <row r="96" spans="7:14" x14ac:dyDescent="0.35">
      <c r="G96" s="99" t="s">
        <v>76</v>
      </c>
      <c r="H96" s="99" t="s">
        <v>176</v>
      </c>
      <c r="I96" s="99" t="s">
        <v>176</v>
      </c>
      <c r="J96" s="99" t="s">
        <v>120</v>
      </c>
      <c r="K96" s="103" t="s">
        <v>120</v>
      </c>
      <c r="L96" s="101">
        <v>2948</v>
      </c>
      <c r="M96" s="101">
        <f t="shared" si="4"/>
        <v>73700</v>
      </c>
      <c r="N96" s="102">
        <v>25</v>
      </c>
    </row>
    <row r="97" spans="7:14" x14ac:dyDescent="0.35">
      <c r="G97" s="99" t="s">
        <v>76</v>
      </c>
      <c r="H97" s="99" t="s">
        <v>176</v>
      </c>
      <c r="I97" s="99" t="s">
        <v>176</v>
      </c>
      <c r="J97" s="99" t="s">
        <v>186</v>
      </c>
      <c r="K97" s="103" t="s">
        <v>122</v>
      </c>
      <c r="L97" s="101">
        <v>2671</v>
      </c>
      <c r="M97" s="101">
        <f t="shared" si="4"/>
        <v>66775</v>
      </c>
      <c r="N97" s="102">
        <v>25</v>
      </c>
    </row>
    <row r="98" spans="7:14" x14ac:dyDescent="0.35">
      <c r="G98" s="99" t="s">
        <v>76</v>
      </c>
      <c r="H98" s="99" t="s">
        <v>176</v>
      </c>
      <c r="I98" s="99" t="s">
        <v>176</v>
      </c>
      <c r="J98" s="99" t="s">
        <v>145</v>
      </c>
      <c r="K98" s="103" t="s">
        <v>145</v>
      </c>
      <c r="L98" s="101">
        <v>263</v>
      </c>
      <c r="M98" s="101">
        <f t="shared" si="4"/>
        <v>6575</v>
      </c>
      <c r="N98" s="102">
        <v>25</v>
      </c>
    </row>
    <row r="99" spans="7:14" x14ac:dyDescent="0.35">
      <c r="G99" s="99" t="s">
        <v>76</v>
      </c>
      <c r="H99" s="99" t="s">
        <v>187</v>
      </c>
      <c r="I99" s="99" t="s">
        <v>176</v>
      </c>
      <c r="J99" s="99" t="s">
        <v>188</v>
      </c>
      <c r="K99" s="103" t="s">
        <v>106</v>
      </c>
      <c r="L99" s="101">
        <v>3988</v>
      </c>
      <c r="M99" s="101">
        <f t="shared" si="4"/>
        <v>59820</v>
      </c>
      <c r="N99" s="102">
        <v>15</v>
      </c>
    </row>
    <row r="100" spans="7:14" x14ac:dyDescent="0.35">
      <c r="G100" s="99" t="s">
        <v>76</v>
      </c>
      <c r="H100" s="99" t="s">
        <v>187</v>
      </c>
      <c r="I100" s="99" t="s">
        <v>176</v>
      </c>
      <c r="J100" s="99" t="s">
        <v>189</v>
      </c>
      <c r="K100" s="103" t="s">
        <v>105</v>
      </c>
      <c r="L100" s="101">
        <v>3318</v>
      </c>
      <c r="M100" s="101">
        <f t="shared" si="4"/>
        <v>49770</v>
      </c>
      <c r="N100" s="102">
        <v>15</v>
      </c>
    </row>
    <row r="101" spans="7:14" x14ac:dyDescent="0.35">
      <c r="G101" s="99" t="s">
        <v>76</v>
      </c>
      <c r="H101" s="99" t="s">
        <v>187</v>
      </c>
      <c r="I101" s="99" t="s">
        <v>176</v>
      </c>
      <c r="J101" s="99" t="s">
        <v>190</v>
      </c>
      <c r="K101" s="103" t="s">
        <v>89</v>
      </c>
      <c r="L101" s="101">
        <v>674</v>
      </c>
      <c r="M101" s="101">
        <f t="shared" si="4"/>
        <v>10110</v>
      </c>
      <c r="N101" s="102">
        <v>15</v>
      </c>
    </row>
    <row r="102" spans="7:14" x14ac:dyDescent="0.35">
      <c r="G102" s="99" t="s">
        <v>76</v>
      </c>
      <c r="H102" s="99" t="s">
        <v>187</v>
      </c>
      <c r="I102" s="99" t="s">
        <v>176</v>
      </c>
      <c r="J102" s="99" t="s">
        <v>148</v>
      </c>
      <c r="K102" s="103" t="s">
        <v>148</v>
      </c>
      <c r="L102" s="101">
        <v>64</v>
      </c>
      <c r="M102" s="101">
        <f t="shared" si="4"/>
        <v>576</v>
      </c>
      <c r="N102" s="102">
        <v>9</v>
      </c>
    </row>
    <row r="103" spans="7:14" x14ac:dyDescent="0.35">
      <c r="G103" s="99" t="s">
        <v>76</v>
      </c>
      <c r="H103" s="99" t="s">
        <v>187</v>
      </c>
      <c r="I103" s="99" t="s">
        <v>176</v>
      </c>
      <c r="J103" s="99" t="s">
        <v>191</v>
      </c>
      <c r="K103" s="103" t="s">
        <v>120</v>
      </c>
      <c r="L103" s="101">
        <v>960</v>
      </c>
      <c r="M103" s="101">
        <f t="shared" si="4"/>
        <v>24000</v>
      </c>
      <c r="N103" s="102">
        <v>25</v>
      </c>
    </row>
    <row r="104" spans="7:14" x14ac:dyDescent="0.35">
      <c r="G104" s="99" t="s">
        <v>76</v>
      </c>
      <c r="H104" s="99" t="s">
        <v>187</v>
      </c>
      <c r="I104" s="99" t="s">
        <v>192</v>
      </c>
      <c r="J104" s="99" t="s">
        <v>97</v>
      </c>
      <c r="K104" s="103" t="s">
        <v>97</v>
      </c>
      <c r="L104" s="101">
        <v>61</v>
      </c>
      <c r="M104" s="101">
        <f t="shared" si="4"/>
        <v>610</v>
      </c>
      <c r="N104" s="102">
        <v>10</v>
      </c>
    </row>
    <row r="105" spans="7:14" x14ac:dyDescent="0.35">
      <c r="N105" s="104"/>
    </row>
    <row r="106" spans="7:14" x14ac:dyDescent="0.35">
      <c r="L106" s="54">
        <f>SUM(L3:L104)</f>
        <v>1744485</v>
      </c>
      <c r="M106" s="54">
        <f>SUM(M3:M104)</f>
        <v>16873766.399999999</v>
      </c>
      <c r="N106" s="104"/>
    </row>
    <row r="107" spans="7:14" x14ac:dyDescent="0.35">
      <c r="N107" s="104"/>
    </row>
  </sheetData>
  <autoFilter ref="A2:E2" xr:uid="{EF0F9F39-CD9A-499D-8F2A-04F272A4AF88}">
    <sortState xmlns:xlrd2="http://schemas.microsoft.com/office/spreadsheetml/2017/richdata2" ref="A3:E44">
      <sortCondition descending="1" ref="C2"/>
    </sortState>
  </autoFilter>
  <mergeCells count="2">
    <mergeCell ref="G1:N1"/>
    <mergeCell ref="A1:E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180D8A-4C1E-4AA2-B952-A5B5E19A86A0}">
  <dimension ref="A1:J25"/>
  <sheetViews>
    <sheetView zoomScale="110" zoomScaleNormal="110" workbookViewId="0">
      <selection sqref="A1:J1"/>
    </sheetView>
  </sheetViews>
  <sheetFormatPr defaultRowHeight="14.5" x14ac:dyDescent="0.35"/>
  <cols>
    <col min="1" max="1" width="26.81640625" customWidth="1"/>
    <col min="2" max="2" width="12.1796875" bestFit="1" customWidth="1"/>
    <col min="3" max="3" width="11.26953125" bestFit="1" customWidth="1"/>
    <col min="4" max="4" width="11.26953125" customWidth="1"/>
    <col min="5" max="5" width="12.453125" customWidth="1"/>
    <col min="6" max="6" width="14.7265625" bestFit="1" customWidth="1"/>
    <col min="7" max="9" width="11.26953125" bestFit="1" customWidth="1"/>
    <col min="10" max="10" width="11.81640625" customWidth="1"/>
  </cols>
  <sheetData>
    <row r="1" spans="1:10" x14ac:dyDescent="0.35">
      <c r="A1" s="165" t="s">
        <v>229</v>
      </c>
      <c r="B1" s="165"/>
      <c r="C1" s="165"/>
      <c r="D1" s="165"/>
      <c r="E1" s="165"/>
      <c r="F1" s="165"/>
      <c r="G1" s="165"/>
      <c r="H1" s="165"/>
      <c r="I1" s="165"/>
      <c r="J1" s="165"/>
    </row>
    <row r="2" spans="1:10" ht="15" thickBot="1" x14ac:dyDescent="0.4">
      <c r="A2" s="166" t="s">
        <v>0</v>
      </c>
      <c r="B2" s="168" t="s">
        <v>1</v>
      </c>
      <c r="C2" s="169"/>
      <c r="D2" s="168" t="s">
        <v>2</v>
      </c>
      <c r="E2" s="170"/>
      <c r="F2" s="169"/>
      <c r="G2" s="168" t="s">
        <v>36</v>
      </c>
      <c r="H2" s="170"/>
      <c r="I2" s="170"/>
      <c r="J2" s="169"/>
    </row>
    <row r="3" spans="1:10" ht="23.5" thickBot="1" x14ac:dyDescent="0.4">
      <c r="A3" s="167"/>
      <c r="B3" s="1" t="s">
        <v>3</v>
      </c>
      <c r="C3" s="2" t="s">
        <v>4</v>
      </c>
      <c r="D3" s="1" t="s">
        <v>5</v>
      </c>
      <c r="E3" s="3" t="s">
        <v>6</v>
      </c>
      <c r="F3" s="3" t="s">
        <v>7</v>
      </c>
      <c r="G3" s="1" t="s">
        <v>37</v>
      </c>
      <c r="H3" s="3" t="s">
        <v>38</v>
      </c>
      <c r="I3" s="3" t="s">
        <v>39</v>
      </c>
      <c r="J3" s="2" t="s">
        <v>40</v>
      </c>
    </row>
    <row r="4" spans="1:10" x14ac:dyDescent="0.35">
      <c r="A4" s="171" t="s">
        <v>8</v>
      </c>
      <c r="B4" s="173" t="s">
        <v>9</v>
      </c>
      <c r="C4" s="163" t="s">
        <v>10</v>
      </c>
      <c r="D4" s="173" t="s">
        <v>11</v>
      </c>
      <c r="E4" s="175" t="s">
        <v>12</v>
      </c>
      <c r="F4" s="163" t="s">
        <v>13</v>
      </c>
      <c r="G4" s="140" t="s">
        <v>14</v>
      </c>
      <c r="H4" s="142" t="s">
        <v>15</v>
      </c>
      <c r="I4" s="142" t="s">
        <v>16</v>
      </c>
      <c r="J4" s="139" t="s">
        <v>17</v>
      </c>
    </row>
    <row r="5" spans="1:10" x14ac:dyDescent="0.35">
      <c r="A5" s="172"/>
      <c r="B5" s="174"/>
      <c r="C5" s="164"/>
      <c r="D5" s="174"/>
      <c r="E5" s="176"/>
      <c r="F5" s="164"/>
      <c r="G5" s="141" t="s">
        <v>41</v>
      </c>
      <c r="H5" s="4" t="s">
        <v>42</v>
      </c>
      <c r="I5" s="4" t="s">
        <v>19</v>
      </c>
      <c r="J5" s="5" t="s">
        <v>20</v>
      </c>
    </row>
    <row r="6" spans="1:10" x14ac:dyDescent="0.35">
      <c r="A6" s="6" t="s">
        <v>21</v>
      </c>
      <c r="B6" s="121">
        <v>133253.69609762268</v>
      </c>
      <c r="C6" s="7">
        <v>331327.44924258365</v>
      </c>
      <c r="D6" s="7">
        <v>46710.720000000001</v>
      </c>
      <c r="E6" s="7">
        <v>74687.85209999996</v>
      </c>
      <c r="F6" s="7">
        <v>74687.85209999996</v>
      </c>
      <c r="G6" s="7">
        <v>464581.14534020633</v>
      </c>
      <c r="H6" s="7">
        <v>121398.57209999996</v>
      </c>
      <c r="I6" s="7">
        <v>343182.57324020634</v>
      </c>
      <c r="J6" s="135">
        <v>3.8269078235740341</v>
      </c>
    </row>
    <row r="7" spans="1:10" x14ac:dyDescent="0.35">
      <c r="A7" s="6" t="s">
        <v>22</v>
      </c>
      <c r="B7" s="7">
        <v>1982239.4573112372</v>
      </c>
      <c r="C7" s="7">
        <v>732629.6145888418</v>
      </c>
      <c r="D7" s="7">
        <v>585644.28</v>
      </c>
      <c r="E7" s="7">
        <v>476108.01</v>
      </c>
      <c r="F7" s="7">
        <v>1429000.0975360896</v>
      </c>
      <c r="G7" s="7">
        <v>2714869.071900079</v>
      </c>
      <c r="H7" s="7">
        <v>2014644.3775360896</v>
      </c>
      <c r="I7" s="7">
        <v>700224.6943639894</v>
      </c>
      <c r="J7" s="135">
        <v>1.3475673931199532</v>
      </c>
    </row>
    <row r="8" spans="1:10" x14ac:dyDescent="0.35">
      <c r="A8" s="6" t="s">
        <v>23</v>
      </c>
      <c r="B8" s="7">
        <v>97084.540656242767</v>
      </c>
      <c r="C8" s="7">
        <v>174881.63493071191</v>
      </c>
      <c r="D8" s="7">
        <v>158401.98000000001</v>
      </c>
      <c r="E8" s="7">
        <v>55684.990199999993</v>
      </c>
      <c r="F8" s="7">
        <v>55684.990199999993</v>
      </c>
      <c r="G8" s="7">
        <v>271966.17558695469</v>
      </c>
      <c r="H8" s="7">
        <v>214086.97020000001</v>
      </c>
      <c r="I8" s="7">
        <v>57879.20538695468</v>
      </c>
      <c r="J8" s="135">
        <v>1.2703537040712189</v>
      </c>
    </row>
    <row r="9" spans="1:10" x14ac:dyDescent="0.35">
      <c r="A9" s="6" t="s">
        <v>24</v>
      </c>
      <c r="B9" s="7">
        <v>951701.14922748855</v>
      </c>
      <c r="C9" s="7">
        <v>264302.57867416029</v>
      </c>
      <c r="D9" s="7">
        <v>287131.25699999998</v>
      </c>
      <c r="E9" s="7">
        <v>0</v>
      </c>
      <c r="F9" s="7">
        <v>0</v>
      </c>
      <c r="G9" s="7">
        <v>1216003.7279016487</v>
      </c>
      <c r="H9" s="7">
        <v>287131.25699999998</v>
      </c>
      <c r="I9" s="7">
        <v>928872.47090164875</v>
      </c>
      <c r="J9" s="135">
        <v>4.2350099414695519</v>
      </c>
    </row>
    <row r="10" spans="1:10" x14ac:dyDescent="0.35">
      <c r="A10" s="8" t="s">
        <v>25</v>
      </c>
      <c r="B10" s="7">
        <v>100339.31874361969</v>
      </c>
      <c r="C10" s="7">
        <v>461880.1078016609</v>
      </c>
      <c r="D10" s="7">
        <v>1043.48</v>
      </c>
      <c r="E10" s="7">
        <v>33531.65</v>
      </c>
      <c r="F10" s="7">
        <v>33531.65</v>
      </c>
      <c r="G10" s="7">
        <v>562219.42654528061</v>
      </c>
      <c r="H10" s="7">
        <v>34575.130000000005</v>
      </c>
      <c r="I10" s="7">
        <v>527644.29654528061</v>
      </c>
      <c r="J10" s="135">
        <v>16.26080441477098</v>
      </c>
    </row>
    <row r="11" spans="1:10" x14ac:dyDescent="0.35">
      <c r="A11" s="9" t="s">
        <v>26</v>
      </c>
      <c r="B11" s="10">
        <v>3264618.1620362108</v>
      </c>
      <c r="C11" s="10">
        <v>1965021.3852379587</v>
      </c>
      <c r="D11" s="10">
        <v>1078931.7169999999</v>
      </c>
      <c r="E11" s="10">
        <v>640012.50230000005</v>
      </c>
      <c r="F11" s="10">
        <v>1592904.5898360894</v>
      </c>
      <c r="G11" s="10">
        <v>5229639.5472741695</v>
      </c>
      <c r="H11" s="10">
        <v>2671836.3068360891</v>
      </c>
      <c r="I11" s="10">
        <v>2557803.2404380804</v>
      </c>
      <c r="J11" s="136">
        <v>1.9573203395334338</v>
      </c>
    </row>
    <row r="12" spans="1:10" x14ac:dyDescent="0.35">
      <c r="A12" s="6" t="s">
        <v>218</v>
      </c>
      <c r="B12" s="7">
        <v>689679.02502427343</v>
      </c>
      <c r="C12" s="7">
        <v>223063.76917533771</v>
      </c>
      <c r="D12" s="7">
        <v>221212.979517192</v>
      </c>
      <c r="E12" s="7">
        <v>405436.06338885654</v>
      </c>
      <c r="F12" s="7">
        <v>316014.64607439307</v>
      </c>
      <c r="G12" s="7">
        <v>912742.79419961118</v>
      </c>
      <c r="H12" s="7">
        <v>537227.62559158506</v>
      </c>
      <c r="I12" s="7">
        <v>375515.16860802611</v>
      </c>
      <c r="J12" s="135">
        <v>1.6989870786978161</v>
      </c>
    </row>
    <row r="13" spans="1:10" x14ac:dyDescent="0.35">
      <c r="A13" s="6" t="s">
        <v>219</v>
      </c>
      <c r="B13" s="7">
        <v>116568.64492279402</v>
      </c>
      <c r="C13" s="7">
        <v>42928.62589302264</v>
      </c>
      <c r="D13" s="7">
        <v>18648.416022881374</v>
      </c>
      <c r="E13" s="7">
        <v>39868.981484888347</v>
      </c>
      <c r="F13" s="7">
        <v>101587.92831254711</v>
      </c>
      <c r="G13" s="7">
        <v>159497.27081581665</v>
      </c>
      <c r="H13" s="7">
        <v>120236.34433542848</v>
      </c>
      <c r="I13" s="7">
        <v>39260.926480388167</v>
      </c>
      <c r="J13" s="135">
        <v>1.3265312721988642</v>
      </c>
    </row>
    <row r="14" spans="1:10" x14ac:dyDescent="0.35">
      <c r="A14" s="6" t="s">
        <v>220</v>
      </c>
      <c r="B14" s="7">
        <v>242709.5127453102</v>
      </c>
      <c r="C14" s="7">
        <v>79813.109784593791</v>
      </c>
      <c r="D14" s="7">
        <v>133736.79271183143</v>
      </c>
      <c r="E14" s="7">
        <v>172674.11923597477</v>
      </c>
      <c r="F14" s="7">
        <v>156590.89462834812</v>
      </c>
      <c r="G14" s="7">
        <v>322522.62252990401</v>
      </c>
      <c r="H14" s="7">
        <v>290327.68734017957</v>
      </c>
      <c r="I14" s="7">
        <v>32194.935189724434</v>
      </c>
      <c r="J14" s="135">
        <v>1.1108917150984685</v>
      </c>
    </row>
    <row r="15" spans="1:10" x14ac:dyDescent="0.35">
      <c r="A15" s="6" t="s">
        <v>221</v>
      </c>
      <c r="B15" s="7">
        <v>47125.264368205761</v>
      </c>
      <c r="C15" s="7">
        <v>17991.011997677011</v>
      </c>
      <c r="D15" s="7">
        <v>6273.7717480951915</v>
      </c>
      <c r="E15" s="7">
        <v>13412.875890280317</v>
      </c>
      <c r="F15" s="7">
        <v>41112.871800000001</v>
      </c>
      <c r="G15" s="7">
        <v>65116.276365882775</v>
      </c>
      <c r="H15" s="7">
        <v>47386.643548095191</v>
      </c>
      <c r="I15" s="7">
        <v>17729.632817787584</v>
      </c>
      <c r="J15" s="135">
        <v>1.3741483145940236</v>
      </c>
    </row>
    <row r="16" spans="1:10" x14ac:dyDescent="0.35">
      <c r="A16" s="6" t="s">
        <v>27</v>
      </c>
      <c r="B16" s="7">
        <v>457026.85624114372</v>
      </c>
      <c r="C16" s="7">
        <v>155662.39327145554</v>
      </c>
      <c r="D16" s="7">
        <v>104283.00000000001</v>
      </c>
      <c r="E16" s="7">
        <v>97875.779999999984</v>
      </c>
      <c r="F16" s="7">
        <v>114554.39795783415</v>
      </c>
      <c r="G16" s="7">
        <v>612689.24951259932</v>
      </c>
      <c r="H16" s="7">
        <v>218837.39795783418</v>
      </c>
      <c r="I16" s="7">
        <v>393851.85155476513</v>
      </c>
      <c r="J16" s="135">
        <v>2.7997465480313055</v>
      </c>
    </row>
    <row r="17" spans="1:10" x14ac:dyDescent="0.35">
      <c r="A17" s="9" t="s">
        <v>222</v>
      </c>
      <c r="B17" s="10">
        <v>1553109.3033017274</v>
      </c>
      <c r="C17" s="10">
        <v>519458.91012208676</v>
      </c>
      <c r="D17" s="10">
        <v>484154.95999999996</v>
      </c>
      <c r="E17" s="10">
        <v>729267.82000000007</v>
      </c>
      <c r="F17" s="10">
        <v>729860.73877312243</v>
      </c>
      <c r="G17" s="10">
        <v>2072568.2134238142</v>
      </c>
      <c r="H17" s="10">
        <v>1214015.6987731224</v>
      </c>
      <c r="I17" s="10">
        <v>858552.51465069177</v>
      </c>
      <c r="J17" s="136">
        <v>1.7072005045061116</v>
      </c>
    </row>
    <row r="18" spans="1:10" x14ac:dyDescent="0.35">
      <c r="A18" s="8" t="s">
        <v>28</v>
      </c>
      <c r="B18" s="7">
        <v>202004.26268374413</v>
      </c>
      <c r="C18" s="7">
        <v>79545.173604207142</v>
      </c>
      <c r="D18" s="7">
        <v>37220.06940699603</v>
      </c>
      <c r="E18" s="7">
        <v>292653.16971126263</v>
      </c>
      <c r="F18" s="7">
        <v>585306.33942252526</v>
      </c>
      <c r="G18" s="7">
        <v>281549.43628795131</v>
      </c>
      <c r="H18" s="7">
        <v>622526.40882952127</v>
      </c>
      <c r="I18" s="7">
        <v>-340976.97254156996</v>
      </c>
      <c r="J18" s="135">
        <v>0.45226906408247425</v>
      </c>
    </row>
    <row r="19" spans="1:10" x14ac:dyDescent="0.35">
      <c r="A19" s="8" t="s">
        <v>29</v>
      </c>
      <c r="B19" s="7">
        <v>51054.078159835633</v>
      </c>
      <c r="C19" s="7">
        <v>20354.001187116395</v>
      </c>
      <c r="D19" s="7">
        <v>13533.720593003978</v>
      </c>
      <c r="E19" s="7">
        <v>106412.65028873741</v>
      </c>
      <c r="F19" s="7">
        <v>212825.30057747482</v>
      </c>
      <c r="G19" s="7">
        <v>71408.079346952029</v>
      </c>
      <c r="H19" s="7">
        <v>226359.02117047878</v>
      </c>
      <c r="I19" s="7">
        <v>-154950.94182352675</v>
      </c>
      <c r="J19" s="135">
        <v>0.31546381044461286</v>
      </c>
    </row>
    <row r="20" spans="1:10" x14ac:dyDescent="0.35">
      <c r="A20" s="11" t="s">
        <v>30</v>
      </c>
      <c r="B20" s="7">
        <v>219.32959819999718</v>
      </c>
      <c r="C20" s="7">
        <v>4499.0840075194137</v>
      </c>
      <c r="D20" s="7">
        <v>427.46712830957233</v>
      </c>
      <c r="E20" s="7">
        <v>271.55725729803123</v>
      </c>
      <c r="F20" s="7">
        <v>570</v>
      </c>
      <c r="G20" s="7">
        <v>4718.413605719411</v>
      </c>
      <c r="H20" s="7">
        <v>997.46712830957233</v>
      </c>
      <c r="I20" s="7">
        <v>3720.9464774098387</v>
      </c>
      <c r="J20" s="135">
        <v>4.7303950895262101</v>
      </c>
    </row>
    <row r="21" spans="1:10" x14ac:dyDescent="0.35">
      <c r="A21" s="11" t="s">
        <v>31</v>
      </c>
      <c r="B21" s="7">
        <v>14419.380483039522</v>
      </c>
      <c r="C21" s="7">
        <v>59456.16877960386</v>
      </c>
      <c r="D21" s="7">
        <v>30539.37287169043</v>
      </c>
      <c r="E21" s="7">
        <v>19400.762742701969</v>
      </c>
      <c r="F21" s="7">
        <v>19400.762742701969</v>
      </c>
      <c r="G21" s="7">
        <v>73875.549262643384</v>
      </c>
      <c r="H21" s="7">
        <v>49940.135614392399</v>
      </c>
      <c r="I21" s="7">
        <v>23935.413648250986</v>
      </c>
      <c r="J21" s="135">
        <v>1.4792821115478303</v>
      </c>
    </row>
    <row r="22" spans="1:10" x14ac:dyDescent="0.35">
      <c r="A22" s="9" t="s">
        <v>32</v>
      </c>
      <c r="B22" s="10">
        <v>267697.05092481925</v>
      </c>
      <c r="C22" s="10">
        <v>163854.4275784468</v>
      </c>
      <c r="D22" s="10">
        <v>81720.63</v>
      </c>
      <c r="E22" s="10">
        <v>418738.14000000007</v>
      </c>
      <c r="F22" s="10">
        <v>818102.40274270205</v>
      </c>
      <c r="G22" s="10">
        <v>431551.47850326606</v>
      </c>
      <c r="H22" s="10">
        <v>899823.03274270205</v>
      </c>
      <c r="I22" s="10">
        <v>-468271.55423943599</v>
      </c>
      <c r="J22" s="136">
        <v>0.47959594586935306</v>
      </c>
    </row>
    <row r="23" spans="1:10" x14ac:dyDescent="0.35">
      <c r="A23" s="6" t="s">
        <v>33</v>
      </c>
      <c r="B23" s="12"/>
      <c r="C23" s="12"/>
      <c r="D23" s="7">
        <v>593768.62000000023</v>
      </c>
      <c r="E23" s="137"/>
      <c r="F23" s="12"/>
      <c r="G23" s="12">
        <v>0</v>
      </c>
      <c r="H23" s="12">
        <v>593768.62000000023</v>
      </c>
      <c r="I23" s="12">
        <v>-593768.62000000023</v>
      </c>
      <c r="J23" s="138"/>
    </row>
    <row r="24" spans="1:10" x14ac:dyDescent="0.35">
      <c r="A24" s="9" t="s">
        <v>34</v>
      </c>
      <c r="B24" s="13">
        <v>5085424.5162627567</v>
      </c>
      <c r="C24" s="13">
        <v>2648334.7229384924</v>
      </c>
      <c r="D24" s="13">
        <v>2238575.9270000001</v>
      </c>
      <c r="E24" s="13">
        <v>1788018.4623000002</v>
      </c>
      <c r="F24" s="13">
        <v>3140867.7313519139</v>
      </c>
      <c r="G24" s="13">
        <v>7733759.2392012496</v>
      </c>
      <c r="H24" s="13">
        <v>5379443.658351914</v>
      </c>
      <c r="I24" s="13">
        <v>2354315.580849336</v>
      </c>
      <c r="J24" s="136">
        <v>1.4376503836403449</v>
      </c>
    </row>
    <row r="25" spans="1:10" x14ac:dyDescent="0.35">
      <c r="A25" s="9" t="s">
        <v>35</v>
      </c>
      <c r="B25" s="13">
        <v>4817727.4653379377</v>
      </c>
      <c r="C25" s="13">
        <v>2484480.2953600455</v>
      </c>
      <c r="D25" s="13">
        <v>2156855.2970000003</v>
      </c>
      <c r="E25" s="13">
        <v>1369280.3223000001</v>
      </c>
      <c r="F25" s="13">
        <v>2322765.3286092118</v>
      </c>
      <c r="G25" s="13">
        <v>7302207.7606979832</v>
      </c>
      <c r="H25" s="13">
        <v>4479620.6256092116</v>
      </c>
      <c r="I25" s="13">
        <v>2822587.135088772</v>
      </c>
      <c r="J25" s="136">
        <v>1.6300951288045538</v>
      </c>
    </row>
  </sheetData>
  <mergeCells count="11">
    <mergeCell ref="F4:F5"/>
    <mergeCell ref="A1:J1"/>
    <mergeCell ref="A2:A3"/>
    <mergeCell ref="B2:C2"/>
    <mergeCell ref="D2:F2"/>
    <mergeCell ref="G2:J2"/>
    <mergeCell ref="A4:A5"/>
    <mergeCell ref="B4:B5"/>
    <mergeCell ref="C4:C5"/>
    <mergeCell ref="D4:D5"/>
    <mergeCell ref="E4:E5"/>
  </mergeCells>
  <pageMargins left="0.7" right="0.7" top="0.75" bottom="0.75" header="0.3" footer="0.3"/>
  <pageSetup orientation="portrait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3EF710-2868-4E59-82B0-E9658651D0A1}">
  <dimension ref="A1:J25"/>
  <sheetViews>
    <sheetView workbookViewId="0">
      <selection sqref="A1:J1"/>
    </sheetView>
  </sheetViews>
  <sheetFormatPr defaultRowHeight="14.5" x14ac:dyDescent="0.35"/>
  <cols>
    <col min="1" max="1" width="26.81640625" customWidth="1"/>
    <col min="2" max="2" width="12.1796875" bestFit="1" customWidth="1"/>
    <col min="3" max="3" width="11.26953125" bestFit="1" customWidth="1"/>
    <col min="4" max="4" width="11.26953125" customWidth="1"/>
    <col min="5" max="5" width="12.453125" customWidth="1"/>
    <col min="6" max="6" width="14.7265625" bestFit="1" customWidth="1"/>
    <col min="7" max="9" width="11.26953125" bestFit="1" customWidth="1"/>
    <col min="10" max="10" width="11.81640625" customWidth="1"/>
  </cols>
  <sheetData>
    <row r="1" spans="1:10" x14ac:dyDescent="0.35">
      <c r="A1" s="177" t="s">
        <v>223</v>
      </c>
      <c r="B1" s="178"/>
      <c r="C1" s="178"/>
      <c r="D1" s="178"/>
      <c r="E1" s="178"/>
      <c r="F1" s="178"/>
      <c r="G1" s="178"/>
      <c r="H1" s="178"/>
      <c r="I1" s="178"/>
      <c r="J1" s="178"/>
    </row>
    <row r="2" spans="1:10" ht="15" thickBot="1" x14ac:dyDescent="0.4">
      <c r="A2" s="166" t="s">
        <v>0</v>
      </c>
      <c r="B2" s="168" t="s">
        <v>1</v>
      </c>
      <c r="C2" s="169"/>
      <c r="D2" s="168" t="s">
        <v>2</v>
      </c>
      <c r="E2" s="170"/>
      <c r="F2" s="169"/>
      <c r="G2" s="168" t="s">
        <v>224</v>
      </c>
      <c r="H2" s="170"/>
      <c r="I2" s="170"/>
      <c r="J2" s="169"/>
    </row>
    <row r="3" spans="1:10" ht="23.5" thickBot="1" x14ac:dyDescent="0.4">
      <c r="A3" s="167"/>
      <c r="B3" s="1" t="s">
        <v>3</v>
      </c>
      <c r="C3" s="2" t="s">
        <v>4</v>
      </c>
      <c r="D3" s="1" t="s">
        <v>5</v>
      </c>
      <c r="E3" s="3" t="s">
        <v>6</v>
      </c>
      <c r="F3" s="3" t="s">
        <v>7</v>
      </c>
      <c r="G3" s="1" t="s">
        <v>225</v>
      </c>
      <c r="H3" s="3" t="s">
        <v>226</v>
      </c>
      <c r="I3" s="3" t="s">
        <v>227</v>
      </c>
      <c r="J3" s="2" t="s">
        <v>228</v>
      </c>
    </row>
    <row r="4" spans="1:10" x14ac:dyDescent="0.35">
      <c r="A4" s="171" t="s">
        <v>8</v>
      </c>
      <c r="B4" s="173" t="s">
        <v>9</v>
      </c>
      <c r="C4" s="163" t="s">
        <v>10</v>
      </c>
      <c r="D4" s="173" t="s">
        <v>11</v>
      </c>
      <c r="E4" s="175" t="s">
        <v>12</v>
      </c>
      <c r="F4" s="163" t="s">
        <v>13</v>
      </c>
      <c r="G4" s="140" t="s">
        <v>14</v>
      </c>
      <c r="H4" s="142" t="s">
        <v>15</v>
      </c>
      <c r="I4" s="142" t="s">
        <v>16</v>
      </c>
      <c r="J4" s="139" t="s">
        <v>17</v>
      </c>
    </row>
    <row r="5" spans="1:10" x14ac:dyDescent="0.35">
      <c r="A5" s="172"/>
      <c r="B5" s="174"/>
      <c r="C5" s="164"/>
      <c r="D5" s="174"/>
      <c r="E5" s="176"/>
      <c r="F5" s="164"/>
      <c r="G5" s="141" t="s">
        <v>9</v>
      </c>
      <c r="H5" s="4" t="s">
        <v>18</v>
      </c>
      <c r="I5" s="4" t="s">
        <v>19</v>
      </c>
      <c r="J5" s="5" t="s">
        <v>20</v>
      </c>
    </row>
    <row r="6" spans="1:10" x14ac:dyDescent="0.35">
      <c r="A6" s="6" t="s">
        <v>21</v>
      </c>
      <c r="B6" s="7">
        <v>113854.46441363379</v>
      </c>
      <c r="C6" s="7"/>
      <c r="D6" s="7">
        <v>46710.720000000001</v>
      </c>
      <c r="E6" s="7">
        <v>74687.85209999996</v>
      </c>
      <c r="F6" s="7">
        <v>74687.85209999996</v>
      </c>
      <c r="G6" s="7">
        <v>113854.46441363379</v>
      </c>
      <c r="H6" s="7">
        <v>121398.57209999996</v>
      </c>
      <c r="I6" s="7">
        <v>-7544.1076863661729</v>
      </c>
      <c r="J6" s="135">
        <v>0.93785670164100576</v>
      </c>
    </row>
    <row r="7" spans="1:10" x14ac:dyDescent="0.35">
      <c r="A7" s="6" t="s">
        <v>22</v>
      </c>
      <c r="B7" s="7">
        <v>1503001.4884462345</v>
      </c>
      <c r="C7" s="7"/>
      <c r="D7" s="7">
        <v>585644.28</v>
      </c>
      <c r="E7" s="7">
        <v>476108.01</v>
      </c>
      <c r="F7" s="7">
        <v>1429000.0975360896</v>
      </c>
      <c r="G7" s="7">
        <v>1503001.4884462345</v>
      </c>
      <c r="H7" s="7">
        <v>1061752.29</v>
      </c>
      <c r="I7" s="7">
        <v>441249.19844623446</v>
      </c>
      <c r="J7" s="135">
        <v>1.4155858222318827</v>
      </c>
    </row>
    <row r="8" spans="1:10" x14ac:dyDescent="0.35">
      <c r="A8" s="6" t="s">
        <v>23</v>
      </c>
      <c r="B8" s="7">
        <v>80863.709959402535</v>
      </c>
      <c r="C8" s="7"/>
      <c r="D8" s="7">
        <v>158401.98000000001</v>
      </c>
      <c r="E8" s="7">
        <v>55684.990199999993</v>
      </c>
      <c r="F8" s="7">
        <v>55684.990199999993</v>
      </c>
      <c r="G8" s="7">
        <v>80863.709959402535</v>
      </c>
      <c r="H8" s="7">
        <v>214086.97020000001</v>
      </c>
      <c r="I8" s="7">
        <v>-133223.26024059748</v>
      </c>
      <c r="J8" s="135">
        <v>0.37771429939832241</v>
      </c>
    </row>
    <row r="9" spans="1:10" x14ac:dyDescent="0.35">
      <c r="A9" s="6" t="s">
        <v>24</v>
      </c>
      <c r="B9" s="7">
        <v>868396.52332926576</v>
      </c>
      <c r="C9" s="7"/>
      <c r="D9" s="7">
        <v>287131.25699999998</v>
      </c>
      <c r="E9" s="7">
        <v>0</v>
      </c>
      <c r="F9" s="7">
        <v>0</v>
      </c>
      <c r="G9" s="7">
        <v>868396.52332926576</v>
      </c>
      <c r="H9" s="7">
        <v>287131.25699999998</v>
      </c>
      <c r="I9" s="7">
        <v>581265.26632926578</v>
      </c>
      <c r="J9" s="135">
        <v>3.0243886799453041</v>
      </c>
    </row>
    <row r="10" spans="1:10" x14ac:dyDescent="0.35">
      <c r="A10" s="8" t="s">
        <v>25</v>
      </c>
      <c r="B10" s="7">
        <v>84851.70554605154</v>
      </c>
      <c r="C10" s="7"/>
      <c r="D10" s="7">
        <v>1043.48</v>
      </c>
      <c r="E10" s="7">
        <v>33531.65</v>
      </c>
      <c r="F10" s="7">
        <v>33531.65</v>
      </c>
      <c r="G10" s="7">
        <v>84851.70554605154</v>
      </c>
      <c r="H10" s="7">
        <v>34575.130000000005</v>
      </c>
      <c r="I10" s="7">
        <v>50276.575546051536</v>
      </c>
      <c r="J10" s="135">
        <v>2.4541254232753871</v>
      </c>
    </row>
    <row r="11" spans="1:10" x14ac:dyDescent="0.35">
      <c r="A11" s="9" t="s">
        <v>26</v>
      </c>
      <c r="B11" s="10">
        <v>2650967.8916945881</v>
      </c>
      <c r="C11" s="10">
        <v>0</v>
      </c>
      <c r="D11" s="10">
        <v>1078931.7169999999</v>
      </c>
      <c r="E11" s="10">
        <v>640012.50230000005</v>
      </c>
      <c r="F11" s="10">
        <v>1592904.5898360894</v>
      </c>
      <c r="G11" s="10">
        <v>2650967.8916945881</v>
      </c>
      <c r="H11" s="10">
        <v>1718944.2193</v>
      </c>
      <c r="I11" s="10">
        <v>932023.67239458812</v>
      </c>
      <c r="J11" s="136">
        <v>1.5422070489140904</v>
      </c>
    </row>
    <row r="12" spans="1:10" x14ac:dyDescent="0.35">
      <c r="A12" s="6" t="s">
        <v>218</v>
      </c>
      <c r="B12" s="7">
        <v>580077.71366237814</v>
      </c>
      <c r="C12" s="7"/>
      <c r="D12" s="7">
        <v>221212.979517192</v>
      </c>
      <c r="E12" s="7">
        <v>405436.06338885654</v>
      </c>
      <c r="F12" s="7">
        <v>316014.64607439307</v>
      </c>
      <c r="G12" s="7">
        <v>580077.71366237814</v>
      </c>
      <c r="H12" s="7">
        <v>626649.04290604847</v>
      </c>
      <c r="I12" s="7">
        <v>-46571.329243670334</v>
      </c>
      <c r="J12" s="135">
        <v>0.92568195903132877</v>
      </c>
    </row>
    <row r="13" spans="1:10" x14ac:dyDescent="0.35">
      <c r="A13" s="6" t="s">
        <v>219</v>
      </c>
      <c r="B13" s="7">
        <v>90738.375657955126</v>
      </c>
      <c r="C13" s="7"/>
      <c r="D13" s="7">
        <v>18648.416022881374</v>
      </c>
      <c r="E13" s="7">
        <v>39868.981484888347</v>
      </c>
      <c r="F13" s="7">
        <v>101587.92831254711</v>
      </c>
      <c r="G13" s="7">
        <v>90738.375657955126</v>
      </c>
      <c r="H13" s="7">
        <v>58517.397507769725</v>
      </c>
      <c r="I13" s="7">
        <v>32220.978150185401</v>
      </c>
      <c r="J13" s="135">
        <v>1.5506221999347667</v>
      </c>
    </row>
    <row r="14" spans="1:10" x14ac:dyDescent="0.35">
      <c r="A14" s="6" t="s">
        <v>220</v>
      </c>
      <c r="B14" s="7">
        <v>210542.88564439246</v>
      </c>
      <c r="C14" s="7"/>
      <c r="D14" s="7">
        <v>133736.79271183143</v>
      </c>
      <c r="E14" s="7">
        <v>172674.11923597477</v>
      </c>
      <c r="F14" s="7">
        <v>156590.89462834812</v>
      </c>
      <c r="G14" s="7">
        <v>210542.88564439246</v>
      </c>
      <c r="H14" s="7">
        <v>306410.91194780619</v>
      </c>
      <c r="I14" s="7">
        <v>-95868.026303413732</v>
      </c>
      <c r="J14" s="135">
        <v>0.68712593917104425</v>
      </c>
    </row>
    <row r="15" spans="1:10" x14ac:dyDescent="0.35">
      <c r="A15" s="6" t="s">
        <v>221</v>
      </c>
      <c r="B15" s="7">
        <v>33518.284415547969</v>
      </c>
      <c r="C15" s="7"/>
      <c r="D15" s="7">
        <v>6273.7717480951915</v>
      </c>
      <c r="E15" s="7">
        <v>13412.875890280317</v>
      </c>
      <c r="F15" s="7">
        <v>41112.871800000001</v>
      </c>
      <c r="G15" s="7">
        <v>33518.284415547969</v>
      </c>
      <c r="H15" s="7">
        <v>19686.647638375507</v>
      </c>
      <c r="I15" s="7">
        <v>13831.636777172462</v>
      </c>
      <c r="J15" s="135">
        <v>1.7025897466773481</v>
      </c>
    </row>
    <row r="16" spans="1:10" x14ac:dyDescent="0.35">
      <c r="A16" s="6" t="s">
        <v>27</v>
      </c>
      <c r="B16" s="7">
        <v>380662.0269879573</v>
      </c>
      <c r="C16" s="7"/>
      <c r="D16" s="7">
        <v>104283.00000000001</v>
      </c>
      <c r="E16" s="7">
        <v>97875.779999999984</v>
      </c>
      <c r="F16" s="7">
        <v>114554.39795783415</v>
      </c>
      <c r="G16" s="7">
        <v>380662.0269879573</v>
      </c>
      <c r="H16" s="7">
        <v>202158.78</v>
      </c>
      <c r="I16" s="7">
        <v>178503.2469879573</v>
      </c>
      <c r="J16" s="135">
        <v>1.8829853790567854</v>
      </c>
    </row>
    <row r="17" spans="1:10" x14ac:dyDescent="0.35">
      <c r="A17" s="9" t="s">
        <v>222</v>
      </c>
      <c r="B17" s="10">
        <v>1295539.2863682308</v>
      </c>
      <c r="C17" s="10">
        <v>0</v>
      </c>
      <c r="D17" s="10">
        <v>484154.95999999996</v>
      </c>
      <c r="E17" s="10">
        <v>729267.82000000007</v>
      </c>
      <c r="F17" s="10">
        <v>729860.73877312243</v>
      </c>
      <c r="G17" s="10">
        <v>1295539.2863682308</v>
      </c>
      <c r="H17" s="10">
        <v>1213422.78</v>
      </c>
      <c r="I17" s="10">
        <v>82116.506368230795</v>
      </c>
      <c r="J17" s="136">
        <v>1.0676734504425827</v>
      </c>
    </row>
    <row r="18" spans="1:10" x14ac:dyDescent="0.35">
      <c r="A18" s="8" t="s">
        <v>28</v>
      </c>
      <c r="B18" s="7">
        <v>146123.99332558538</v>
      </c>
      <c r="C18" s="7"/>
      <c r="D18" s="7">
        <v>37220.06940699603</v>
      </c>
      <c r="E18" s="7">
        <v>292653.16971126263</v>
      </c>
      <c r="F18" s="7">
        <v>585306.33942252526</v>
      </c>
      <c r="G18" s="7">
        <v>146123.99332558538</v>
      </c>
      <c r="H18" s="7">
        <v>329873.23911825864</v>
      </c>
      <c r="I18" s="7">
        <v>-183749.24579267326</v>
      </c>
      <c r="J18" s="135">
        <v>0.44297013518335249</v>
      </c>
    </row>
    <row r="19" spans="1:10" x14ac:dyDescent="0.35">
      <c r="A19" s="8" t="s">
        <v>29</v>
      </c>
      <c r="B19" s="7">
        <v>38818.004050702097</v>
      </c>
      <c r="C19" s="7"/>
      <c r="D19" s="7">
        <v>13533.720593003978</v>
      </c>
      <c r="E19" s="7">
        <v>106412.65028873741</v>
      </c>
      <c r="F19" s="7">
        <v>212825.30057747482</v>
      </c>
      <c r="G19" s="7">
        <v>38818.004050702097</v>
      </c>
      <c r="H19" s="7">
        <v>119946.37088174139</v>
      </c>
      <c r="I19" s="7">
        <v>-81128.366831039282</v>
      </c>
      <c r="J19" s="135">
        <v>0.32362799945797355</v>
      </c>
    </row>
    <row r="20" spans="1:10" x14ac:dyDescent="0.35">
      <c r="A20" s="11" t="s">
        <v>30</v>
      </c>
      <c r="B20" s="7">
        <v>184.21688143595702</v>
      </c>
      <c r="C20" s="7"/>
      <c r="D20" s="7">
        <v>427.46712830957233</v>
      </c>
      <c r="E20" s="7">
        <v>271.55725729803123</v>
      </c>
      <c r="F20" s="7">
        <v>570</v>
      </c>
      <c r="G20" s="7">
        <v>184.21688143595702</v>
      </c>
      <c r="H20" s="7">
        <v>699.02438560760356</v>
      </c>
      <c r="I20" s="7">
        <v>-514.80750417164654</v>
      </c>
      <c r="J20" s="135">
        <v>0.26353427037575045</v>
      </c>
    </row>
    <row r="21" spans="1:10" x14ac:dyDescent="0.35">
      <c r="A21" s="11" t="s">
        <v>31</v>
      </c>
      <c r="B21" s="7">
        <v>12070.999687302121</v>
      </c>
      <c r="C21" s="7"/>
      <c r="D21" s="7">
        <v>30539.37287169043</v>
      </c>
      <c r="E21" s="7">
        <v>19400.762742701969</v>
      </c>
      <c r="F21" s="7">
        <v>19400.762742701969</v>
      </c>
      <c r="G21" s="7">
        <v>12070.999687302121</v>
      </c>
      <c r="H21" s="7">
        <v>49940.135614392399</v>
      </c>
      <c r="I21" s="7">
        <v>-37869.135927090276</v>
      </c>
      <c r="J21" s="135">
        <v>0.24170938942791623</v>
      </c>
    </row>
    <row r="22" spans="1:10" x14ac:dyDescent="0.35">
      <c r="A22" s="9" t="s">
        <v>32</v>
      </c>
      <c r="B22" s="10">
        <v>197197.21394502555</v>
      </c>
      <c r="C22" s="10">
        <v>0</v>
      </c>
      <c r="D22" s="10">
        <v>81720.63</v>
      </c>
      <c r="E22" s="10">
        <v>418738.14000000007</v>
      </c>
      <c r="F22" s="10">
        <v>818102.40274270205</v>
      </c>
      <c r="G22" s="10">
        <v>197197.21394502555</v>
      </c>
      <c r="H22" s="10">
        <v>500458.77000000008</v>
      </c>
      <c r="I22" s="10">
        <v>-303261.55605497456</v>
      </c>
      <c r="J22" s="136">
        <v>0.39403288695495436</v>
      </c>
    </row>
    <row r="23" spans="1:10" x14ac:dyDescent="0.35">
      <c r="A23" s="6" t="s">
        <v>33</v>
      </c>
      <c r="B23" s="12"/>
      <c r="C23" s="12"/>
      <c r="D23" s="137">
        <v>593768.62000000023</v>
      </c>
      <c r="E23" s="137"/>
      <c r="F23" s="12"/>
      <c r="G23" s="12">
        <v>0</v>
      </c>
      <c r="H23" s="12">
        <v>593768.62000000023</v>
      </c>
      <c r="I23" s="12">
        <v>-593768.62000000023</v>
      </c>
      <c r="J23" s="138"/>
    </row>
    <row r="24" spans="1:10" x14ac:dyDescent="0.35">
      <c r="A24" s="9" t="s">
        <v>34</v>
      </c>
      <c r="B24" s="13">
        <v>4143704.3920078445</v>
      </c>
      <c r="C24" s="13">
        <v>0</v>
      </c>
      <c r="D24" s="13">
        <v>2238575.9270000001</v>
      </c>
      <c r="E24" s="13">
        <v>1788018.4623000002</v>
      </c>
      <c r="F24" s="13">
        <v>3140867.7313519139</v>
      </c>
      <c r="G24" s="13">
        <v>4143704.3920078445</v>
      </c>
      <c r="H24" s="13">
        <v>4026594.3893000004</v>
      </c>
      <c r="I24" s="13">
        <v>117110.00270784413</v>
      </c>
      <c r="J24" s="136">
        <v>1.0290841319947805</v>
      </c>
    </row>
    <row r="25" spans="1:10" x14ac:dyDescent="0.35">
      <c r="A25" s="9" t="s">
        <v>35</v>
      </c>
      <c r="B25" s="13">
        <v>3946507.1780628189</v>
      </c>
      <c r="C25" s="13">
        <v>0</v>
      </c>
      <c r="D25" s="13">
        <v>2156855.2970000003</v>
      </c>
      <c r="E25" s="13">
        <v>1369280.3223000001</v>
      </c>
      <c r="F25" s="13">
        <v>2322765.3286092118</v>
      </c>
      <c r="G25" s="13">
        <v>3946507.1780628189</v>
      </c>
      <c r="H25" s="13">
        <v>3526135.6193000004</v>
      </c>
      <c r="I25" s="13">
        <v>420371.55876281869</v>
      </c>
      <c r="J25" s="136">
        <v>1.1192159361262088</v>
      </c>
    </row>
  </sheetData>
  <mergeCells count="11">
    <mergeCell ref="F4:F5"/>
    <mergeCell ref="A1:J1"/>
    <mergeCell ref="A2:A3"/>
    <mergeCell ref="B2:C2"/>
    <mergeCell ref="D2:F2"/>
    <mergeCell ref="G2:J2"/>
    <mergeCell ref="A4:A5"/>
    <mergeCell ref="B4:B5"/>
    <mergeCell ref="C4:C5"/>
    <mergeCell ref="D4:D5"/>
    <mergeCell ref="E4:E5"/>
  </mergeCells>
  <pageMargins left="0.7" right="0.7" top="0.75" bottom="0.75" header="0.3" footer="0.3"/>
  <pageSetup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NSG 2018 Verified Summary</vt:lpstr>
      <vt:lpstr>NSG 2018 HIM</vt:lpstr>
      <vt:lpstr>NSG 2018 TRC</vt:lpstr>
      <vt:lpstr>NSG 2018 PACT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Grabner</dc:creator>
  <cp:lastModifiedBy>CJ Consulting</cp:lastModifiedBy>
  <dcterms:created xsi:type="dcterms:W3CDTF">2020-04-01T01:44:04Z</dcterms:created>
  <dcterms:modified xsi:type="dcterms:W3CDTF">2022-02-16T17:13:03Z</dcterms:modified>
</cp:coreProperties>
</file>