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8" tabRatio="800"/>
  </bookViews>
  <sheets>
    <sheet name="Summary" sheetId="15" r:id="rId1"/>
    <sheet name="C-Recip" sheetId="12" r:id="rId2"/>
    <sheet name="C-GT" sheetId="13" r:id="rId3"/>
    <sheet name="C-MT" sheetId="14" r:id="rId4"/>
    <sheet name="Recip" sheetId="1" r:id="rId5"/>
    <sheet name="GT" sheetId="3" r:id="rId6"/>
    <sheet name="MT" sheetId="4" r:id="rId7"/>
    <sheet name="Recip_Hgrid" sheetId="5" r:id="rId8"/>
    <sheet name="GT_Hgrid" sheetId="6" r:id="rId9"/>
    <sheet name="MT_Hgrid" sheetId="7" r:id="rId10"/>
    <sheet name="RebateStructure" sheetId="2" r:id="rId11"/>
    <sheet name="GrafDat" sheetId="11" r:id="rId12"/>
  </sheets>
  <externalReferences>
    <externalReference r:id="rId13"/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15" l="1"/>
  <c r="AI24" i="15"/>
  <c r="AH24" i="15"/>
  <c r="AL18" i="15"/>
  <c r="AI18" i="15"/>
  <c r="AH18" i="15"/>
  <c r="AL23" i="15"/>
  <c r="AJ23" i="15"/>
  <c r="AI23" i="15"/>
  <c r="AH23" i="15"/>
  <c r="AL22" i="15"/>
  <c r="AJ22" i="15"/>
  <c r="AI22" i="15"/>
  <c r="AH22" i="15"/>
  <c r="AL21" i="15"/>
  <c r="AJ21" i="15"/>
  <c r="AI21" i="15"/>
  <c r="AH21" i="15"/>
  <c r="AL20" i="15"/>
  <c r="AJ20" i="15"/>
  <c r="AI20" i="15"/>
  <c r="AH20" i="15"/>
  <c r="AL17" i="15"/>
  <c r="AI17" i="15"/>
  <c r="AH17" i="15"/>
  <c r="AL16" i="15"/>
  <c r="AI16" i="15"/>
  <c r="AH16" i="15"/>
  <c r="AL15" i="15"/>
  <c r="AI15" i="15"/>
  <c r="AH15" i="15"/>
  <c r="AL14" i="15"/>
  <c r="AI14" i="15"/>
  <c r="AH14" i="15"/>
  <c r="AL12" i="15"/>
  <c r="AK12" i="15"/>
  <c r="AJ12" i="15"/>
  <c r="AI12" i="15"/>
  <c r="AH12" i="15"/>
  <c r="AL11" i="15"/>
  <c r="AK11" i="15"/>
  <c r="AJ11" i="15"/>
  <c r="AI11" i="15"/>
  <c r="AH11" i="15"/>
  <c r="AL10" i="15"/>
  <c r="AK10" i="15"/>
  <c r="AJ10" i="15"/>
  <c r="AI10" i="15"/>
  <c r="AH10" i="15"/>
  <c r="AL9" i="15"/>
  <c r="AK9" i="15"/>
  <c r="AJ9" i="15"/>
  <c r="AI9" i="15"/>
  <c r="AH9" i="15"/>
  <c r="AE23" i="11" l="1"/>
  <c r="AD23" i="11"/>
  <c r="AC23" i="11"/>
  <c r="AB23" i="11"/>
  <c r="AA23" i="11"/>
  <c r="Y23" i="11"/>
  <c r="X23" i="11"/>
  <c r="W23" i="11"/>
  <c r="V23" i="11"/>
  <c r="U23" i="11"/>
  <c r="S23" i="11"/>
  <c r="R23" i="11"/>
  <c r="Q23" i="11"/>
  <c r="P23" i="11"/>
  <c r="O23" i="11"/>
  <c r="M23" i="11"/>
  <c r="L23" i="11"/>
  <c r="K23" i="11"/>
  <c r="J23" i="11"/>
  <c r="I23" i="11"/>
  <c r="G23" i="11"/>
  <c r="F23" i="11"/>
  <c r="E23" i="11"/>
  <c r="D23" i="11"/>
  <c r="AE16" i="11"/>
  <c r="AD16" i="11"/>
  <c r="AC16" i="11"/>
  <c r="AB16" i="11"/>
  <c r="AA16" i="11"/>
  <c r="Y16" i="11"/>
  <c r="X16" i="11"/>
  <c r="W16" i="11"/>
  <c r="V16" i="11"/>
  <c r="U16" i="11"/>
  <c r="S16" i="11"/>
  <c r="R16" i="11"/>
  <c r="Q16" i="11"/>
  <c r="P16" i="11"/>
  <c r="O16" i="11"/>
  <c r="M16" i="11"/>
  <c r="L16" i="11"/>
  <c r="K16" i="11"/>
  <c r="J16" i="11"/>
  <c r="I16" i="11"/>
  <c r="G16" i="11"/>
  <c r="F16" i="11"/>
  <c r="E16" i="11"/>
  <c r="D16" i="11"/>
  <c r="Y9" i="11"/>
  <c r="X9" i="11"/>
  <c r="W9" i="11"/>
  <c r="V9" i="11"/>
  <c r="U9" i="11"/>
  <c r="S9" i="11"/>
  <c r="R9" i="11"/>
  <c r="Q9" i="11"/>
  <c r="P9" i="11"/>
  <c r="O9" i="11"/>
  <c r="M9" i="11"/>
  <c r="L9" i="11"/>
  <c r="K9" i="11"/>
  <c r="J9" i="11"/>
  <c r="I9" i="11"/>
  <c r="G9" i="11"/>
  <c r="F9" i="11"/>
  <c r="E9" i="11"/>
  <c r="D9" i="11"/>
  <c r="C23" i="11"/>
  <c r="C16" i="11"/>
  <c r="C9" i="11"/>
  <c r="AE22" i="11"/>
  <c r="AD22" i="11"/>
  <c r="AC22" i="11"/>
  <c r="AB22" i="11"/>
  <c r="AA22" i="11"/>
  <c r="Y22" i="11"/>
  <c r="X22" i="11"/>
  <c r="W22" i="11"/>
  <c r="V22" i="11"/>
  <c r="U22" i="11"/>
  <c r="S22" i="11"/>
  <c r="R22" i="11"/>
  <c r="Q22" i="11"/>
  <c r="P22" i="11"/>
  <c r="O22" i="11"/>
  <c r="M22" i="11"/>
  <c r="L22" i="11"/>
  <c r="K22" i="11"/>
  <c r="J22" i="11"/>
  <c r="I22" i="11"/>
  <c r="G22" i="11"/>
  <c r="F22" i="11"/>
  <c r="E22" i="11"/>
  <c r="D22" i="11"/>
  <c r="C22" i="11"/>
  <c r="AE21" i="11"/>
  <c r="AD21" i="11"/>
  <c r="AC21" i="11"/>
  <c r="AB21" i="11"/>
  <c r="AA21" i="11"/>
  <c r="Y21" i="11"/>
  <c r="X21" i="11"/>
  <c r="W21" i="11"/>
  <c r="V21" i="11"/>
  <c r="U21" i="11"/>
  <c r="S21" i="11"/>
  <c r="R21" i="11"/>
  <c r="Q21" i="11"/>
  <c r="P21" i="11"/>
  <c r="O21" i="11"/>
  <c r="M21" i="11"/>
  <c r="L21" i="11"/>
  <c r="K21" i="11"/>
  <c r="J21" i="11"/>
  <c r="I21" i="11"/>
  <c r="G21" i="11"/>
  <c r="F21" i="11"/>
  <c r="E21" i="11"/>
  <c r="D21" i="11"/>
  <c r="C21" i="11"/>
  <c r="AE20" i="11"/>
  <c r="AD20" i="11"/>
  <c r="AC20" i="11"/>
  <c r="AB20" i="11"/>
  <c r="AA20" i="11"/>
  <c r="Y20" i="11"/>
  <c r="X20" i="11"/>
  <c r="W20" i="11"/>
  <c r="V20" i="11"/>
  <c r="U20" i="11"/>
  <c r="S20" i="11"/>
  <c r="R20" i="11"/>
  <c r="Q20" i="11"/>
  <c r="P20" i="11"/>
  <c r="O20" i="11"/>
  <c r="M20" i="11"/>
  <c r="L20" i="11"/>
  <c r="K20" i="11"/>
  <c r="J20" i="11"/>
  <c r="I20" i="11"/>
  <c r="G20" i="11"/>
  <c r="F20" i="11"/>
  <c r="E20" i="11"/>
  <c r="D20" i="11"/>
  <c r="C20" i="11"/>
  <c r="AE19" i="11"/>
  <c r="AD19" i="11"/>
  <c r="AC19" i="11"/>
  <c r="AB19" i="11"/>
  <c r="AA19" i="11"/>
  <c r="Y19" i="11"/>
  <c r="X19" i="11"/>
  <c r="W19" i="11"/>
  <c r="V19" i="11"/>
  <c r="U19" i="11"/>
  <c r="S19" i="11"/>
  <c r="R19" i="11"/>
  <c r="Q19" i="11"/>
  <c r="P19" i="11"/>
  <c r="O19" i="11"/>
  <c r="M19" i="11"/>
  <c r="L19" i="11"/>
  <c r="K19" i="11"/>
  <c r="J19" i="11"/>
  <c r="I19" i="11"/>
  <c r="G19" i="11"/>
  <c r="F19" i="11"/>
  <c r="E19" i="11"/>
  <c r="D19" i="11"/>
  <c r="C19" i="11"/>
  <c r="AE15" i="11"/>
  <c r="AD15" i="11"/>
  <c r="AC15" i="11"/>
  <c r="AB15" i="11"/>
  <c r="AA15" i="11"/>
  <c r="Y15" i="11"/>
  <c r="X15" i="11"/>
  <c r="W15" i="11"/>
  <c r="V15" i="11"/>
  <c r="U15" i="11"/>
  <c r="S15" i="11"/>
  <c r="R15" i="11"/>
  <c r="Q15" i="11"/>
  <c r="P15" i="11"/>
  <c r="O15" i="11"/>
  <c r="M15" i="11"/>
  <c r="L15" i="11"/>
  <c r="K15" i="11"/>
  <c r="J15" i="11"/>
  <c r="I15" i="11"/>
  <c r="G15" i="11"/>
  <c r="F15" i="11"/>
  <c r="E15" i="11"/>
  <c r="D15" i="11"/>
  <c r="C15" i="11"/>
  <c r="AE14" i="11"/>
  <c r="AD14" i="11"/>
  <c r="AC14" i="11"/>
  <c r="AB14" i="11"/>
  <c r="AA14" i="11"/>
  <c r="Y14" i="11"/>
  <c r="X14" i="11"/>
  <c r="W14" i="11"/>
  <c r="V14" i="11"/>
  <c r="U14" i="11"/>
  <c r="S14" i="11"/>
  <c r="R14" i="11"/>
  <c r="Q14" i="11"/>
  <c r="P14" i="11"/>
  <c r="O14" i="11"/>
  <c r="M14" i="11"/>
  <c r="L14" i="11"/>
  <c r="K14" i="11"/>
  <c r="J14" i="11"/>
  <c r="I14" i="11"/>
  <c r="G14" i="11"/>
  <c r="F14" i="11"/>
  <c r="E14" i="11"/>
  <c r="D14" i="11"/>
  <c r="C14" i="11"/>
  <c r="AE13" i="11"/>
  <c r="AD13" i="11"/>
  <c r="AC13" i="11"/>
  <c r="AB13" i="11"/>
  <c r="AA13" i="11"/>
  <c r="Y13" i="11"/>
  <c r="X13" i="11"/>
  <c r="W13" i="11"/>
  <c r="V13" i="11"/>
  <c r="U13" i="11"/>
  <c r="S13" i="11"/>
  <c r="R13" i="11"/>
  <c r="Q13" i="11"/>
  <c r="P13" i="11"/>
  <c r="O13" i="11"/>
  <c r="M13" i="11"/>
  <c r="L13" i="11"/>
  <c r="K13" i="11"/>
  <c r="J13" i="11"/>
  <c r="I13" i="11"/>
  <c r="G13" i="11"/>
  <c r="F13" i="11"/>
  <c r="E13" i="11"/>
  <c r="D13" i="11"/>
  <c r="C13" i="11"/>
  <c r="AE12" i="11"/>
  <c r="AD12" i="11"/>
  <c r="AC12" i="11"/>
  <c r="AB12" i="11"/>
  <c r="AA12" i="11"/>
  <c r="Y12" i="11"/>
  <c r="X12" i="11"/>
  <c r="W12" i="11"/>
  <c r="V12" i="11"/>
  <c r="U12" i="11"/>
  <c r="S12" i="11"/>
  <c r="R12" i="11"/>
  <c r="Q12" i="11"/>
  <c r="P12" i="11"/>
  <c r="O12" i="11"/>
  <c r="M12" i="11"/>
  <c r="L12" i="11"/>
  <c r="K12" i="11"/>
  <c r="J12" i="11"/>
  <c r="I12" i="11"/>
  <c r="G12" i="11"/>
  <c r="F12" i="11"/>
  <c r="E12" i="11"/>
  <c r="D12" i="11"/>
  <c r="C12" i="11"/>
  <c r="Y8" i="11"/>
  <c r="X8" i="11"/>
  <c r="W8" i="11"/>
  <c r="V8" i="11"/>
  <c r="U8" i="11"/>
  <c r="S8" i="11"/>
  <c r="R8" i="11"/>
  <c r="Q8" i="11"/>
  <c r="P8" i="11"/>
  <c r="O8" i="11"/>
  <c r="M8" i="11"/>
  <c r="L8" i="11"/>
  <c r="K8" i="11"/>
  <c r="J8" i="11"/>
  <c r="I8" i="11"/>
  <c r="G8" i="11"/>
  <c r="F8" i="11"/>
  <c r="E8" i="11"/>
  <c r="D8" i="11"/>
  <c r="C8" i="11"/>
  <c r="Y7" i="11"/>
  <c r="X7" i="11"/>
  <c r="W7" i="11"/>
  <c r="V7" i="11"/>
  <c r="U7" i="11"/>
  <c r="S7" i="11"/>
  <c r="R7" i="11"/>
  <c r="Q7" i="11"/>
  <c r="P7" i="11"/>
  <c r="O7" i="11"/>
  <c r="M7" i="11"/>
  <c r="L7" i="11"/>
  <c r="K7" i="11"/>
  <c r="J7" i="11"/>
  <c r="I7" i="11"/>
  <c r="G7" i="11"/>
  <c r="F7" i="11"/>
  <c r="E7" i="11"/>
  <c r="D7" i="11"/>
  <c r="C7" i="11"/>
  <c r="Y6" i="11"/>
  <c r="X6" i="11"/>
  <c r="W6" i="11"/>
  <c r="V6" i="11"/>
  <c r="U6" i="11"/>
  <c r="S6" i="11"/>
  <c r="R6" i="11"/>
  <c r="Q6" i="11"/>
  <c r="P6" i="11"/>
  <c r="O6" i="11"/>
  <c r="M6" i="11"/>
  <c r="L6" i="11"/>
  <c r="K6" i="11"/>
  <c r="J6" i="11"/>
  <c r="I6" i="11"/>
  <c r="G6" i="11"/>
  <c r="F6" i="11"/>
  <c r="E6" i="11"/>
  <c r="D6" i="11"/>
  <c r="C6" i="11"/>
  <c r="Y5" i="11"/>
  <c r="X5" i="11"/>
  <c r="W5" i="11"/>
  <c r="V5" i="11"/>
  <c r="U5" i="11"/>
  <c r="S5" i="11"/>
  <c r="R5" i="11"/>
  <c r="Q5" i="11"/>
  <c r="P5" i="11"/>
  <c r="O5" i="11"/>
  <c r="M5" i="11"/>
  <c r="L5" i="11"/>
  <c r="K5" i="11"/>
  <c r="J5" i="11"/>
  <c r="I5" i="11"/>
  <c r="G5" i="11"/>
  <c r="F5" i="11"/>
  <c r="E5" i="11"/>
  <c r="D5" i="11"/>
  <c r="C5" i="11"/>
  <c r="AF24" i="15"/>
  <c r="AB24" i="15"/>
  <c r="AB24" i="15" a="1"/>
  <c r="AD24" i="15" s="1"/>
  <c r="Z24" i="15"/>
  <c r="W24" i="15"/>
  <c r="V24" i="15"/>
  <c r="V24" i="15" a="1"/>
  <c r="X24" i="15" s="1"/>
  <c r="AF23" i="15"/>
  <c r="AD23" i="15"/>
  <c r="AC23" i="15"/>
  <c r="AB23" i="15"/>
  <c r="AB23" i="15" a="1"/>
  <c r="Z23" i="15"/>
  <c r="V23" i="15" a="1"/>
  <c r="X23" i="15" s="1"/>
  <c r="AF22" i="15"/>
  <c r="AB22" i="15"/>
  <c r="AB22" i="15" a="1"/>
  <c r="AD22" i="15" s="1"/>
  <c r="Z22" i="15"/>
  <c r="W22" i="15"/>
  <c r="V22" i="15"/>
  <c r="V22" i="15" a="1"/>
  <c r="X22" i="15" s="1"/>
  <c r="AF21" i="15"/>
  <c r="AD21" i="15"/>
  <c r="AC21" i="15"/>
  <c r="AB21" i="15"/>
  <c r="AB21" i="15" a="1"/>
  <c r="Z21" i="15"/>
  <c r="V21" i="15" a="1"/>
  <c r="X21" i="15" s="1"/>
  <c r="AF20" i="15"/>
  <c r="AB20" i="15"/>
  <c r="AB20" i="15" a="1"/>
  <c r="AD20" i="15" s="1"/>
  <c r="Z20" i="15"/>
  <c r="W20" i="15"/>
  <c r="V20" i="15"/>
  <c r="V20" i="15" a="1"/>
  <c r="X20" i="15" s="1"/>
  <c r="AF18" i="15"/>
  <c r="AB18" i="15" a="1"/>
  <c r="AC18" i="15" s="1"/>
  <c r="Z18" i="15"/>
  <c r="V18" i="15" a="1"/>
  <c r="W18" i="15" s="1"/>
  <c r="AF17" i="15"/>
  <c r="AB17" i="15" a="1"/>
  <c r="AC17" i="15" s="1"/>
  <c r="Z17" i="15"/>
  <c r="V17" i="15" a="1"/>
  <c r="W17" i="15" s="1"/>
  <c r="AF16" i="15"/>
  <c r="AB16" i="15" a="1"/>
  <c r="AC16" i="15" s="1"/>
  <c r="Z16" i="15"/>
  <c r="V16" i="15" a="1"/>
  <c r="W16" i="15" s="1"/>
  <c r="AF15" i="15"/>
  <c r="AB15" i="15" a="1"/>
  <c r="AC15" i="15" s="1"/>
  <c r="Z15" i="15"/>
  <c r="V15" i="15" a="1"/>
  <c r="W15" i="15" s="1"/>
  <c r="AF14" i="15"/>
  <c r="AB14" i="15" a="1"/>
  <c r="AC14" i="15" s="1"/>
  <c r="Z14" i="15"/>
  <c r="V14" i="15" a="1"/>
  <c r="W14" i="15" s="1"/>
  <c r="AB12" i="15" a="1"/>
  <c r="AF12" i="15" s="1"/>
  <c r="V12" i="15" a="1"/>
  <c r="X12" i="15" s="1"/>
  <c r="AB11" i="15" a="1"/>
  <c r="AF11" i="15" s="1"/>
  <c r="V11" i="15" a="1"/>
  <c r="X11" i="15" s="1"/>
  <c r="AC10" i="15"/>
  <c r="AB10" i="15" a="1"/>
  <c r="AF10" i="15" s="1"/>
  <c r="V10" i="15" a="1"/>
  <c r="X10" i="15" s="1"/>
  <c r="AC9" i="15"/>
  <c r="AB9" i="15" a="1"/>
  <c r="AF9" i="15" s="1"/>
  <c r="V9" i="15" a="1"/>
  <c r="X9" i="15" s="1"/>
  <c r="T24" i="15"/>
  <c r="P24" i="15" a="1"/>
  <c r="R24" i="15" s="1"/>
  <c r="T23" i="15"/>
  <c r="R23" i="15"/>
  <c r="P23" i="15" a="1"/>
  <c r="Q23" i="15" s="1"/>
  <c r="T22" i="15"/>
  <c r="P22" i="15" a="1"/>
  <c r="Q22" i="15" s="1"/>
  <c r="T21" i="15"/>
  <c r="P21" i="15" a="1"/>
  <c r="R21" i="15" s="1"/>
  <c r="T20" i="15"/>
  <c r="P20" i="15" a="1"/>
  <c r="R20" i="15" s="1"/>
  <c r="T18" i="15"/>
  <c r="P18" i="15" a="1"/>
  <c r="P18" i="15" s="1"/>
  <c r="T17" i="15"/>
  <c r="P17" i="15" a="1"/>
  <c r="P17" i="15" s="1"/>
  <c r="T16" i="15"/>
  <c r="P16" i="15" a="1"/>
  <c r="P16" i="15" s="1"/>
  <c r="T15" i="15"/>
  <c r="P15" i="15" a="1"/>
  <c r="P15" i="15" s="1"/>
  <c r="T14" i="15"/>
  <c r="P14" i="15" a="1"/>
  <c r="P14" i="15" s="1"/>
  <c r="P12" i="15" a="1"/>
  <c r="Q12" i="15" s="1"/>
  <c r="P11" i="15" a="1"/>
  <c r="S11" i="15" s="1"/>
  <c r="P10" i="15" a="1"/>
  <c r="Q10" i="15" s="1"/>
  <c r="P9" i="15" a="1"/>
  <c r="S9" i="15" s="1"/>
  <c r="N24" i="15"/>
  <c r="J24" i="15" a="1"/>
  <c r="L24" i="15" s="1"/>
  <c r="N23" i="15"/>
  <c r="J23" i="15" a="1"/>
  <c r="L23" i="15" s="1"/>
  <c r="N22" i="15"/>
  <c r="J22" i="15" a="1"/>
  <c r="L22" i="15" s="1"/>
  <c r="N21" i="15"/>
  <c r="J21" i="15" a="1"/>
  <c r="L21" i="15" s="1"/>
  <c r="N20" i="15"/>
  <c r="J20" i="15" a="1"/>
  <c r="L20" i="15" s="1"/>
  <c r="N18" i="15"/>
  <c r="J18" i="15" a="1"/>
  <c r="K18" i="15" s="1"/>
  <c r="N17" i="15"/>
  <c r="J17" i="15" a="1"/>
  <c r="K17" i="15" s="1"/>
  <c r="N16" i="15"/>
  <c r="J16" i="15" a="1"/>
  <c r="K16" i="15" s="1"/>
  <c r="N15" i="15"/>
  <c r="J15" i="15" a="1"/>
  <c r="K15" i="15" s="1"/>
  <c r="N14" i="15"/>
  <c r="J14" i="15" a="1"/>
  <c r="K14" i="15" s="1"/>
  <c r="J12" i="15" a="1"/>
  <c r="N12" i="15" s="1"/>
  <c r="J11" i="15" a="1"/>
  <c r="M11" i="15" s="1"/>
  <c r="J10" i="15" a="1"/>
  <c r="N10" i="15" s="1"/>
  <c r="J9" i="15" a="1"/>
  <c r="M9" i="15" s="1"/>
  <c r="H24" i="15"/>
  <c r="H23" i="15"/>
  <c r="H22" i="15"/>
  <c r="H21" i="15"/>
  <c r="H20" i="15"/>
  <c r="D24" i="15" a="1"/>
  <c r="D24" i="15" s="1"/>
  <c r="E24" i="15"/>
  <c r="D23" i="15" a="1"/>
  <c r="D23" i="15" s="1"/>
  <c r="D22" i="15" a="1"/>
  <c r="D22" i="15" s="1"/>
  <c r="F22" i="15"/>
  <c r="D21" i="15" a="1"/>
  <c r="D21" i="15" s="1"/>
  <c r="D20" i="15" a="1"/>
  <c r="D20" i="15" s="1"/>
  <c r="H18" i="15"/>
  <c r="H17" i="15"/>
  <c r="H16" i="15"/>
  <c r="H15" i="15"/>
  <c r="H14" i="15"/>
  <c r="D18" i="15" a="1"/>
  <c r="D18" i="15" s="1"/>
  <c r="D17" i="15" a="1"/>
  <c r="D17" i="15" s="1"/>
  <c r="D16" i="15" a="1"/>
  <c r="D16" i="15" s="1"/>
  <c r="D15" i="15" a="1"/>
  <c r="D15" i="15" s="1"/>
  <c r="D14" i="15" a="1"/>
  <c r="D14" i="15" s="1"/>
  <c r="D12" i="15" a="1"/>
  <c r="D12" i="15" s="1"/>
  <c r="D11" i="15" a="1"/>
  <c r="D11" i="15" s="1"/>
  <c r="D10" i="15" a="1"/>
  <c r="D10" i="15" s="1"/>
  <c r="D9" i="15" a="1"/>
  <c r="D9" i="15" s="1"/>
  <c r="AC20" i="15" l="1"/>
  <c r="V21" i="15"/>
  <c r="AC22" i="15"/>
  <c r="V23" i="15"/>
  <c r="AC24" i="15"/>
  <c r="W21" i="15"/>
  <c r="W23" i="15"/>
  <c r="V14" i="15"/>
  <c r="AB14" i="15"/>
  <c r="V15" i="15"/>
  <c r="AB15" i="15"/>
  <c r="V16" i="15"/>
  <c r="AB16" i="15"/>
  <c r="V17" i="15"/>
  <c r="AB17" i="15"/>
  <c r="V18" i="15"/>
  <c r="AB18" i="15"/>
  <c r="Y9" i="15"/>
  <c r="Y10" i="15"/>
  <c r="Y11" i="15"/>
  <c r="AC11" i="15"/>
  <c r="Y12" i="15"/>
  <c r="AC12" i="15"/>
  <c r="V9" i="15"/>
  <c r="Z9" i="15"/>
  <c r="AD9" i="15"/>
  <c r="V10" i="15"/>
  <c r="Z10" i="15"/>
  <c r="AD10" i="15"/>
  <c r="V11" i="15"/>
  <c r="Z11" i="15"/>
  <c r="AD11" i="15"/>
  <c r="V12" i="15"/>
  <c r="Z12" i="15"/>
  <c r="AD12" i="15"/>
  <c r="W9" i="15"/>
  <c r="AE9" i="15"/>
  <c r="W10" i="15"/>
  <c r="AE10" i="15"/>
  <c r="W11" i="15"/>
  <c r="AE12" i="15"/>
  <c r="AE11" i="15"/>
  <c r="W12" i="15"/>
  <c r="AB9" i="15"/>
  <c r="AB10" i="15"/>
  <c r="AB11" i="15"/>
  <c r="AB12" i="15"/>
  <c r="Q14" i="15"/>
  <c r="Q18" i="15"/>
  <c r="F11" i="15"/>
  <c r="P23" i="15"/>
  <c r="L10" i="15"/>
  <c r="Q17" i="15"/>
  <c r="E10" i="15"/>
  <c r="F21" i="15"/>
  <c r="Q9" i="15"/>
  <c r="Q16" i="15"/>
  <c r="F24" i="15"/>
  <c r="J20" i="15"/>
  <c r="T9" i="15"/>
  <c r="Q15" i="15"/>
  <c r="Q20" i="15"/>
  <c r="P11" i="15"/>
  <c r="R12" i="15"/>
  <c r="R22" i="15"/>
  <c r="P24" i="15"/>
  <c r="N11" i="15"/>
  <c r="Q11" i="15"/>
  <c r="Q24" i="15"/>
  <c r="F10" i="15"/>
  <c r="K10" i="15"/>
  <c r="J15" i="15"/>
  <c r="P9" i="15"/>
  <c r="R10" i="15"/>
  <c r="T11" i="15"/>
  <c r="P20" i="15"/>
  <c r="S10" i="15"/>
  <c r="R9" i="15"/>
  <c r="P10" i="15"/>
  <c r="T10" i="15"/>
  <c r="R11" i="15"/>
  <c r="P12" i="15"/>
  <c r="T12" i="15"/>
  <c r="Q21" i="15"/>
  <c r="P22" i="15"/>
  <c r="S12" i="15"/>
  <c r="P21" i="15"/>
  <c r="J9" i="15"/>
  <c r="J14" i="15"/>
  <c r="J18" i="15"/>
  <c r="J22" i="15"/>
  <c r="G12" i="15"/>
  <c r="E21" i="15"/>
  <c r="F23" i="15"/>
  <c r="N9" i="15"/>
  <c r="K12" i="15"/>
  <c r="J17" i="15"/>
  <c r="K22" i="15"/>
  <c r="J23" i="15"/>
  <c r="J24" i="15"/>
  <c r="G10" i="15"/>
  <c r="G11" i="15"/>
  <c r="F12" i="15"/>
  <c r="F20" i="15"/>
  <c r="J11" i="15"/>
  <c r="L12" i="15"/>
  <c r="J16" i="15"/>
  <c r="K23" i="15"/>
  <c r="K9" i="15"/>
  <c r="M10" i="15"/>
  <c r="K11" i="15"/>
  <c r="M12" i="15"/>
  <c r="K20" i="15"/>
  <c r="J21" i="15"/>
  <c r="K24" i="15"/>
  <c r="L9" i="15"/>
  <c r="J10" i="15"/>
  <c r="L11" i="15"/>
  <c r="J12" i="15"/>
  <c r="K21" i="15"/>
  <c r="E23" i="15"/>
  <c r="E22" i="15"/>
  <c r="E20" i="15"/>
  <c r="E18" i="15"/>
  <c r="E17" i="15"/>
  <c r="E16" i="15"/>
  <c r="E15" i="15"/>
  <c r="E14" i="15"/>
  <c r="E12" i="15"/>
  <c r="H12" i="15"/>
  <c r="E11" i="15"/>
  <c r="H11" i="15"/>
  <c r="H10" i="15"/>
  <c r="G9" i="15"/>
  <c r="F9" i="15"/>
  <c r="E9" i="15"/>
  <c r="H9" i="15"/>
  <c r="J43" i="7" l="1"/>
  <c r="I43" i="7"/>
  <c r="H43" i="7"/>
  <c r="G43" i="7"/>
  <c r="J42" i="7"/>
  <c r="I42" i="7"/>
  <c r="H42" i="7"/>
  <c r="G42" i="7"/>
  <c r="S42" i="7" s="1"/>
  <c r="J41" i="7"/>
  <c r="I41" i="7"/>
  <c r="H41" i="7"/>
  <c r="G41" i="7"/>
  <c r="S41" i="7" s="1"/>
  <c r="U41" i="7" s="1"/>
  <c r="V41" i="7" s="1"/>
  <c r="J40" i="7"/>
  <c r="I40" i="7"/>
  <c r="H40" i="7"/>
  <c r="G40" i="7"/>
  <c r="J35" i="7"/>
  <c r="I35" i="7"/>
  <c r="H35" i="7"/>
  <c r="G35" i="7"/>
  <c r="S35" i="7" s="1"/>
  <c r="U35" i="7" s="1"/>
  <c r="V35" i="7" s="1"/>
  <c r="J34" i="7"/>
  <c r="I34" i="7"/>
  <c r="H34" i="7"/>
  <c r="G34" i="7"/>
  <c r="S34" i="7" s="1"/>
  <c r="J33" i="7"/>
  <c r="I33" i="7"/>
  <c r="H33" i="7"/>
  <c r="G33" i="7"/>
  <c r="J32" i="7"/>
  <c r="I32" i="7"/>
  <c r="H32" i="7"/>
  <c r="G32" i="7"/>
  <c r="J27" i="7"/>
  <c r="I27" i="7"/>
  <c r="H27" i="7"/>
  <c r="G27" i="7"/>
  <c r="S27" i="7" s="1"/>
  <c r="J26" i="7"/>
  <c r="I26" i="7"/>
  <c r="H26" i="7"/>
  <c r="G26" i="7"/>
  <c r="S26" i="7" s="1"/>
  <c r="J25" i="7"/>
  <c r="I25" i="7"/>
  <c r="H25" i="7"/>
  <c r="G25" i="7"/>
  <c r="J24" i="7"/>
  <c r="I24" i="7"/>
  <c r="H24" i="7"/>
  <c r="G24" i="7"/>
  <c r="S24" i="7" s="1"/>
  <c r="U24" i="7" s="1"/>
  <c r="J19" i="7"/>
  <c r="I19" i="7"/>
  <c r="H19" i="7"/>
  <c r="G19" i="7"/>
  <c r="S19" i="7" s="1"/>
  <c r="J18" i="7"/>
  <c r="I18" i="7"/>
  <c r="H18" i="7"/>
  <c r="G18" i="7"/>
  <c r="S18" i="7" s="1"/>
  <c r="U18" i="7" s="1"/>
  <c r="V18" i="7" s="1"/>
  <c r="J17" i="7"/>
  <c r="I17" i="7"/>
  <c r="H17" i="7"/>
  <c r="G17" i="7"/>
  <c r="S17" i="7" s="1"/>
  <c r="J16" i="7"/>
  <c r="I16" i="7"/>
  <c r="H16" i="7"/>
  <c r="G16" i="7"/>
  <c r="S16" i="7" s="1"/>
  <c r="U16" i="7" s="1"/>
  <c r="V16" i="7" s="1"/>
  <c r="J11" i="7"/>
  <c r="I11" i="7"/>
  <c r="H11" i="7"/>
  <c r="G11" i="7"/>
  <c r="J10" i="7"/>
  <c r="I10" i="7"/>
  <c r="H10" i="7"/>
  <c r="G10" i="7"/>
  <c r="S10" i="7" s="1"/>
  <c r="J9" i="7"/>
  <c r="I9" i="7"/>
  <c r="H9" i="7"/>
  <c r="G9" i="7"/>
  <c r="S9" i="7" s="1"/>
  <c r="J8" i="7"/>
  <c r="I8" i="7"/>
  <c r="H8" i="7"/>
  <c r="G8" i="7"/>
  <c r="S8" i="7" s="1"/>
  <c r="J38" i="6"/>
  <c r="I38" i="6"/>
  <c r="H38" i="6"/>
  <c r="G38" i="6"/>
  <c r="S38" i="6" s="1"/>
  <c r="J37" i="6"/>
  <c r="I37" i="6"/>
  <c r="H37" i="6"/>
  <c r="G37" i="6"/>
  <c r="S37" i="6" s="1"/>
  <c r="J36" i="6"/>
  <c r="I36" i="6"/>
  <c r="H36" i="6"/>
  <c r="T36" i="6" s="1"/>
  <c r="G36" i="6"/>
  <c r="S36" i="6" s="1"/>
  <c r="J31" i="6"/>
  <c r="I31" i="6"/>
  <c r="H31" i="6"/>
  <c r="G31" i="6"/>
  <c r="J30" i="6"/>
  <c r="I30" i="6"/>
  <c r="H30" i="6"/>
  <c r="G30" i="6"/>
  <c r="S30" i="6" s="1"/>
  <c r="J29" i="6"/>
  <c r="I29" i="6"/>
  <c r="H29" i="6"/>
  <c r="T29" i="6" s="1"/>
  <c r="G29" i="6"/>
  <c r="S29" i="6" s="1"/>
  <c r="J24" i="6"/>
  <c r="I24" i="6"/>
  <c r="H24" i="6"/>
  <c r="T24" i="6" s="1"/>
  <c r="G24" i="6"/>
  <c r="S24" i="6" s="1"/>
  <c r="J23" i="6"/>
  <c r="I23" i="6"/>
  <c r="H23" i="6"/>
  <c r="T23" i="6" s="1"/>
  <c r="G23" i="6"/>
  <c r="S23" i="6" s="1"/>
  <c r="J22" i="6"/>
  <c r="I22" i="6"/>
  <c r="H22" i="6"/>
  <c r="T22" i="6" s="1"/>
  <c r="G22" i="6"/>
  <c r="S22" i="6" s="1"/>
  <c r="J17" i="6"/>
  <c r="I17" i="6"/>
  <c r="H17" i="6"/>
  <c r="T17" i="6" s="1"/>
  <c r="G17" i="6"/>
  <c r="S17" i="6" s="1"/>
  <c r="J16" i="6"/>
  <c r="I16" i="6"/>
  <c r="H16" i="6"/>
  <c r="T16" i="6" s="1"/>
  <c r="G16" i="6"/>
  <c r="S16" i="6" s="1"/>
  <c r="J15" i="6"/>
  <c r="I15" i="6"/>
  <c r="H15" i="6"/>
  <c r="G15" i="6"/>
  <c r="J10" i="6"/>
  <c r="I10" i="6"/>
  <c r="H10" i="6"/>
  <c r="G10" i="6"/>
  <c r="S10" i="6" s="1"/>
  <c r="J9" i="6"/>
  <c r="I9" i="6"/>
  <c r="H9" i="6"/>
  <c r="T9" i="6" s="1"/>
  <c r="G9" i="6"/>
  <c r="S9" i="6" s="1"/>
  <c r="J8" i="6"/>
  <c r="I8" i="6"/>
  <c r="H8" i="6"/>
  <c r="T8" i="6" s="1"/>
  <c r="G8" i="6"/>
  <c r="S8" i="6" s="1"/>
  <c r="J39" i="5"/>
  <c r="I39" i="5"/>
  <c r="H39" i="5"/>
  <c r="G39" i="5"/>
  <c r="S39" i="5" s="1"/>
  <c r="U39" i="5" s="1"/>
  <c r="V39" i="5" s="1"/>
  <c r="J38" i="5"/>
  <c r="I38" i="5"/>
  <c r="H38" i="5"/>
  <c r="G38" i="5"/>
  <c r="S38" i="5" s="1"/>
  <c r="J37" i="5"/>
  <c r="I37" i="5"/>
  <c r="H37" i="5"/>
  <c r="T37" i="5" s="1"/>
  <c r="G37" i="5"/>
  <c r="S37" i="5" s="1"/>
  <c r="U37" i="5" s="1"/>
  <c r="V37" i="5" s="1"/>
  <c r="J36" i="5"/>
  <c r="I36" i="5"/>
  <c r="H36" i="5"/>
  <c r="T36" i="5" s="1"/>
  <c r="G36" i="5"/>
  <c r="S36" i="5" s="1"/>
  <c r="J35" i="5"/>
  <c r="I35" i="5"/>
  <c r="AE35" i="5" s="1"/>
  <c r="H35" i="5"/>
  <c r="T35" i="5" s="1"/>
  <c r="G35" i="5"/>
  <c r="S35" i="5" s="1"/>
  <c r="U35" i="5" s="1"/>
  <c r="V35" i="5" s="1"/>
  <c r="J30" i="5"/>
  <c r="I30" i="5"/>
  <c r="AE30" i="5" s="1"/>
  <c r="AG30" i="5" s="1"/>
  <c r="AH30" i="5" s="1"/>
  <c r="H30" i="5"/>
  <c r="T30" i="5" s="1"/>
  <c r="G30" i="5"/>
  <c r="S30" i="5" s="1"/>
  <c r="J29" i="5"/>
  <c r="I29" i="5"/>
  <c r="H29" i="5"/>
  <c r="G29" i="5"/>
  <c r="J28" i="5"/>
  <c r="I28" i="5"/>
  <c r="H28" i="5"/>
  <c r="G28" i="5"/>
  <c r="J27" i="5"/>
  <c r="I27" i="5"/>
  <c r="H27" i="5"/>
  <c r="G27" i="5"/>
  <c r="S27" i="5" s="1"/>
  <c r="U27" i="5" s="1"/>
  <c r="V27" i="5" s="1"/>
  <c r="J26" i="5"/>
  <c r="I26" i="5"/>
  <c r="H26" i="5"/>
  <c r="G26" i="5"/>
  <c r="S26" i="5" s="1"/>
  <c r="J21" i="5"/>
  <c r="I21" i="5"/>
  <c r="H21" i="5"/>
  <c r="T21" i="5" s="1"/>
  <c r="G21" i="5"/>
  <c r="S21" i="5" s="1"/>
  <c r="U21" i="5" s="1"/>
  <c r="V21" i="5" s="1"/>
  <c r="J20" i="5"/>
  <c r="I20" i="5"/>
  <c r="H20" i="5"/>
  <c r="T20" i="5" s="1"/>
  <c r="G20" i="5"/>
  <c r="S20" i="5" s="1"/>
  <c r="J19" i="5"/>
  <c r="I19" i="5"/>
  <c r="AE19" i="5" s="1"/>
  <c r="H19" i="5"/>
  <c r="T19" i="5" s="1"/>
  <c r="G19" i="5"/>
  <c r="S19" i="5" s="1"/>
  <c r="U19" i="5" s="1"/>
  <c r="V19" i="5" s="1"/>
  <c r="J18" i="5"/>
  <c r="I18" i="5"/>
  <c r="AE18" i="5" s="1"/>
  <c r="AG18" i="5" s="1"/>
  <c r="AH18" i="5" s="1"/>
  <c r="H18" i="5"/>
  <c r="T18" i="5" s="1"/>
  <c r="G18" i="5"/>
  <c r="S18" i="5" s="1"/>
  <c r="J17" i="5"/>
  <c r="I17" i="5"/>
  <c r="H17" i="5"/>
  <c r="G17" i="5"/>
  <c r="J12" i="5"/>
  <c r="I12" i="5"/>
  <c r="H12" i="5"/>
  <c r="G12" i="5"/>
  <c r="J11" i="5"/>
  <c r="I11" i="5"/>
  <c r="H11" i="5"/>
  <c r="G11" i="5"/>
  <c r="S11" i="5" s="1"/>
  <c r="U11" i="5" s="1"/>
  <c r="V11" i="5" s="1"/>
  <c r="J10" i="5"/>
  <c r="I10" i="5"/>
  <c r="H10" i="5"/>
  <c r="G10" i="5"/>
  <c r="S10" i="5" s="1"/>
  <c r="J9" i="5"/>
  <c r="I9" i="5"/>
  <c r="H9" i="5"/>
  <c r="T9" i="5" s="1"/>
  <c r="G9" i="5"/>
  <c r="S9" i="5" s="1"/>
  <c r="U9" i="5" s="1"/>
  <c r="V9" i="5" s="1"/>
  <c r="J8" i="5"/>
  <c r="I8" i="5"/>
  <c r="H8" i="5"/>
  <c r="T8" i="5" s="1"/>
  <c r="G8" i="5"/>
  <c r="S8" i="5" s="1"/>
  <c r="B8" i="5"/>
  <c r="A44" i="7"/>
  <c r="AF43" i="7"/>
  <c r="Z43" i="7"/>
  <c r="T43" i="7"/>
  <c r="AE43" i="7"/>
  <c r="AG43" i="7" s="1"/>
  <c r="AH43" i="7" s="1"/>
  <c r="S43" i="7"/>
  <c r="U43" i="7" s="1"/>
  <c r="V43" i="7" s="1"/>
  <c r="E43" i="7"/>
  <c r="D43" i="7"/>
  <c r="N43" i="7" s="1"/>
  <c r="C43" i="7"/>
  <c r="B43" i="7"/>
  <c r="X43" i="7" s="1"/>
  <c r="X42" i="7"/>
  <c r="AF42" i="7"/>
  <c r="AE42" i="7"/>
  <c r="T42" i="7"/>
  <c r="E42" i="7"/>
  <c r="D42" i="7"/>
  <c r="C42" i="7"/>
  <c r="B42" i="7"/>
  <c r="L42" i="7" s="1"/>
  <c r="AF41" i="7"/>
  <c r="Z41" i="7"/>
  <c r="T41" i="7"/>
  <c r="AE41" i="7"/>
  <c r="E41" i="7"/>
  <c r="D41" i="7"/>
  <c r="N41" i="7" s="1"/>
  <c r="C41" i="7"/>
  <c r="B41" i="7"/>
  <c r="X41" i="7" s="1"/>
  <c r="X40" i="7"/>
  <c r="S40" i="7"/>
  <c r="AF40" i="7"/>
  <c r="AE40" i="7"/>
  <c r="T40" i="7"/>
  <c r="E40" i="7"/>
  <c r="D40" i="7"/>
  <c r="C40" i="7"/>
  <c r="B40" i="7"/>
  <c r="L40" i="7" s="1"/>
  <c r="A36" i="7"/>
  <c r="Z35" i="7"/>
  <c r="AF35" i="7"/>
  <c r="AE35" i="7"/>
  <c r="AG35" i="7" s="1"/>
  <c r="AH35" i="7" s="1"/>
  <c r="T35" i="7"/>
  <c r="E35" i="7"/>
  <c r="D35" i="7"/>
  <c r="N35" i="7" s="1"/>
  <c r="C35" i="7"/>
  <c r="B35" i="7"/>
  <c r="Y34" i="7"/>
  <c r="X34" i="7"/>
  <c r="T34" i="7"/>
  <c r="AF34" i="7"/>
  <c r="AE34" i="7"/>
  <c r="AG34" i="7" s="1"/>
  <c r="AH34" i="7" s="1"/>
  <c r="E34" i="7"/>
  <c r="D34" i="7"/>
  <c r="C34" i="7"/>
  <c r="B34" i="7"/>
  <c r="L34" i="7" s="1"/>
  <c r="Z33" i="7"/>
  <c r="AF33" i="7"/>
  <c r="AE33" i="7"/>
  <c r="AG33" i="7" s="1"/>
  <c r="AH33" i="7" s="1"/>
  <c r="T33" i="7"/>
  <c r="S33" i="7"/>
  <c r="U33" i="7" s="1"/>
  <c r="V33" i="7" s="1"/>
  <c r="E33" i="7"/>
  <c r="D33" i="7"/>
  <c r="N33" i="7" s="1"/>
  <c r="C33" i="7"/>
  <c r="B33" i="7"/>
  <c r="Y32" i="7"/>
  <c r="X32" i="7"/>
  <c r="T32" i="7"/>
  <c r="S32" i="7"/>
  <c r="AF32" i="7"/>
  <c r="AE32" i="7"/>
  <c r="AG32" i="7" s="1"/>
  <c r="AH32" i="7" s="1"/>
  <c r="E32" i="7"/>
  <c r="D32" i="7"/>
  <c r="C32" i="7"/>
  <c r="B32" i="7"/>
  <c r="L32" i="7" s="1"/>
  <c r="A28" i="7"/>
  <c r="X27" i="7"/>
  <c r="AF27" i="7"/>
  <c r="AE27" i="7"/>
  <c r="AG27" i="7" s="1"/>
  <c r="AH27" i="7" s="1"/>
  <c r="T27" i="7"/>
  <c r="E27" i="7"/>
  <c r="D27" i="7"/>
  <c r="Z27" i="7" s="1"/>
  <c r="C27" i="7"/>
  <c r="B27" i="7"/>
  <c r="L27" i="7" s="1"/>
  <c r="Z26" i="7"/>
  <c r="T26" i="7"/>
  <c r="AF26" i="7"/>
  <c r="AE26" i="7"/>
  <c r="E26" i="7"/>
  <c r="D26" i="7"/>
  <c r="N26" i="7" s="1"/>
  <c r="C26" i="7"/>
  <c r="B26" i="7"/>
  <c r="X26" i="7" s="1"/>
  <c r="X25" i="7"/>
  <c r="S25" i="7"/>
  <c r="AF25" i="7"/>
  <c r="AE25" i="7"/>
  <c r="T25" i="7"/>
  <c r="E25" i="7"/>
  <c r="D25" i="7"/>
  <c r="Z25" i="7" s="1"/>
  <c r="C25" i="7"/>
  <c r="B25" i="7"/>
  <c r="L25" i="7" s="1"/>
  <c r="Z24" i="7"/>
  <c r="T24" i="7"/>
  <c r="AF24" i="7"/>
  <c r="AE24" i="7"/>
  <c r="E24" i="7"/>
  <c r="D24" i="7"/>
  <c r="N24" i="7" s="1"/>
  <c r="C24" i="7"/>
  <c r="B24" i="7"/>
  <c r="X24" i="7" s="1"/>
  <c r="A20" i="7"/>
  <c r="Y19" i="7"/>
  <c r="X19" i="7"/>
  <c r="T19" i="7"/>
  <c r="AF19" i="7"/>
  <c r="AE19" i="7"/>
  <c r="AG19" i="7" s="1"/>
  <c r="AH19" i="7" s="1"/>
  <c r="E19" i="7"/>
  <c r="D19" i="7"/>
  <c r="C19" i="7"/>
  <c r="N19" i="7" s="1"/>
  <c r="B19" i="7"/>
  <c r="L19" i="7" s="1"/>
  <c r="Z18" i="7"/>
  <c r="AF18" i="7"/>
  <c r="AE18" i="7"/>
  <c r="T18" i="7"/>
  <c r="E18" i="7"/>
  <c r="D18" i="7"/>
  <c r="N18" i="7" s="1"/>
  <c r="C18" i="7"/>
  <c r="B18" i="7"/>
  <c r="AE17" i="7"/>
  <c r="Y17" i="7"/>
  <c r="X17" i="7"/>
  <c r="AF17" i="7"/>
  <c r="T17" i="7"/>
  <c r="E17" i="7"/>
  <c r="D17" i="7"/>
  <c r="C17" i="7"/>
  <c r="N17" i="7" s="1"/>
  <c r="B17" i="7"/>
  <c r="L17" i="7" s="1"/>
  <c r="Z16" i="7"/>
  <c r="AF16" i="7"/>
  <c r="AE16" i="7"/>
  <c r="AG16" i="7" s="1"/>
  <c r="AH16" i="7" s="1"/>
  <c r="T16" i="7"/>
  <c r="E16" i="7"/>
  <c r="D16" i="7"/>
  <c r="N16" i="7" s="1"/>
  <c r="C16" i="7"/>
  <c r="B16" i="7"/>
  <c r="A12" i="7"/>
  <c r="Z11" i="7"/>
  <c r="T11" i="7"/>
  <c r="AF11" i="7"/>
  <c r="AE11" i="7"/>
  <c r="S11" i="7"/>
  <c r="U11" i="7" s="1"/>
  <c r="E11" i="7"/>
  <c r="D11" i="7"/>
  <c r="N11" i="7" s="1"/>
  <c r="C11" i="7"/>
  <c r="B11" i="7"/>
  <c r="X11" i="7" s="1"/>
  <c r="X10" i="7"/>
  <c r="AF10" i="7"/>
  <c r="AE10" i="7"/>
  <c r="T10" i="7"/>
  <c r="E10" i="7"/>
  <c r="D10" i="7"/>
  <c r="C10" i="7"/>
  <c r="B10" i="7"/>
  <c r="Z9" i="7"/>
  <c r="Y9" i="7"/>
  <c r="AF9" i="7"/>
  <c r="AE9" i="7"/>
  <c r="T9" i="7"/>
  <c r="E9" i="7"/>
  <c r="D9" i="7"/>
  <c r="N9" i="7" s="1"/>
  <c r="C9" i="7"/>
  <c r="B9" i="7"/>
  <c r="X9" i="7" s="1"/>
  <c r="X8" i="7"/>
  <c r="AF8" i="7"/>
  <c r="AE8" i="7"/>
  <c r="T8" i="7"/>
  <c r="E8" i="7"/>
  <c r="D8" i="7"/>
  <c r="N8" i="7" s="1"/>
  <c r="C8" i="7"/>
  <c r="Z8" i="7" s="1"/>
  <c r="B8" i="7"/>
  <c r="L8" i="7" s="1"/>
  <c r="A39" i="6"/>
  <c r="T38" i="6"/>
  <c r="AF38" i="6"/>
  <c r="AE38" i="6"/>
  <c r="E38" i="6"/>
  <c r="D38" i="6"/>
  <c r="Z38" i="6" s="1"/>
  <c r="C38" i="6"/>
  <c r="B38" i="6"/>
  <c r="T37" i="6"/>
  <c r="AF37" i="6"/>
  <c r="AE37" i="6"/>
  <c r="E37" i="6"/>
  <c r="D37" i="6"/>
  <c r="Z37" i="6" s="1"/>
  <c r="C37" i="6"/>
  <c r="B37" i="6"/>
  <c r="X37" i="6" s="1"/>
  <c r="AF36" i="6"/>
  <c r="AE36" i="6"/>
  <c r="E36" i="6"/>
  <c r="D36" i="6"/>
  <c r="C36" i="6"/>
  <c r="B36" i="6"/>
  <c r="A32" i="6"/>
  <c r="S31" i="6"/>
  <c r="AF31" i="6"/>
  <c r="AE31" i="6"/>
  <c r="T31" i="6"/>
  <c r="E31" i="6"/>
  <c r="D31" i="6"/>
  <c r="N31" i="6" s="1"/>
  <c r="C31" i="6"/>
  <c r="B31" i="6"/>
  <c r="AF30" i="6"/>
  <c r="AE30" i="6"/>
  <c r="T30" i="6"/>
  <c r="E30" i="6"/>
  <c r="D30" i="6"/>
  <c r="N30" i="6" s="1"/>
  <c r="C30" i="6"/>
  <c r="B30" i="6"/>
  <c r="L30" i="6" s="1"/>
  <c r="M30" i="6" s="1"/>
  <c r="AF29" i="6"/>
  <c r="AE29" i="6"/>
  <c r="AG29" i="6" s="1"/>
  <c r="AH29" i="6" s="1"/>
  <c r="E29" i="6"/>
  <c r="D29" i="6"/>
  <c r="C29" i="6"/>
  <c r="Z29" i="6" s="1"/>
  <c r="B29" i="6"/>
  <c r="X29" i="6" s="1"/>
  <c r="A25" i="6"/>
  <c r="AE24" i="6"/>
  <c r="Y24" i="6"/>
  <c r="AF24" i="6"/>
  <c r="E24" i="6"/>
  <c r="D24" i="6"/>
  <c r="Z24" i="6" s="1"/>
  <c r="C24" i="6"/>
  <c r="B24" i="6"/>
  <c r="X24" i="6" s="1"/>
  <c r="AF23" i="6"/>
  <c r="AE23" i="6"/>
  <c r="E23" i="6"/>
  <c r="D23" i="6"/>
  <c r="C23" i="6"/>
  <c r="B23" i="6"/>
  <c r="AF22" i="6"/>
  <c r="AE22" i="6"/>
  <c r="E22" i="6"/>
  <c r="D22" i="6"/>
  <c r="Z22" i="6" s="1"/>
  <c r="C22" i="6"/>
  <c r="B22" i="6"/>
  <c r="A18" i="6"/>
  <c r="AF17" i="6"/>
  <c r="AE17" i="6"/>
  <c r="E17" i="6"/>
  <c r="D17" i="6"/>
  <c r="N17" i="6" s="1"/>
  <c r="C17" i="6"/>
  <c r="B17" i="6"/>
  <c r="L17" i="6" s="1"/>
  <c r="M17" i="6" s="1"/>
  <c r="AF16" i="6"/>
  <c r="AE16" i="6"/>
  <c r="E16" i="6"/>
  <c r="D16" i="6"/>
  <c r="N16" i="6" s="1"/>
  <c r="C16" i="6"/>
  <c r="B16" i="6"/>
  <c r="T15" i="6"/>
  <c r="S15" i="6"/>
  <c r="AF15" i="6"/>
  <c r="AE15" i="6"/>
  <c r="E15" i="6"/>
  <c r="D15" i="6"/>
  <c r="N15" i="6" s="1"/>
  <c r="C15" i="6"/>
  <c r="B15" i="6"/>
  <c r="X15" i="6" s="1"/>
  <c r="A11" i="6"/>
  <c r="AF10" i="6"/>
  <c r="AE10" i="6"/>
  <c r="T10" i="6"/>
  <c r="E10" i="6"/>
  <c r="D10" i="6"/>
  <c r="N10" i="6" s="1"/>
  <c r="C10" i="6"/>
  <c r="B10" i="6"/>
  <c r="L10" i="6" s="1"/>
  <c r="AF9" i="6"/>
  <c r="AE9" i="6"/>
  <c r="E9" i="6"/>
  <c r="D9" i="6"/>
  <c r="C9" i="6"/>
  <c r="Z9" i="6" s="1"/>
  <c r="B9" i="6"/>
  <c r="L9" i="6" s="1"/>
  <c r="AF8" i="6"/>
  <c r="AE8" i="6"/>
  <c r="AG8" i="6" s="1"/>
  <c r="AH8" i="6" s="1"/>
  <c r="E8" i="6"/>
  <c r="D8" i="6"/>
  <c r="N8" i="6" s="1"/>
  <c r="C8" i="6"/>
  <c r="B8" i="6"/>
  <c r="L8" i="6" s="1"/>
  <c r="Z39" i="5"/>
  <c r="Y39" i="5"/>
  <c r="X39" i="5"/>
  <c r="AA39" i="5" s="1"/>
  <c r="AB39" i="5" s="1"/>
  <c r="T39" i="5"/>
  <c r="AF39" i="5"/>
  <c r="AE39" i="5"/>
  <c r="E39" i="5"/>
  <c r="D39" i="5"/>
  <c r="N39" i="5" s="1"/>
  <c r="C39" i="5"/>
  <c r="B39" i="5"/>
  <c r="L39" i="5" s="1"/>
  <c r="X38" i="5"/>
  <c r="AF38" i="5"/>
  <c r="AE38" i="5"/>
  <c r="AG38" i="5" s="1"/>
  <c r="AH38" i="5" s="1"/>
  <c r="T38" i="5"/>
  <c r="E38" i="5"/>
  <c r="D38" i="5"/>
  <c r="N38" i="5" s="1"/>
  <c r="C38" i="5"/>
  <c r="Z38" i="5" s="1"/>
  <c r="B38" i="5"/>
  <c r="L38" i="5" s="1"/>
  <c r="Z37" i="5"/>
  <c r="Y37" i="5"/>
  <c r="X37" i="5"/>
  <c r="AA37" i="5" s="1"/>
  <c r="AB37" i="5" s="1"/>
  <c r="AF37" i="5"/>
  <c r="AE37" i="5"/>
  <c r="E37" i="5"/>
  <c r="D37" i="5"/>
  <c r="N37" i="5" s="1"/>
  <c r="C37" i="5"/>
  <c r="B37" i="5"/>
  <c r="L37" i="5" s="1"/>
  <c r="X36" i="5"/>
  <c r="AF36" i="5"/>
  <c r="AE36" i="5"/>
  <c r="AG36" i="5" s="1"/>
  <c r="AH36" i="5" s="1"/>
  <c r="E36" i="5"/>
  <c r="D36" i="5"/>
  <c r="N36" i="5" s="1"/>
  <c r="C36" i="5"/>
  <c r="Z36" i="5" s="1"/>
  <c r="B36" i="5"/>
  <c r="L36" i="5" s="1"/>
  <c r="Z35" i="5"/>
  <c r="Y35" i="5"/>
  <c r="X35" i="5"/>
  <c r="AA35" i="5" s="1"/>
  <c r="AB35" i="5" s="1"/>
  <c r="AF35" i="5"/>
  <c r="E35" i="5"/>
  <c r="D35" i="5"/>
  <c r="N35" i="5" s="1"/>
  <c r="C35" i="5"/>
  <c r="B35" i="5"/>
  <c r="L35" i="5" s="1"/>
  <c r="X30" i="5"/>
  <c r="AF30" i="5"/>
  <c r="E30" i="5"/>
  <c r="D30" i="5"/>
  <c r="N30" i="5" s="1"/>
  <c r="C30" i="5"/>
  <c r="Z30" i="5" s="1"/>
  <c r="B30" i="5"/>
  <c r="L30" i="5" s="1"/>
  <c r="Z29" i="5"/>
  <c r="Y29" i="5"/>
  <c r="X29" i="5"/>
  <c r="AA29" i="5" s="1"/>
  <c r="AB29" i="5" s="1"/>
  <c r="T29" i="5"/>
  <c r="S29" i="5"/>
  <c r="U29" i="5" s="1"/>
  <c r="V29" i="5" s="1"/>
  <c r="AF29" i="5"/>
  <c r="AE29" i="5"/>
  <c r="E29" i="5"/>
  <c r="D29" i="5"/>
  <c r="N29" i="5" s="1"/>
  <c r="C29" i="5"/>
  <c r="B29" i="5"/>
  <c r="L29" i="5" s="1"/>
  <c r="X28" i="5"/>
  <c r="S28" i="5"/>
  <c r="AF28" i="5"/>
  <c r="AE28" i="5"/>
  <c r="AG28" i="5" s="1"/>
  <c r="AH28" i="5" s="1"/>
  <c r="T28" i="5"/>
  <c r="E28" i="5"/>
  <c r="D28" i="5"/>
  <c r="N28" i="5" s="1"/>
  <c r="C28" i="5"/>
  <c r="Z28" i="5" s="1"/>
  <c r="B28" i="5"/>
  <c r="L28" i="5" s="1"/>
  <c r="Z27" i="5"/>
  <c r="Y27" i="5"/>
  <c r="X27" i="5"/>
  <c r="AA27" i="5" s="1"/>
  <c r="AB27" i="5" s="1"/>
  <c r="T27" i="5"/>
  <c r="AF27" i="5"/>
  <c r="AE27" i="5"/>
  <c r="E27" i="5"/>
  <c r="D27" i="5"/>
  <c r="N27" i="5" s="1"/>
  <c r="C27" i="5"/>
  <c r="B27" i="5"/>
  <c r="L27" i="5" s="1"/>
  <c r="X26" i="5"/>
  <c r="AF26" i="5"/>
  <c r="AE26" i="5"/>
  <c r="AG26" i="5" s="1"/>
  <c r="AH26" i="5" s="1"/>
  <c r="T26" i="5"/>
  <c r="E26" i="5"/>
  <c r="D26" i="5"/>
  <c r="N26" i="5" s="1"/>
  <c r="C26" i="5"/>
  <c r="Z26" i="5" s="1"/>
  <c r="B26" i="5"/>
  <c r="L26" i="5" s="1"/>
  <c r="Z21" i="5"/>
  <c r="Y21" i="5"/>
  <c r="X21" i="5"/>
  <c r="AA21" i="5" s="1"/>
  <c r="AB21" i="5" s="1"/>
  <c r="AF21" i="5"/>
  <c r="AE21" i="5"/>
  <c r="E21" i="5"/>
  <c r="D21" i="5"/>
  <c r="N21" i="5" s="1"/>
  <c r="C21" i="5"/>
  <c r="B21" i="5"/>
  <c r="L21" i="5" s="1"/>
  <c r="X20" i="5"/>
  <c r="AF20" i="5"/>
  <c r="AE20" i="5"/>
  <c r="AG20" i="5" s="1"/>
  <c r="AH20" i="5" s="1"/>
  <c r="E20" i="5"/>
  <c r="D20" i="5"/>
  <c r="N20" i="5" s="1"/>
  <c r="C20" i="5"/>
  <c r="Z20" i="5" s="1"/>
  <c r="B20" i="5"/>
  <c r="L20" i="5" s="1"/>
  <c r="Z19" i="5"/>
  <c r="Y19" i="5"/>
  <c r="X19" i="5"/>
  <c r="AA19" i="5" s="1"/>
  <c r="AB19" i="5" s="1"/>
  <c r="AF19" i="5"/>
  <c r="E19" i="5"/>
  <c r="D19" i="5"/>
  <c r="N19" i="5" s="1"/>
  <c r="C19" i="5"/>
  <c r="B19" i="5"/>
  <c r="L19" i="5" s="1"/>
  <c r="X18" i="5"/>
  <c r="AF18" i="5"/>
  <c r="E18" i="5"/>
  <c r="D18" i="5"/>
  <c r="N18" i="5" s="1"/>
  <c r="C18" i="5"/>
  <c r="Z18" i="5" s="1"/>
  <c r="B18" i="5"/>
  <c r="L18" i="5" s="1"/>
  <c r="Z17" i="5"/>
  <c r="Y17" i="5"/>
  <c r="X17" i="5"/>
  <c r="AA17" i="5" s="1"/>
  <c r="AB17" i="5" s="1"/>
  <c r="T17" i="5"/>
  <c r="S17" i="5"/>
  <c r="U17" i="5" s="1"/>
  <c r="V17" i="5" s="1"/>
  <c r="AF17" i="5"/>
  <c r="AE17" i="5"/>
  <c r="E17" i="5"/>
  <c r="D17" i="5"/>
  <c r="N17" i="5" s="1"/>
  <c r="C17" i="5"/>
  <c r="B17" i="5"/>
  <c r="L17" i="5" s="1"/>
  <c r="X12" i="5"/>
  <c r="S12" i="5"/>
  <c r="AF12" i="5"/>
  <c r="AE12" i="5"/>
  <c r="AG12" i="5" s="1"/>
  <c r="AH12" i="5" s="1"/>
  <c r="T12" i="5"/>
  <c r="E12" i="5"/>
  <c r="D12" i="5"/>
  <c r="N12" i="5" s="1"/>
  <c r="C12" i="5"/>
  <c r="Z12" i="5" s="1"/>
  <c r="B12" i="5"/>
  <c r="L12" i="5" s="1"/>
  <c r="Z11" i="5"/>
  <c r="Y11" i="5"/>
  <c r="X11" i="5"/>
  <c r="AA11" i="5" s="1"/>
  <c r="AB11" i="5" s="1"/>
  <c r="T11" i="5"/>
  <c r="AF11" i="5"/>
  <c r="AE11" i="5"/>
  <c r="E11" i="5"/>
  <c r="D11" i="5"/>
  <c r="N11" i="5" s="1"/>
  <c r="C11" i="5"/>
  <c r="B11" i="5"/>
  <c r="L11" i="5" s="1"/>
  <c r="X10" i="5"/>
  <c r="AF10" i="5"/>
  <c r="AE10" i="5"/>
  <c r="AG10" i="5" s="1"/>
  <c r="AH10" i="5" s="1"/>
  <c r="T10" i="5"/>
  <c r="E10" i="5"/>
  <c r="D10" i="5"/>
  <c r="N10" i="5" s="1"/>
  <c r="C10" i="5"/>
  <c r="Z10" i="5" s="1"/>
  <c r="B10" i="5"/>
  <c r="L10" i="5" s="1"/>
  <c r="Z9" i="5"/>
  <c r="Y9" i="5"/>
  <c r="X9" i="5"/>
  <c r="AA9" i="5" s="1"/>
  <c r="AB9" i="5" s="1"/>
  <c r="AF9" i="5"/>
  <c r="AE9" i="5"/>
  <c r="E9" i="5"/>
  <c r="D9" i="5"/>
  <c r="N9" i="5" s="1"/>
  <c r="C9" i="5"/>
  <c r="B9" i="5"/>
  <c r="L9" i="5" s="1"/>
  <c r="X8" i="5"/>
  <c r="AF8" i="5"/>
  <c r="AE8" i="5"/>
  <c r="AG8" i="5" s="1"/>
  <c r="AH8" i="5" s="1"/>
  <c r="E8" i="5"/>
  <c r="D8" i="5"/>
  <c r="N8" i="5" s="1"/>
  <c r="C8" i="5"/>
  <c r="Z8" i="5" s="1"/>
  <c r="L8" i="5"/>
  <c r="E43" i="4"/>
  <c r="D43" i="4"/>
  <c r="C43" i="4"/>
  <c r="Z43" i="4" s="1"/>
  <c r="B43" i="4"/>
  <c r="X43" i="4" s="1"/>
  <c r="E42" i="4"/>
  <c r="D42" i="4"/>
  <c r="C42" i="4"/>
  <c r="B42" i="4"/>
  <c r="L42" i="4" s="1"/>
  <c r="E41" i="4"/>
  <c r="D41" i="4"/>
  <c r="C41" i="4"/>
  <c r="B41" i="4"/>
  <c r="E40" i="4"/>
  <c r="D40" i="4"/>
  <c r="C40" i="4"/>
  <c r="Z40" i="4" s="1"/>
  <c r="B40" i="4"/>
  <c r="L40" i="4" s="1"/>
  <c r="T43" i="4"/>
  <c r="J43" i="4"/>
  <c r="AF43" i="4" s="1"/>
  <c r="I43" i="4"/>
  <c r="AE43" i="4" s="1"/>
  <c r="H43" i="4"/>
  <c r="G43" i="4"/>
  <c r="S43" i="4" s="1"/>
  <c r="U43" i="4" s="1"/>
  <c r="V43" i="4" s="1"/>
  <c r="J42" i="4"/>
  <c r="AF42" i="4" s="1"/>
  <c r="I42" i="4"/>
  <c r="AE42" i="4" s="1"/>
  <c r="AG42" i="4" s="1"/>
  <c r="AH42" i="4" s="1"/>
  <c r="H42" i="4"/>
  <c r="T42" i="4" s="1"/>
  <c r="G42" i="4"/>
  <c r="S42" i="4" s="1"/>
  <c r="Z42" i="4"/>
  <c r="T41" i="4"/>
  <c r="J41" i="4"/>
  <c r="AF41" i="4" s="1"/>
  <c r="I41" i="4"/>
  <c r="AE41" i="4" s="1"/>
  <c r="AG41" i="4" s="1"/>
  <c r="AH41" i="4" s="1"/>
  <c r="H41" i="4"/>
  <c r="G41" i="4"/>
  <c r="S41" i="4" s="1"/>
  <c r="U41" i="4" s="1"/>
  <c r="V41" i="4" s="1"/>
  <c r="N41" i="4"/>
  <c r="X41" i="4"/>
  <c r="T40" i="4"/>
  <c r="J40" i="4"/>
  <c r="AF40" i="4" s="1"/>
  <c r="I40" i="4"/>
  <c r="AE40" i="4" s="1"/>
  <c r="H40" i="4"/>
  <c r="G40" i="4"/>
  <c r="S40" i="4" s="1"/>
  <c r="U40" i="4" s="1"/>
  <c r="V40" i="4" s="1"/>
  <c r="J35" i="4"/>
  <c r="I35" i="4"/>
  <c r="H35" i="4"/>
  <c r="G35" i="4"/>
  <c r="S35" i="4" s="1"/>
  <c r="J34" i="4"/>
  <c r="I34" i="4"/>
  <c r="H34" i="4"/>
  <c r="G34" i="4"/>
  <c r="S34" i="4" s="1"/>
  <c r="J33" i="4"/>
  <c r="I33" i="4"/>
  <c r="H33" i="4"/>
  <c r="T33" i="4" s="1"/>
  <c r="G33" i="4"/>
  <c r="S33" i="4" s="1"/>
  <c r="J32" i="4"/>
  <c r="I32" i="4"/>
  <c r="H32" i="4"/>
  <c r="T32" i="4" s="1"/>
  <c r="G32" i="4"/>
  <c r="J27" i="4"/>
  <c r="I27" i="4"/>
  <c r="H27" i="4"/>
  <c r="G27" i="4"/>
  <c r="S27" i="4" s="1"/>
  <c r="J26" i="4"/>
  <c r="I26" i="4"/>
  <c r="H26" i="4"/>
  <c r="G26" i="4"/>
  <c r="S26" i="4" s="1"/>
  <c r="U26" i="4" s="1"/>
  <c r="J25" i="4"/>
  <c r="I25" i="4"/>
  <c r="H25" i="4"/>
  <c r="G25" i="4"/>
  <c r="S25" i="4" s="1"/>
  <c r="J24" i="4"/>
  <c r="I24" i="4"/>
  <c r="AE24" i="4" s="1"/>
  <c r="H24" i="4"/>
  <c r="G24" i="4"/>
  <c r="J19" i="4"/>
  <c r="I19" i="4"/>
  <c r="H19" i="4"/>
  <c r="G19" i="4"/>
  <c r="S19" i="4" s="1"/>
  <c r="J18" i="4"/>
  <c r="I18" i="4"/>
  <c r="H18" i="4"/>
  <c r="G18" i="4"/>
  <c r="S18" i="4" s="1"/>
  <c r="J17" i="4"/>
  <c r="I17" i="4"/>
  <c r="H17" i="4"/>
  <c r="G17" i="4"/>
  <c r="S17" i="4" s="1"/>
  <c r="U17" i="4" s="1"/>
  <c r="J16" i="4"/>
  <c r="I16" i="4"/>
  <c r="H16" i="4"/>
  <c r="G16" i="4"/>
  <c r="S16" i="4" s="1"/>
  <c r="J11" i="4"/>
  <c r="I11" i="4"/>
  <c r="H11" i="4"/>
  <c r="G11" i="4"/>
  <c r="J10" i="4"/>
  <c r="I10" i="4"/>
  <c r="H10" i="4"/>
  <c r="G10" i="4"/>
  <c r="J9" i="4"/>
  <c r="I9" i="4"/>
  <c r="H9" i="4"/>
  <c r="G9" i="4"/>
  <c r="S32" i="4"/>
  <c r="S24" i="4"/>
  <c r="S11" i="4"/>
  <c r="S10" i="4"/>
  <c r="S9" i="4"/>
  <c r="J8" i="4"/>
  <c r="I8" i="4"/>
  <c r="H8" i="4"/>
  <c r="G8" i="4"/>
  <c r="S8" i="4" s="1"/>
  <c r="E35" i="4"/>
  <c r="D35" i="4"/>
  <c r="C35" i="4"/>
  <c r="B35" i="4"/>
  <c r="X35" i="4" s="1"/>
  <c r="Y35" i="4" s="1"/>
  <c r="E34" i="4"/>
  <c r="D34" i="4"/>
  <c r="C34" i="4"/>
  <c r="B34" i="4"/>
  <c r="X34" i="4" s="1"/>
  <c r="Y34" i="4" s="1"/>
  <c r="E33" i="4"/>
  <c r="D33" i="4"/>
  <c r="C33" i="4"/>
  <c r="B33" i="4"/>
  <c r="L33" i="4" s="1"/>
  <c r="E32" i="4"/>
  <c r="D32" i="4"/>
  <c r="C32" i="4"/>
  <c r="B32" i="4"/>
  <c r="L32" i="4" s="1"/>
  <c r="E27" i="4"/>
  <c r="D27" i="4"/>
  <c r="C27" i="4"/>
  <c r="B27" i="4"/>
  <c r="E26" i="4"/>
  <c r="D26" i="4"/>
  <c r="C26" i="4"/>
  <c r="B26" i="4"/>
  <c r="E25" i="4"/>
  <c r="D25" i="4"/>
  <c r="C25" i="4"/>
  <c r="B25" i="4"/>
  <c r="L25" i="4" s="1"/>
  <c r="E24" i="4"/>
  <c r="D24" i="4"/>
  <c r="C24" i="4"/>
  <c r="B24" i="4"/>
  <c r="E19" i="4"/>
  <c r="D19" i="4"/>
  <c r="C19" i="4"/>
  <c r="B19" i="4"/>
  <c r="L19" i="4" s="1"/>
  <c r="E18" i="4"/>
  <c r="D18" i="4"/>
  <c r="C18" i="4"/>
  <c r="B18" i="4"/>
  <c r="E17" i="4"/>
  <c r="D17" i="4"/>
  <c r="C17" i="4"/>
  <c r="B17" i="4"/>
  <c r="E16" i="4"/>
  <c r="D16" i="4"/>
  <c r="C16" i="4"/>
  <c r="B16" i="4"/>
  <c r="L16" i="4" s="1"/>
  <c r="E11" i="4"/>
  <c r="D11" i="4"/>
  <c r="C11" i="4"/>
  <c r="B11" i="4"/>
  <c r="L11" i="4" s="1"/>
  <c r="E10" i="4"/>
  <c r="D10" i="4"/>
  <c r="C10" i="4"/>
  <c r="B10" i="4"/>
  <c r="E9" i="4"/>
  <c r="D9" i="4"/>
  <c r="C9" i="4"/>
  <c r="B9" i="4"/>
  <c r="L9" i="4" s="1"/>
  <c r="E8" i="4"/>
  <c r="D8" i="4"/>
  <c r="C8" i="4"/>
  <c r="B8" i="4"/>
  <c r="X8" i="4" s="1"/>
  <c r="A44" i="4"/>
  <c r="A36" i="4"/>
  <c r="A28" i="4"/>
  <c r="A20" i="4"/>
  <c r="A12" i="4"/>
  <c r="AF35" i="4"/>
  <c r="AE35" i="4"/>
  <c r="T35" i="4"/>
  <c r="AF34" i="4"/>
  <c r="AE34" i="4"/>
  <c r="AG34" i="4" s="1"/>
  <c r="T34" i="4"/>
  <c r="AF33" i="4"/>
  <c r="AE33" i="4"/>
  <c r="AF32" i="4"/>
  <c r="AE32" i="4"/>
  <c r="AG32" i="4" s="1"/>
  <c r="AH32" i="4" s="1"/>
  <c r="AF27" i="4"/>
  <c r="AE27" i="4"/>
  <c r="T27" i="4"/>
  <c r="N27" i="4"/>
  <c r="AF26" i="4"/>
  <c r="AE26" i="4"/>
  <c r="T26" i="4"/>
  <c r="Z26" i="4"/>
  <c r="AF25" i="4"/>
  <c r="AE25" i="4"/>
  <c r="T25" i="4"/>
  <c r="AF24" i="4"/>
  <c r="T24" i="4"/>
  <c r="AF19" i="4"/>
  <c r="AE19" i="4"/>
  <c r="T19" i="4"/>
  <c r="N19" i="4"/>
  <c r="AF18" i="4"/>
  <c r="AE18" i="4"/>
  <c r="T18" i="4"/>
  <c r="L18" i="4"/>
  <c r="Z17" i="4"/>
  <c r="AF17" i="4"/>
  <c r="AE17" i="4"/>
  <c r="T17" i="4"/>
  <c r="AF16" i="4"/>
  <c r="AE16" i="4"/>
  <c r="T16" i="4"/>
  <c r="AF11" i="4"/>
  <c r="AE11" i="4"/>
  <c r="T11" i="4"/>
  <c r="AF10" i="4"/>
  <c r="AE10" i="4"/>
  <c r="T10" i="4"/>
  <c r="AF9" i="4"/>
  <c r="AE9" i="4"/>
  <c r="T9" i="4"/>
  <c r="AF8" i="4"/>
  <c r="AE8" i="4"/>
  <c r="T8" i="4"/>
  <c r="A39" i="3"/>
  <c r="E10" i="3"/>
  <c r="D10" i="3"/>
  <c r="C10" i="3"/>
  <c r="J38" i="3"/>
  <c r="AF38" i="3" s="1"/>
  <c r="I38" i="3"/>
  <c r="AE38" i="3" s="1"/>
  <c r="H38" i="3"/>
  <c r="T38" i="3" s="1"/>
  <c r="G38" i="3"/>
  <c r="S38" i="3" s="1"/>
  <c r="J37" i="3"/>
  <c r="AF37" i="3" s="1"/>
  <c r="I37" i="3"/>
  <c r="AE37" i="3" s="1"/>
  <c r="H37" i="3"/>
  <c r="T37" i="3" s="1"/>
  <c r="G37" i="3"/>
  <c r="S37" i="3" s="1"/>
  <c r="J36" i="3"/>
  <c r="AF36" i="3" s="1"/>
  <c r="I36" i="3"/>
  <c r="AE36" i="3" s="1"/>
  <c r="H36" i="3"/>
  <c r="T36" i="3" s="1"/>
  <c r="G36" i="3"/>
  <c r="S36" i="3" s="1"/>
  <c r="J31" i="3"/>
  <c r="AF31" i="3" s="1"/>
  <c r="I31" i="3"/>
  <c r="AE31" i="3" s="1"/>
  <c r="H31" i="3"/>
  <c r="T31" i="3" s="1"/>
  <c r="G31" i="3"/>
  <c r="S31" i="3" s="1"/>
  <c r="J30" i="3"/>
  <c r="AF30" i="3" s="1"/>
  <c r="I30" i="3"/>
  <c r="AE30" i="3" s="1"/>
  <c r="H30" i="3"/>
  <c r="T30" i="3" s="1"/>
  <c r="G30" i="3"/>
  <c r="S30" i="3" s="1"/>
  <c r="J29" i="3"/>
  <c r="AF29" i="3" s="1"/>
  <c r="I29" i="3"/>
  <c r="AE29" i="3" s="1"/>
  <c r="H29" i="3"/>
  <c r="T29" i="3" s="1"/>
  <c r="G29" i="3"/>
  <c r="S29" i="3" s="1"/>
  <c r="J24" i="3"/>
  <c r="AF24" i="3" s="1"/>
  <c r="I24" i="3"/>
  <c r="AE24" i="3" s="1"/>
  <c r="H24" i="3"/>
  <c r="T24" i="3" s="1"/>
  <c r="G24" i="3"/>
  <c r="S24" i="3" s="1"/>
  <c r="J23" i="3"/>
  <c r="AF23" i="3" s="1"/>
  <c r="I23" i="3"/>
  <c r="AE23" i="3" s="1"/>
  <c r="H23" i="3"/>
  <c r="T23" i="3" s="1"/>
  <c r="G23" i="3"/>
  <c r="S23" i="3" s="1"/>
  <c r="J22" i="3"/>
  <c r="AF22" i="3" s="1"/>
  <c r="I22" i="3"/>
  <c r="AE22" i="3" s="1"/>
  <c r="H22" i="3"/>
  <c r="T22" i="3" s="1"/>
  <c r="G22" i="3"/>
  <c r="S22" i="3" s="1"/>
  <c r="J17" i="3"/>
  <c r="AF17" i="3" s="1"/>
  <c r="I17" i="3"/>
  <c r="AE17" i="3" s="1"/>
  <c r="H17" i="3"/>
  <c r="T17" i="3" s="1"/>
  <c r="G17" i="3"/>
  <c r="S17" i="3" s="1"/>
  <c r="J16" i="3"/>
  <c r="AF16" i="3" s="1"/>
  <c r="I16" i="3"/>
  <c r="AE16" i="3" s="1"/>
  <c r="H16" i="3"/>
  <c r="T16" i="3" s="1"/>
  <c r="G16" i="3"/>
  <c r="S16" i="3" s="1"/>
  <c r="J15" i="3"/>
  <c r="AF15" i="3" s="1"/>
  <c r="I15" i="3"/>
  <c r="AE15" i="3" s="1"/>
  <c r="H15" i="3"/>
  <c r="T15" i="3" s="1"/>
  <c r="G15" i="3"/>
  <c r="S15" i="3" s="1"/>
  <c r="J10" i="3"/>
  <c r="AF10" i="3" s="1"/>
  <c r="I10" i="3"/>
  <c r="AE10" i="3" s="1"/>
  <c r="H10" i="3"/>
  <c r="T10" i="3" s="1"/>
  <c r="G10" i="3"/>
  <c r="S10" i="3" s="1"/>
  <c r="J9" i="3"/>
  <c r="AF9" i="3" s="1"/>
  <c r="I9" i="3"/>
  <c r="AE9" i="3" s="1"/>
  <c r="H9" i="3"/>
  <c r="T9" i="3" s="1"/>
  <c r="G9" i="3"/>
  <c r="S9" i="3" s="1"/>
  <c r="J8" i="3"/>
  <c r="AF8" i="3" s="1"/>
  <c r="I8" i="3"/>
  <c r="AE8" i="3" s="1"/>
  <c r="H8" i="3"/>
  <c r="T8" i="3" s="1"/>
  <c r="G8" i="3"/>
  <c r="S8" i="3" s="1"/>
  <c r="E38" i="3"/>
  <c r="D38" i="3"/>
  <c r="Z38" i="3" s="1"/>
  <c r="C38" i="3"/>
  <c r="E37" i="3"/>
  <c r="D37" i="3"/>
  <c r="C37" i="3"/>
  <c r="E36" i="3"/>
  <c r="D36" i="3"/>
  <c r="C36" i="3"/>
  <c r="B38" i="3"/>
  <c r="B37" i="3"/>
  <c r="B36" i="3"/>
  <c r="X36" i="3" s="1"/>
  <c r="X38" i="3"/>
  <c r="X37" i="3"/>
  <c r="E31" i="3"/>
  <c r="D31" i="3"/>
  <c r="C31" i="3"/>
  <c r="B31" i="3"/>
  <c r="L31" i="3" s="1"/>
  <c r="E30" i="3"/>
  <c r="D30" i="3"/>
  <c r="C30" i="3"/>
  <c r="B30" i="3"/>
  <c r="E29" i="3"/>
  <c r="D29" i="3"/>
  <c r="C29" i="3"/>
  <c r="B29" i="3"/>
  <c r="L29" i="3" s="1"/>
  <c r="E24" i="3"/>
  <c r="D24" i="3"/>
  <c r="C24" i="3"/>
  <c r="B24" i="3"/>
  <c r="X24" i="3" s="1"/>
  <c r="E23" i="3"/>
  <c r="D23" i="3"/>
  <c r="C23" i="3"/>
  <c r="B23" i="3"/>
  <c r="L23" i="3" s="1"/>
  <c r="E22" i="3"/>
  <c r="D22" i="3"/>
  <c r="C22" i="3"/>
  <c r="B22" i="3"/>
  <c r="X22" i="3" s="1"/>
  <c r="E17" i="3"/>
  <c r="D17" i="3"/>
  <c r="C17" i="3"/>
  <c r="B17" i="3"/>
  <c r="L17" i="3" s="1"/>
  <c r="E16" i="3"/>
  <c r="D16" i="3"/>
  <c r="C16" i="3"/>
  <c r="B16" i="3"/>
  <c r="X16" i="3" s="1"/>
  <c r="E15" i="3"/>
  <c r="D15" i="3"/>
  <c r="C15" i="3"/>
  <c r="B15" i="3"/>
  <c r="L15" i="3" s="1"/>
  <c r="B10" i="3"/>
  <c r="E9" i="3"/>
  <c r="D9" i="3"/>
  <c r="C9" i="3"/>
  <c r="B9" i="3"/>
  <c r="X9" i="3" s="1"/>
  <c r="E8" i="3"/>
  <c r="D8" i="3"/>
  <c r="C8" i="3"/>
  <c r="B8" i="3"/>
  <c r="L8" i="3" s="1"/>
  <c r="A32" i="3"/>
  <c r="A25" i="3"/>
  <c r="A18" i="3"/>
  <c r="A11" i="3"/>
  <c r="L10" i="3"/>
  <c r="X31" i="6" l="1"/>
  <c r="Z8" i="6"/>
  <c r="N9" i="6"/>
  <c r="X9" i="6"/>
  <c r="Z10" i="6"/>
  <c r="AG10" i="6"/>
  <c r="AH10" i="6" s="1"/>
  <c r="Z17" i="6"/>
  <c r="Z23" i="6"/>
  <c r="N29" i="6"/>
  <c r="Z30" i="6"/>
  <c r="Z31" i="6"/>
  <c r="Z36" i="6"/>
  <c r="Y37" i="6"/>
  <c r="X8" i="6"/>
  <c r="Y9" i="6"/>
  <c r="X17" i="6"/>
  <c r="X10" i="6"/>
  <c r="U15" i="6"/>
  <c r="V15" i="6" s="1"/>
  <c r="Z16" i="6"/>
  <c r="AG23" i="6"/>
  <c r="AH23" i="6" s="1"/>
  <c r="Y29" i="6"/>
  <c r="X30" i="6"/>
  <c r="U31" i="6"/>
  <c r="V31" i="6" s="1"/>
  <c r="U9" i="6"/>
  <c r="V9" i="6" s="1"/>
  <c r="U16" i="6"/>
  <c r="V16" i="6" s="1"/>
  <c r="U17" i="6"/>
  <c r="U23" i="6"/>
  <c r="V23" i="6" s="1"/>
  <c r="U29" i="6"/>
  <c r="V29" i="6" s="1"/>
  <c r="U36" i="6"/>
  <c r="V36" i="6" s="1"/>
  <c r="U38" i="6"/>
  <c r="V38" i="6" s="1"/>
  <c r="Z37" i="3"/>
  <c r="N8" i="3"/>
  <c r="U26" i="7"/>
  <c r="V26" i="7" s="1"/>
  <c r="AG10" i="7"/>
  <c r="AH10" i="7" s="1"/>
  <c r="AG18" i="7"/>
  <c r="AH18" i="7" s="1"/>
  <c r="U9" i="7"/>
  <c r="V9" i="7" s="1"/>
  <c r="AG25" i="7"/>
  <c r="AH25" i="7" s="1"/>
  <c r="AG9" i="7"/>
  <c r="AH9" i="7" s="1"/>
  <c r="AG36" i="6"/>
  <c r="AH36" i="6" s="1"/>
  <c r="AG37" i="6"/>
  <c r="AH37" i="6" s="1"/>
  <c r="AG22" i="6"/>
  <c r="AH22" i="6" s="1"/>
  <c r="AG38" i="6"/>
  <c r="AH38" i="6" s="1"/>
  <c r="M9" i="5"/>
  <c r="O9" i="5" s="1"/>
  <c r="P9" i="5" s="1"/>
  <c r="M11" i="5"/>
  <c r="O11" i="5" s="1"/>
  <c r="P11" i="5" s="1"/>
  <c r="O21" i="5"/>
  <c r="P21" i="5" s="1"/>
  <c r="M21" i="5"/>
  <c r="M27" i="5"/>
  <c r="O27" i="5" s="1"/>
  <c r="P27" i="5" s="1"/>
  <c r="M29" i="5"/>
  <c r="O29" i="5" s="1"/>
  <c r="P29" i="5" s="1"/>
  <c r="M35" i="5"/>
  <c r="O35" i="5"/>
  <c r="P35" i="5" s="1"/>
  <c r="M37" i="5"/>
  <c r="O37" i="5" s="1"/>
  <c r="P37" i="5" s="1"/>
  <c r="M39" i="5"/>
  <c r="O39" i="5"/>
  <c r="P39" i="5" s="1"/>
  <c r="M9" i="6"/>
  <c r="O9" i="6" s="1"/>
  <c r="P9" i="6" s="1"/>
  <c r="Y15" i="6"/>
  <c r="AA15" i="6" s="1"/>
  <c r="AB15" i="6" s="1"/>
  <c r="M17" i="5"/>
  <c r="O17" i="5" s="1"/>
  <c r="P17" i="5" s="1"/>
  <c r="M19" i="5"/>
  <c r="O19" i="5" s="1"/>
  <c r="P19" i="5" s="1"/>
  <c r="M8" i="5"/>
  <c r="O8" i="5" s="1"/>
  <c r="P8" i="5" s="1"/>
  <c r="U8" i="5"/>
  <c r="V8" i="5" s="1"/>
  <c r="AG9" i="5"/>
  <c r="AH9" i="5" s="1"/>
  <c r="M10" i="5"/>
  <c r="O10" i="5" s="1"/>
  <c r="P10" i="5" s="1"/>
  <c r="U10" i="5"/>
  <c r="V10" i="5" s="1"/>
  <c r="AG11" i="5"/>
  <c r="AH11" i="5" s="1"/>
  <c r="M12" i="5"/>
  <c r="O12" i="5" s="1"/>
  <c r="P12" i="5" s="1"/>
  <c r="U12" i="5"/>
  <c r="V12" i="5" s="1"/>
  <c r="AG17" i="5"/>
  <c r="AH17" i="5" s="1"/>
  <c r="M18" i="5"/>
  <c r="O18" i="5" s="1"/>
  <c r="P18" i="5" s="1"/>
  <c r="U18" i="5"/>
  <c r="V18" i="5" s="1"/>
  <c r="AG19" i="5"/>
  <c r="AH19" i="5" s="1"/>
  <c r="M20" i="5"/>
  <c r="O20" i="5" s="1"/>
  <c r="P20" i="5" s="1"/>
  <c r="U20" i="5"/>
  <c r="V20" i="5" s="1"/>
  <c r="AG21" i="5"/>
  <c r="AH21" i="5" s="1"/>
  <c r="M26" i="5"/>
  <c r="O26" i="5" s="1"/>
  <c r="P26" i="5" s="1"/>
  <c r="U26" i="5"/>
  <c r="V26" i="5" s="1"/>
  <c r="AG27" i="5"/>
  <c r="AH27" i="5" s="1"/>
  <c r="M28" i="5"/>
  <c r="O28" i="5"/>
  <c r="P28" i="5" s="1"/>
  <c r="U28" i="5"/>
  <c r="V28" i="5" s="1"/>
  <c r="AG29" i="5"/>
  <c r="AH29" i="5" s="1"/>
  <c r="M30" i="5"/>
  <c r="O30" i="5"/>
  <c r="P30" i="5" s="1"/>
  <c r="U30" i="5"/>
  <c r="V30" i="5" s="1"/>
  <c r="AG35" i="5"/>
  <c r="AH35" i="5" s="1"/>
  <c r="M36" i="5"/>
  <c r="O36" i="5"/>
  <c r="P36" i="5" s="1"/>
  <c r="U36" i="5"/>
  <c r="V36" i="5" s="1"/>
  <c r="AG37" i="5"/>
  <c r="AH37" i="5" s="1"/>
  <c r="M38" i="5"/>
  <c r="O38" i="5" s="1"/>
  <c r="P38" i="5" s="1"/>
  <c r="U38" i="5"/>
  <c r="V38" i="5" s="1"/>
  <c r="AG39" i="5"/>
  <c r="AH39" i="5" s="1"/>
  <c r="M8" i="6"/>
  <c r="O8" i="6" s="1"/>
  <c r="P8" i="6" s="1"/>
  <c r="U8" i="6"/>
  <c r="V8" i="6" s="1"/>
  <c r="AG9" i="6"/>
  <c r="AH9" i="6" s="1"/>
  <c r="M10" i="6"/>
  <c r="O10" i="6" s="1"/>
  <c r="P10" i="6" s="1"/>
  <c r="U10" i="6"/>
  <c r="V10" i="6" s="1"/>
  <c r="AG15" i="6"/>
  <c r="AH15" i="6" s="1"/>
  <c r="Z34" i="7"/>
  <c r="N34" i="7"/>
  <c r="Y8" i="5"/>
  <c r="AA8" i="5" s="1"/>
  <c r="AB8" i="5" s="1"/>
  <c r="Y10" i="5"/>
  <c r="AA10" i="5" s="1"/>
  <c r="AB10" i="5" s="1"/>
  <c r="Y12" i="5"/>
  <c r="AA12" i="5" s="1"/>
  <c r="AB12" i="5" s="1"/>
  <c r="Y18" i="5"/>
  <c r="AA18" i="5" s="1"/>
  <c r="AB18" i="5" s="1"/>
  <c r="Y20" i="5"/>
  <c r="AA20" i="5" s="1"/>
  <c r="AB20" i="5" s="1"/>
  <c r="Y26" i="5"/>
  <c r="AA26" i="5" s="1"/>
  <c r="AB26" i="5" s="1"/>
  <c r="Y28" i="5"/>
  <c r="AA28" i="5" s="1"/>
  <c r="AB28" i="5" s="1"/>
  <c r="Y30" i="5"/>
  <c r="AA30" i="5" s="1"/>
  <c r="AB30" i="5" s="1"/>
  <c r="Y36" i="5"/>
  <c r="AA36" i="5" s="1"/>
  <c r="AB36" i="5" s="1"/>
  <c r="Y38" i="5"/>
  <c r="AA38" i="5" s="1"/>
  <c r="AB38" i="5" s="1"/>
  <c r="Y8" i="6"/>
  <c r="AA8" i="6" s="1"/>
  <c r="AB8" i="6" s="1"/>
  <c r="Y10" i="6"/>
  <c r="AA10" i="6" s="1"/>
  <c r="AB10" i="6" s="1"/>
  <c r="Z15" i="6"/>
  <c r="O17" i="6"/>
  <c r="P17" i="6" s="1"/>
  <c r="AA24" i="6"/>
  <c r="AB24" i="6" s="1"/>
  <c r="U24" i="6"/>
  <c r="V24" i="6" s="1"/>
  <c r="N24" i="6"/>
  <c r="AA29" i="6"/>
  <c r="AB29" i="6" s="1"/>
  <c r="U30" i="6"/>
  <c r="V30" i="6" s="1"/>
  <c r="O8" i="7"/>
  <c r="P8" i="7" s="1"/>
  <c r="M8" i="7"/>
  <c r="Z32" i="7"/>
  <c r="N32" i="7"/>
  <c r="AG24" i="6"/>
  <c r="AH24" i="6" s="1"/>
  <c r="O30" i="6"/>
  <c r="P30" i="6" s="1"/>
  <c r="X36" i="6"/>
  <c r="Y36" i="6" s="1"/>
  <c r="L36" i="6"/>
  <c r="L15" i="6"/>
  <c r="AG16" i="6"/>
  <c r="AH16" i="6" s="1"/>
  <c r="AG17" i="6"/>
  <c r="AH17" i="6" s="1"/>
  <c r="X22" i="6"/>
  <c r="M22" i="6"/>
  <c r="U22" i="6"/>
  <c r="V22" i="6" s="1"/>
  <c r="L22" i="6"/>
  <c r="AG30" i="6"/>
  <c r="AH30" i="6" s="1"/>
  <c r="AA37" i="6"/>
  <c r="AB37" i="6" s="1"/>
  <c r="U37" i="6"/>
  <c r="V37" i="6" s="1"/>
  <c r="N37" i="6"/>
  <c r="Y38" i="6"/>
  <c r="X38" i="6"/>
  <c r="L38" i="6"/>
  <c r="U8" i="7"/>
  <c r="V8" i="7" s="1"/>
  <c r="V11" i="7"/>
  <c r="X18" i="7"/>
  <c r="M18" i="7"/>
  <c r="L18" i="7"/>
  <c r="M27" i="7"/>
  <c r="O27" i="7" s="1"/>
  <c r="P27" i="7" s="1"/>
  <c r="Y35" i="7"/>
  <c r="X35" i="7"/>
  <c r="L35" i="7"/>
  <c r="U40" i="7"/>
  <c r="V40" i="7" s="1"/>
  <c r="L16" i="6"/>
  <c r="Y41" i="7"/>
  <c r="AA41" i="7"/>
  <c r="AB41" i="7" s="1"/>
  <c r="X16" i="6"/>
  <c r="V17" i="6"/>
  <c r="N22" i="6"/>
  <c r="X23" i="6"/>
  <c r="Y23" i="6" s="1"/>
  <c r="L23" i="6"/>
  <c r="AG31" i="6"/>
  <c r="AH31" i="6" s="1"/>
  <c r="AG8" i="7"/>
  <c r="AH8" i="7" s="1"/>
  <c r="AA10" i="7"/>
  <c r="AB10" i="7" s="1"/>
  <c r="AG11" i="7"/>
  <c r="AH11" i="7" s="1"/>
  <c r="X33" i="7"/>
  <c r="Y33" i="7" s="1"/>
  <c r="M33" i="7"/>
  <c r="L33" i="7"/>
  <c r="Y17" i="6"/>
  <c r="AA17" i="6" s="1"/>
  <c r="AB17" i="6" s="1"/>
  <c r="L29" i="6"/>
  <c r="Y30" i="6"/>
  <c r="AA30" i="6" s="1"/>
  <c r="AB30" i="6" s="1"/>
  <c r="L31" i="6"/>
  <c r="Y8" i="7"/>
  <c r="AA8" i="7" s="1"/>
  <c r="AB8" i="7" s="1"/>
  <c r="AA9" i="7"/>
  <c r="AB9" i="7" s="1"/>
  <c r="L9" i="7"/>
  <c r="Z10" i="7"/>
  <c r="Y11" i="7"/>
  <c r="AA11" i="7" s="1"/>
  <c r="AB11" i="7" s="1"/>
  <c r="Z17" i="7"/>
  <c r="U17" i="7"/>
  <c r="V17" i="7" s="1"/>
  <c r="M19" i="7"/>
  <c r="O19" i="7" s="1"/>
  <c r="P19" i="7" s="1"/>
  <c r="AA19" i="7"/>
  <c r="AB19" i="7" s="1"/>
  <c r="Y24" i="7"/>
  <c r="AA24" i="7"/>
  <c r="AB24" i="7" s="1"/>
  <c r="AG26" i="7"/>
  <c r="AH26" i="7" s="1"/>
  <c r="U27" i="7"/>
  <c r="V27" i="7" s="1"/>
  <c r="AA32" i="7"/>
  <c r="AB32" i="7" s="1"/>
  <c r="AA34" i="7"/>
  <c r="AB34" i="7" s="1"/>
  <c r="Z40" i="7"/>
  <c r="AG40" i="7"/>
  <c r="AH40" i="7" s="1"/>
  <c r="M42" i="7"/>
  <c r="O42" i="7" s="1"/>
  <c r="P42" i="7" s="1"/>
  <c r="N23" i="6"/>
  <c r="L24" i="6"/>
  <c r="N36" i="6"/>
  <c r="L37" i="6"/>
  <c r="N38" i="6"/>
  <c r="U10" i="7"/>
  <c r="V10" i="7" s="1"/>
  <c r="X16" i="7"/>
  <c r="M16" i="7"/>
  <c r="L16" i="7"/>
  <c r="AG17" i="7"/>
  <c r="AH17" i="7" s="1"/>
  <c r="O25" i="7"/>
  <c r="P25" i="7" s="1"/>
  <c r="M25" i="7"/>
  <c r="M32" i="7"/>
  <c r="O32" i="7"/>
  <c r="P32" i="7" s="1"/>
  <c r="M34" i="7"/>
  <c r="O34" i="7" s="1"/>
  <c r="P34" i="7" s="1"/>
  <c r="AG41" i="7"/>
  <c r="AH41" i="7" s="1"/>
  <c r="U42" i="7"/>
  <c r="V42" i="7" s="1"/>
  <c r="Y43" i="7"/>
  <c r="AA43" i="7" s="1"/>
  <c r="AB43" i="7" s="1"/>
  <c r="M24" i="6"/>
  <c r="M37" i="6"/>
  <c r="Y10" i="7"/>
  <c r="L10" i="7"/>
  <c r="M17" i="7"/>
  <c r="O17" i="7" s="1"/>
  <c r="P17" i="7" s="1"/>
  <c r="AA17" i="7"/>
  <c r="AB17" i="7" s="1"/>
  <c r="Z19" i="7"/>
  <c r="U19" i="7"/>
  <c r="V19" i="7" s="1"/>
  <c r="AG24" i="7"/>
  <c r="AH24" i="7" s="1"/>
  <c r="V24" i="7"/>
  <c r="U25" i="7"/>
  <c r="V25" i="7" s="1"/>
  <c r="Y26" i="7"/>
  <c r="AA26" i="7"/>
  <c r="AB26" i="7" s="1"/>
  <c r="U32" i="7"/>
  <c r="V32" i="7" s="1"/>
  <c r="U34" i="7"/>
  <c r="V34" i="7" s="1"/>
  <c r="M40" i="7"/>
  <c r="O40" i="7" s="1"/>
  <c r="P40" i="7" s="1"/>
  <c r="Z42" i="7"/>
  <c r="AG42" i="7"/>
  <c r="AH42" i="7" s="1"/>
  <c r="N10" i="7"/>
  <c r="L11" i="7"/>
  <c r="M11" i="7" s="1"/>
  <c r="L24" i="7"/>
  <c r="N25" i="7"/>
  <c r="Y25" i="7"/>
  <c r="AA25" i="7" s="1"/>
  <c r="AB25" i="7" s="1"/>
  <c r="L26" i="7"/>
  <c r="N27" i="7"/>
  <c r="Y27" i="7"/>
  <c r="AA27" i="7" s="1"/>
  <c r="AB27" i="7" s="1"/>
  <c r="N40" i="7"/>
  <c r="Y40" i="7"/>
  <c r="AA40" i="7" s="1"/>
  <c r="AB40" i="7" s="1"/>
  <c r="L41" i="7"/>
  <c r="N42" i="7"/>
  <c r="Y42" i="7"/>
  <c r="AA42" i="7" s="1"/>
  <c r="AB42" i="7" s="1"/>
  <c r="L43" i="7"/>
  <c r="M43" i="7" s="1"/>
  <c r="M24" i="7"/>
  <c r="M26" i="7"/>
  <c r="M41" i="7"/>
  <c r="AG43" i="4"/>
  <c r="AH43" i="4" s="1"/>
  <c r="Y41" i="4"/>
  <c r="AA41" i="4"/>
  <c r="AB41" i="4" s="1"/>
  <c r="AG40" i="4"/>
  <c r="AH40" i="4" s="1"/>
  <c r="U42" i="4"/>
  <c r="V42" i="4" s="1"/>
  <c r="Y43" i="4"/>
  <c r="AA43" i="4" s="1"/>
  <c r="AB43" i="4" s="1"/>
  <c r="N43" i="4"/>
  <c r="M40" i="4"/>
  <c r="O40" i="4" s="1"/>
  <c r="P40" i="4" s="1"/>
  <c r="X40" i="4"/>
  <c r="Z41" i="4"/>
  <c r="M42" i="4"/>
  <c r="X42" i="4"/>
  <c r="N40" i="4"/>
  <c r="L41" i="4"/>
  <c r="N42" i="4"/>
  <c r="Y42" i="4"/>
  <c r="L43" i="4"/>
  <c r="M41" i="4"/>
  <c r="M43" i="4"/>
  <c r="AG33" i="4"/>
  <c r="AH33" i="4" s="1"/>
  <c r="AG9" i="4"/>
  <c r="AH9" i="4" s="1"/>
  <c r="N16" i="4"/>
  <c r="V26" i="4"/>
  <c r="Z32" i="4"/>
  <c r="AA32" i="4" s="1"/>
  <c r="AB32" i="4" s="1"/>
  <c r="AH34" i="4"/>
  <c r="U27" i="4"/>
  <c r="V27" i="4" s="1"/>
  <c r="Z27" i="4"/>
  <c r="U9" i="4"/>
  <c r="V9" i="4" s="1"/>
  <c r="AG19" i="4"/>
  <c r="AH19" i="4" s="1"/>
  <c r="N33" i="4"/>
  <c r="N17" i="4"/>
  <c r="AG24" i="4"/>
  <c r="AH24" i="4" s="1"/>
  <c r="X32" i="4"/>
  <c r="Y32" i="4" s="1"/>
  <c r="N10" i="4"/>
  <c r="X18" i="4"/>
  <c r="Y18" i="4" s="1"/>
  <c r="Z35" i="4"/>
  <c r="AA35" i="4" s="1"/>
  <c r="AB35" i="4" s="1"/>
  <c r="AG8" i="4"/>
  <c r="AH8" i="4" s="1"/>
  <c r="X19" i="4"/>
  <c r="Y19" i="4" s="1"/>
  <c r="N8" i="4"/>
  <c r="N11" i="4"/>
  <c r="V17" i="4"/>
  <c r="N24" i="4"/>
  <c r="Z34" i="4"/>
  <c r="AA34" i="4" s="1"/>
  <c r="AB34" i="4" s="1"/>
  <c r="U35" i="4"/>
  <c r="V35" i="4" s="1"/>
  <c r="N35" i="4"/>
  <c r="Z9" i="4"/>
  <c r="U10" i="4"/>
  <c r="V10" i="4" s="1"/>
  <c r="Z10" i="4"/>
  <c r="AG11" i="4"/>
  <c r="AH11" i="4" s="1"/>
  <c r="X16" i="4"/>
  <c r="Y16" i="4" s="1"/>
  <c r="Z25" i="4"/>
  <c r="AG25" i="4"/>
  <c r="AH25" i="4" s="1"/>
  <c r="X25" i="4"/>
  <c r="N26" i="4"/>
  <c r="AG26" i="4"/>
  <c r="AH26" i="4" s="1"/>
  <c r="U33" i="4"/>
  <c r="V33" i="4" s="1"/>
  <c r="Z33" i="4"/>
  <c r="U8" i="4"/>
  <c r="V8" i="4" s="1"/>
  <c r="Z11" i="4"/>
  <c r="AG17" i="4"/>
  <c r="AH17" i="4" s="1"/>
  <c r="N18" i="4"/>
  <c r="U24" i="4"/>
  <c r="V24" i="4" s="1"/>
  <c r="Z24" i="4"/>
  <c r="AG27" i="4"/>
  <c r="AH27" i="4" s="1"/>
  <c r="AG35" i="4"/>
  <c r="AH35" i="4" s="1"/>
  <c r="U11" i="4"/>
  <c r="V11" i="4" s="1"/>
  <c r="AG10" i="4"/>
  <c r="AH10" i="4" s="1"/>
  <c r="Y8" i="4"/>
  <c r="Z8" i="4"/>
  <c r="M9" i="4"/>
  <c r="X9" i="4"/>
  <c r="Y9" i="4" s="1"/>
  <c r="M16" i="4"/>
  <c r="O16" i="4" s="1"/>
  <c r="P16" i="4" s="1"/>
  <c r="Z18" i="4"/>
  <c r="U18" i="4"/>
  <c r="V18" i="4" s="1"/>
  <c r="M19" i="4"/>
  <c r="O19" i="4" s="1"/>
  <c r="P19" i="4" s="1"/>
  <c r="AG16" i="4"/>
  <c r="AH16" i="4" s="1"/>
  <c r="L8" i="4"/>
  <c r="M8" i="4" s="1"/>
  <c r="N9" i="4"/>
  <c r="X10" i="4"/>
  <c r="Y10" i="4" s="1"/>
  <c r="L10" i="4"/>
  <c r="X17" i="4"/>
  <c r="Y17" i="4" s="1"/>
  <c r="L17" i="4"/>
  <c r="M17" i="4" s="1"/>
  <c r="AG18" i="4"/>
  <c r="AH18" i="4" s="1"/>
  <c r="M25" i="4"/>
  <c r="N25" i="4"/>
  <c r="M32" i="4"/>
  <c r="N32" i="4"/>
  <c r="N34" i="4"/>
  <c r="X11" i="4"/>
  <c r="Y11" i="4" s="1"/>
  <c r="M11" i="4"/>
  <c r="X24" i="4"/>
  <c r="Y24" i="4" s="1"/>
  <c r="L24" i="4"/>
  <c r="X26" i="4"/>
  <c r="L26" i="4"/>
  <c r="X27" i="4"/>
  <c r="Y27" i="4" s="1"/>
  <c r="L27" i="4"/>
  <c r="X33" i="4"/>
  <c r="Y33" i="4" s="1"/>
  <c r="M33" i="4"/>
  <c r="O33" i="4" s="1"/>
  <c r="P33" i="4" s="1"/>
  <c r="Z16" i="4"/>
  <c r="U16" i="4"/>
  <c r="V16" i="4" s="1"/>
  <c r="M18" i="4"/>
  <c r="O18" i="4" s="1"/>
  <c r="P18" i="4" s="1"/>
  <c r="Z19" i="4"/>
  <c r="U19" i="4"/>
  <c r="V19" i="4" s="1"/>
  <c r="U25" i="4"/>
  <c r="V25" i="4" s="1"/>
  <c r="U32" i="4"/>
  <c r="V32" i="4" s="1"/>
  <c r="U34" i="4"/>
  <c r="V34" i="4" s="1"/>
  <c r="L34" i="4"/>
  <c r="L35" i="4"/>
  <c r="M35" i="4" s="1"/>
  <c r="Z36" i="3"/>
  <c r="U15" i="3"/>
  <c r="V15" i="3" s="1"/>
  <c r="U38" i="3"/>
  <c r="V38" i="3" s="1"/>
  <c r="AG31" i="3"/>
  <c r="AH31" i="3" s="1"/>
  <c r="U36" i="3"/>
  <c r="V36" i="3" s="1"/>
  <c r="U37" i="3"/>
  <c r="V37" i="3" s="1"/>
  <c r="U30" i="3"/>
  <c r="V30" i="3" s="1"/>
  <c r="AG38" i="3"/>
  <c r="AH38" i="3" s="1"/>
  <c r="Y36" i="3"/>
  <c r="Y38" i="3"/>
  <c r="AA38" i="3" s="1"/>
  <c r="AB38" i="3" s="1"/>
  <c r="AG37" i="3"/>
  <c r="AH37" i="3" s="1"/>
  <c r="AG36" i="3"/>
  <c r="AH36" i="3" s="1"/>
  <c r="N36" i="3"/>
  <c r="L37" i="3"/>
  <c r="M37" i="3" s="1"/>
  <c r="L36" i="3"/>
  <c r="N37" i="3"/>
  <c r="Y37" i="3"/>
  <c r="AA37" i="3" s="1"/>
  <c r="AB37" i="3" s="1"/>
  <c r="L38" i="3"/>
  <c r="M38" i="3" s="1"/>
  <c r="N38" i="3"/>
  <c r="X23" i="3"/>
  <c r="X15" i="3"/>
  <c r="Z15" i="3"/>
  <c r="Z22" i="3"/>
  <c r="Z23" i="3"/>
  <c r="N29" i="3"/>
  <c r="AG29" i="3"/>
  <c r="AH29" i="3" s="1"/>
  <c r="Z30" i="3"/>
  <c r="Z31" i="3"/>
  <c r="Z9" i="3"/>
  <c r="N10" i="3"/>
  <c r="Z16" i="3"/>
  <c r="U16" i="3"/>
  <c r="V16" i="3" s="1"/>
  <c r="X8" i="3"/>
  <c r="Y9" i="3"/>
  <c r="AA9" i="3" s="1"/>
  <c r="AB9" i="3" s="1"/>
  <c r="Z10" i="3"/>
  <c r="N15" i="3"/>
  <c r="X17" i="3"/>
  <c r="Y17" i="3" s="1"/>
  <c r="Y22" i="3"/>
  <c r="N24" i="3"/>
  <c r="X29" i="3"/>
  <c r="X30" i="3"/>
  <c r="Y30" i="3" s="1"/>
  <c r="U24" i="3"/>
  <c r="V24" i="3" s="1"/>
  <c r="U9" i="3"/>
  <c r="V9" i="3" s="1"/>
  <c r="U22" i="3"/>
  <c r="V22" i="3" s="1"/>
  <c r="Z8" i="3"/>
  <c r="N9" i="3"/>
  <c r="AG9" i="3"/>
  <c r="AH9" i="3" s="1"/>
  <c r="X10" i="3"/>
  <c r="Y10" i="3" s="1"/>
  <c r="Y16" i="3"/>
  <c r="Z17" i="3"/>
  <c r="N22" i="3"/>
  <c r="N23" i="3"/>
  <c r="AG23" i="3"/>
  <c r="AH23" i="3" s="1"/>
  <c r="Y24" i="3"/>
  <c r="Z24" i="3"/>
  <c r="Z29" i="3"/>
  <c r="N30" i="3"/>
  <c r="X31" i="3"/>
  <c r="Y31" i="3" s="1"/>
  <c r="AA31" i="3" s="1"/>
  <c r="AB31" i="3" s="1"/>
  <c r="AG8" i="3"/>
  <c r="AH8" i="3" s="1"/>
  <c r="M10" i="3"/>
  <c r="U10" i="3"/>
  <c r="V10" i="3" s="1"/>
  <c r="M8" i="3"/>
  <c r="O8" i="3" s="1"/>
  <c r="P8" i="3" s="1"/>
  <c r="U8" i="3"/>
  <c r="V8" i="3" s="1"/>
  <c r="AG10" i="3"/>
  <c r="AH10" i="3" s="1"/>
  <c r="M15" i="3"/>
  <c r="AG30" i="3"/>
  <c r="AH30" i="3" s="1"/>
  <c r="Y8" i="3"/>
  <c r="L9" i="3"/>
  <c r="N16" i="3"/>
  <c r="AG16" i="3"/>
  <c r="AH16" i="3" s="1"/>
  <c r="M17" i="3"/>
  <c r="AG22" i="3"/>
  <c r="AH22" i="3" s="1"/>
  <c r="U29" i="3"/>
  <c r="V29" i="3" s="1"/>
  <c r="AG15" i="3"/>
  <c r="AH15" i="3" s="1"/>
  <c r="U17" i="3"/>
  <c r="V17" i="3" s="1"/>
  <c r="M23" i="3"/>
  <c r="M31" i="3"/>
  <c r="M29" i="3"/>
  <c r="N17" i="3"/>
  <c r="AG17" i="3"/>
  <c r="AH17" i="3" s="1"/>
  <c r="U23" i="3"/>
  <c r="V23" i="3" s="1"/>
  <c r="AG24" i="3"/>
  <c r="AH24" i="3" s="1"/>
  <c r="U31" i="3"/>
  <c r="V31" i="3" s="1"/>
  <c r="Y15" i="3"/>
  <c r="L16" i="3"/>
  <c r="L22" i="3"/>
  <c r="Y23" i="3"/>
  <c r="AA23" i="3" s="1"/>
  <c r="AB23" i="3" s="1"/>
  <c r="L24" i="3"/>
  <c r="Y29" i="3"/>
  <c r="L30" i="3"/>
  <c r="N31" i="3"/>
  <c r="AA9" i="6" l="1"/>
  <c r="AB9" i="6" s="1"/>
  <c r="Y31" i="6"/>
  <c r="AA31" i="6" s="1"/>
  <c r="AB31" i="6" s="1"/>
  <c r="M29" i="6"/>
  <c r="O29" i="6" s="1"/>
  <c r="P29" i="6" s="1"/>
  <c r="M15" i="6"/>
  <c r="O15" i="6" s="1"/>
  <c r="P15" i="6" s="1"/>
  <c r="Y16" i="7"/>
  <c r="AA16" i="7" s="1"/>
  <c r="AB16" i="7" s="1"/>
  <c r="O35" i="7"/>
  <c r="P35" i="7" s="1"/>
  <c r="Y22" i="6"/>
  <c r="AA22" i="6" s="1"/>
  <c r="AB22" i="6" s="1"/>
  <c r="AA33" i="7"/>
  <c r="AB33" i="7" s="1"/>
  <c r="O41" i="7"/>
  <c r="P41" i="7" s="1"/>
  <c r="O24" i="7"/>
  <c r="P24" i="7" s="1"/>
  <c r="M10" i="7"/>
  <c r="O10" i="7" s="1"/>
  <c r="P10" i="7" s="1"/>
  <c r="O16" i="7"/>
  <c r="P16" i="7" s="1"/>
  <c r="O24" i="6"/>
  <c r="P24" i="6" s="1"/>
  <c r="M31" i="6"/>
  <c r="O31" i="6" s="1"/>
  <c r="P31" i="6" s="1"/>
  <c r="O33" i="7"/>
  <c r="P33" i="7" s="1"/>
  <c r="M23" i="6"/>
  <c r="O23" i="6" s="1"/>
  <c r="P23" i="6" s="1"/>
  <c r="M35" i="7"/>
  <c r="Y18" i="7"/>
  <c r="AA18" i="7" s="1"/>
  <c r="AB18" i="7" s="1"/>
  <c r="M38" i="6"/>
  <c r="O38" i="6" s="1"/>
  <c r="P38" i="6" s="1"/>
  <c r="O22" i="6"/>
  <c r="P22" i="6" s="1"/>
  <c r="M36" i="6"/>
  <c r="O36" i="6" s="1"/>
  <c r="P36" i="6" s="1"/>
  <c r="M16" i="6"/>
  <c r="O16" i="6" s="1"/>
  <c r="P16" i="6" s="1"/>
  <c r="O37" i="6"/>
  <c r="P37" i="6" s="1"/>
  <c r="O43" i="7"/>
  <c r="P43" i="7" s="1"/>
  <c r="O26" i="7"/>
  <c r="P26" i="7" s="1"/>
  <c r="O11" i="7"/>
  <c r="P11" i="7" s="1"/>
  <c r="M9" i="7"/>
  <c r="O9" i="7" s="1"/>
  <c r="P9" i="7" s="1"/>
  <c r="AA23" i="6"/>
  <c r="AB23" i="6" s="1"/>
  <c r="Y16" i="6"/>
  <c r="AA16" i="6" s="1"/>
  <c r="AB16" i="6" s="1"/>
  <c r="AA35" i="7"/>
  <c r="AB35" i="7" s="1"/>
  <c r="O18" i="7"/>
  <c r="P18" i="7" s="1"/>
  <c r="AA38" i="6"/>
  <c r="AB38" i="6" s="1"/>
  <c r="AA36" i="6"/>
  <c r="AB36" i="6" s="1"/>
  <c r="O42" i="4"/>
  <c r="P42" i="4" s="1"/>
  <c r="AA42" i="4"/>
  <c r="AB42" i="4" s="1"/>
  <c r="O41" i="4"/>
  <c r="P41" i="4" s="1"/>
  <c r="O43" i="4"/>
  <c r="P43" i="4" s="1"/>
  <c r="Y40" i="4"/>
  <c r="AA40" i="4" s="1"/>
  <c r="AB40" i="4" s="1"/>
  <c r="AA18" i="4"/>
  <c r="AB18" i="4" s="1"/>
  <c r="O11" i="4"/>
  <c r="P11" i="4" s="1"/>
  <c r="O32" i="4"/>
  <c r="P32" i="4" s="1"/>
  <c r="Y25" i="4"/>
  <c r="AA25" i="4" s="1"/>
  <c r="AB25" i="4" s="1"/>
  <c r="AA19" i="4"/>
  <c r="AB19" i="4" s="1"/>
  <c r="AA8" i="4"/>
  <c r="AB8" i="4" s="1"/>
  <c r="O9" i="4"/>
  <c r="P9" i="4" s="1"/>
  <c r="AA16" i="4"/>
  <c r="AB16" i="4" s="1"/>
  <c r="O25" i="4"/>
  <c r="P25" i="4" s="1"/>
  <c r="M34" i="4"/>
  <c r="O34" i="4" s="1"/>
  <c r="P34" i="4" s="1"/>
  <c r="Y26" i="4"/>
  <c r="AA26" i="4" s="1"/>
  <c r="AB26" i="4" s="1"/>
  <c r="O17" i="4"/>
  <c r="P17" i="4" s="1"/>
  <c r="AA33" i="4"/>
  <c r="AB33" i="4" s="1"/>
  <c r="AA24" i="4"/>
  <c r="AB24" i="4" s="1"/>
  <c r="AA10" i="4"/>
  <c r="AB10" i="4" s="1"/>
  <c r="AA27" i="4"/>
  <c r="AB27" i="4" s="1"/>
  <c r="O8" i="4"/>
  <c r="P8" i="4" s="1"/>
  <c r="O35" i="4"/>
  <c r="P35" i="4" s="1"/>
  <c r="M27" i="4"/>
  <c r="O27" i="4" s="1"/>
  <c r="P27" i="4" s="1"/>
  <c r="M26" i="4"/>
  <c r="O26" i="4" s="1"/>
  <c r="P26" i="4" s="1"/>
  <c r="M24" i="4"/>
  <c r="O24" i="4" s="1"/>
  <c r="P24" i="4" s="1"/>
  <c r="AA11" i="4"/>
  <c r="AB11" i="4" s="1"/>
  <c r="AA17" i="4"/>
  <c r="AB17" i="4" s="1"/>
  <c r="M10" i="4"/>
  <c r="O10" i="4" s="1"/>
  <c r="P10" i="4" s="1"/>
  <c r="AA9" i="4"/>
  <c r="AB9" i="4" s="1"/>
  <c r="AA22" i="3"/>
  <c r="AB22" i="3" s="1"/>
  <c r="AA36" i="3"/>
  <c r="AB36" i="3" s="1"/>
  <c r="AA8" i="3"/>
  <c r="AB8" i="3" s="1"/>
  <c r="AA16" i="3"/>
  <c r="AB16" i="3" s="1"/>
  <c r="O10" i="3"/>
  <c r="P10" i="3" s="1"/>
  <c r="AA15" i="3"/>
  <c r="AB15" i="3" s="1"/>
  <c r="O29" i="3"/>
  <c r="P29" i="3" s="1"/>
  <c r="O15" i="3"/>
  <c r="P15" i="3" s="1"/>
  <c r="M36" i="3"/>
  <c r="O36" i="3" s="1"/>
  <c r="P36" i="3" s="1"/>
  <c r="O38" i="3"/>
  <c r="P38" i="3" s="1"/>
  <c r="O37" i="3"/>
  <c r="P37" i="3" s="1"/>
  <c r="AA30" i="3"/>
  <c r="AB30" i="3" s="1"/>
  <c r="O17" i="3"/>
  <c r="P17" i="3" s="1"/>
  <c r="AA10" i="3"/>
  <c r="AB10" i="3" s="1"/>
  <c r="AA29" i="3"/>
  <c r="AB29" i="3" s="1"/>
  <c r="O31" i="3"/>
  <c r="P31" i="3" s="1"/>
  <c r="O23" i="3"/>
  <c r="P23" i="3" s="1"/>
  <c r="AA24" i="3"/>
  <c r="AB24" i="3" s="1"/>
  <c r="AA17" i="3"/>
  <c r="AB17" i="3" s="1"/>
  <c r="M24" i="3"/>
  <c r="O24" i="3" s="1"/>
  <c r="P24" i="3" s="1"/>
  <c r="M22" i="3"/>
  <c r="O22" i="3" s="1"/>
  <c r="P22" i="3" s="1"/>
  <c r="M16" i="3"/>
  <c r="O16" i="3" s="1"/>
  <c r="P16" i="3" s="1"/>
  <c r="M9" i="3"/>
  <c r="O9" i="3" s="1"/>
  <c r="P9" i="3" s="1"/>
  <c r="M30" i="3"/>
  <c r="O30" i="3" s="1"/>
  <c r="P30" i="3" s="1"/>
  <c r="E39" i="1" l="1"/>
  <c r="E38" i="1"/>
  <c r="E37" i="1"/>
  <c r="E36" i="1"/>
  <c r="E35" i="1"/>
  <c r="E30" i="1"/>
  <c r="E29" i="1"/>
  <c r="E28" i="1"/>
  <c r="E27" i="1"/>
  <c r="E26" i="1"/>
  <c r="E21" i="1"/>
  <c r="E20" i="1"/>
  <c r="E19" i="1"/>
  <c r="E18" i="1"/>
  <c r="E17" i="1"/>
  <c r="E12" i="1"/>
  <c r="E11" i="1"/>
  <c r="E10" i="1"/>
  <c r="E9" i="1"/>
  <c r="E8" i="1"/>
  <c r="C39" i="1"/>
  <c r="C38" i="1"/>
  <c r="C37" i="1"/>
  <c r="C36" i="1"/>
  <c r="C35" i="1"/>
  <c r="C30" i="1"/>
  <c r="C29" i="1"/>
  <c r="C28" i="1"/>
  <c r="C27" i="1"/>
  <c r="C26" i="1"/>
  <c r="C21" i="1"/>
  <c r="C20" i="1"/>
  <c r="C19" i="1"/>
  <c r="C18" i="1"/>
  <c r="C17" i="1"/>
  <c r="C12" i="1"/>
  <c r="C11" i="1"/>
  <c r="C10" i="1"/>
  <c r="C9" i="1"/>
  <c r="C8" i="1"/>
  <c r="D39" i="1"/>
  <c r="D38" i="1"/>
  <c r="D37" i="1"/>
  <c r="D36" i="1"/>
  <c r="D35" i="1"/>
  <c r="D30" i="1"/>
  <c r="D29" i="1"/>
  <c r="D28" i="1"/>
  <c r="D27" i="1"/>
  <c r="D26" i="1"/>
  <c r="D21" i="1"/>
  <c r="D20" i="1"/>
  <c r="D19" i="1"/>
  <c r="D18" i="1"/>
  <c r="D17" i="1"/>
  <c r="D12" i="1"/>
  <c r="D11" i="1"/>
  <c r="D10" i="1"/>
  <c r="D9" i="1"/>
  <c r="D8" i="1"/>
  <c r="Z8" i="1" l="1"/>
  <c r="N8" i="1"/>
  <c r="Z20" i="1"/>
  <c r="N20" i="1"/>
  <c r="Z36" i="1"/>
  <c r="N36" i="1"/>
  <c r="N9" i="1"/>
  <c r="Z9" i="1"/>
  <c r="N21" i="1"/>
  <c r="Z21" i="1"/>
  <c r="N29" i="1"/>
  <c r="Z29" i="1"/>
  <c r="Z10" i="1"/>
  <c r="N10" i="1"/>
  <c r="Z26" i="1"/>
  <c r="N26" i="1"/>
  <c r="N38" i="1"/>
  <c r="Z38" i="1"/>
  <c r="Z12" i="1"/>
  <c r="N12" i="1"/>
  <c r="Z28" i="1"/>
  <c r="N28" i="1"/>
  <c r="N17" i="1"/>
  <c r="Z17" i="1"/>
  <c r="N37" i="1"/>
  <c r="Z37" i="1"/>
  <c r="N18" i="1"/>
  <c r="Z18" i="1"/>
  <c r="Z30" i="1"/>
  <c r="N30" i="1"/>
  <c r="Z11" i="1"/>
  <c r="N11" i="1"/>
  <c r="N19" i="1"/>
  <c r="Z19" i="1"/>
  <c r="N27" i="1"/>
  <c r="Z27" i="1"/>
  <c r="Z35" i="1"/>
  <c r="N35" i="1"/>
  <c r="N39" i="1"/>
  <c r="Z39" i="1"/>
  <c r="B39" i="1"/>
  <c r="B38" i="1"/>
  <c r="B37" i="1"/>
  <c r="B36" i="1"/>
  <c r="B35" i="1"/>
  <c r="B30" i="1"/>
  <c r="B29" i="1"/>
  <c r="B28" i="1"/>
  <c r="B27" i="1"/>
  <c r="B26" i="1"/>
  <c r="B21" i="1"/>
  <c r="B20" i="1"/>
  <c r="B19" i="1"/>
  <c r="B18" i="1"/>
  <c r="B17" i="1"/>
  <c r="B12" i="1"/>
  <c r="B11" i="1"/>
  <c r="B10" i="1"/>
  <c r="B9" i="1"/>
  <c r="B8" i="1"/>
  <c r="X29" i="1" l="1"/>
  <c r="L29" i="1"/>
  <c r="L9" i="1"/>
  <c r="M9" i="1" s="1"/>
  <c r="O9" i="1" s="1"/>
  <c r="P9" i="1" s="1"/>
  <c r="X9" i="1"/>
  <c r="L17" i="1"/>
  <c r="X17" i="1"/>
  <c r="Y17" i="1"/>
  <c r="AA17" i="1" s="1"/>
  <c r="AB17" i="1" s="1"/>
  <c r="L21" i="1"/>
  <c r="X21" i="1"/>
  <c r="X37" i="1"/>
  <c r="L37" i="1"/>
  <c r="M37" i="1" s="1"/>
  <c r="O37" i="1" s="1"/>
  <c r="P37" i="1" s="1"/>
  <c r="L10" i="1"/>
  <c r="M10" i="1" s="1"/>
  <c r="O10" i="1" s="1"/>
  <c r="P10" i="1" s="1"/>
  <c r="X10" i="1"/>
  <c r="Y10" i="1" s="1"/>
  <c r="X18" i="1"/>
  <c r="L18" i="1"/>
  <c r="M18" i="1" s="1"/>
  <c r="O18" i="1" s="1"/>
  <c r="P18" i="1" s="1"/>
  <c r="X26" i="1"/>
  <c r="L26" i="1"/>
  <c r="M26" i="1" s="1"/>
  <c r="X30" i="1"/>
  <c r="Y30" i="1" s="1"/>
  <c r="AA30" i="1" s="1"/>
  <c r="AB30" i="1" s="1"/>
  <c r="L30" i="1"/>
  <c r="X38" i="1"/>
  <c r="Y38" i="1" s="1"/>
  <c r="L38" i="1"/>
  <c r="M38" i="1" s="1"/>
  <c r="O38" i="1" s="1"/>
  <c r="P38" i="1" s="1"/>
  <c r="X11" i="1"/>
  <c r="Y11" i="1" s="1"/>
  <c r="AA11" i="1" s="1"/>
  <c r="AB11" i="1" s="1"/>
  <c r="L11" i="1"/>
  <c r="M11" i="1" s="1"/>
  <c r="O11" i="1" s="1"/>
  <c r="P11" i="1" s="1"/>
  <c r="L19" i="1"/>
  <c r="X19" i="1"/>
  <c r="Y19" i="1"/>
  <c r="AA19" i="1" s="1"/>
  <c r="AB19" i="1" s="1"/>
  <c r="L27" i="1"/>
  <c r="M27" i="1" s="1"/>
  <c r="O27" i="1" s="1"/>
  <c r="P27" i="1" s="1"/>
  <c r="X27" i="1"/>
  <c r="Y27" i="1" s="1"/>
  <c r="AA27" i="1" s="1"/>
  <c r="AB27" i="1" s="1"/>
  <c r="L35" i="1"/>
  <c r="X35" i="1"/>
  <c r="Y35" i="1" s="1"/>
  <c r="AA35" i="1" s="1"/>
  <c r="AB35" i="1" s="1"/>
  <c r="L39" i="1"/>
  <c r="M39" i="1" s="1"/>
  <c r="O39" i="1" s="1"/>
  <c r="P39" i="1" s="1"/>
  <c r="X39" i="1"/>
  <c r="Y39" i="1" s="1"/>
  <c r="AA39" i="1" s="1"/>
  <c r="AB39" i="1" s="1"/>
  <c r="X8" i="1"/>
  <c r="L8" i="1"/>
  <c r="M8" i="1" s="1"/>
  <c r="L12" i="1"/>
  <c r="X12" i="1"/>
  <c r="L20" i="1"/>
  <c r="X20" i="1"/>
  <c r="L28" i="1"/>
  <c r="X28" i="1"/>
  <c r="L36" i="1"/>
  <c r="M36" i="1" s="1"/>
  <c r="O36" i="1" s="1"/>
  <c r="P36" i="1" s="1"/>
  <c r="X36" i="1"/>
  <c r="H39" i="1"/>
  <c r="T39" i="1" s="1"/>
  <c r="G39" i="1"/>
  <c r="S39" i="1" s="1"/>
  <c r="H38" i="1"/>
  <c r="T38" i="1" s="1"/>
  <c r="G38" i="1"/>
  <c r="S38" i="1" s="1"/>
  <c r="H37" i="1"/>
  <c r="T37" i="1" s="1"/>
  <c r="G37" i="1"/>
  <c r="S37" i="1" s="1"/>
  <c r="H36" i="1"/>
  <c r="T36" i="1" s="1"/>
  <c r="G36" i="1"/>
  <c r="S36" i="1" s="1"/>
  <c r="H35" i="1"/>
  <c r="T35" i="1" s="1"/>
  <c r="G35" i="1"/>
  <c r="S35" i="1" s="1"/>
  <c r="H30" i="1"/>
  <c r="T30" i="1" s="1"/>
  <c r="G30" i="1"/>
  <c r="S30" i="1" s="1"/>
  <c r="H29" i="1"/>
  <c r="T29" i="1" s="1"/>
  <c r="G29" i="1"/>
  <c r="S29" i="1" s="1"/>
  <c r="H28" i="1"/>
  <c r="T28" i="1" s="1"/>
  <c r="G28" i="1"/>
  <c r="S28" i="1" s="1"/>
  <c r="H27" i="1"/>
  <c r="T27" i="1" s="1"/>
  <c r="G27" i="1"/>
  <c r="S27" i="1" s="1"/>
  <c r="H26" i="1"/>
  <c r="T26" i="1" s="1"/>
  <c r="G26" i="1"/>
  <c r="S26" i="1" s="1"/>
  <c r="H21" i="1"/>
  <c r="T21" i="1" s="1"/>
  <c r="G21" i="1"/>
  <c r="S21" i="1" s="1"/>
  <c r="H20" i="1"/>
  <c r="T20" i="1" s="1"/>
  <c r="G20" i="1"/>
  <c r="S20" i="1" s="1"/>
  <c r="H19" i="1"/>
  <c r="T19" i="1" s="1"/>
  <c r="G19" i="1"/>
  <c r="S19" i="1" s="1"/>
  <c r="H18" i="1"/>
  <c r="T18" i="1" s="1"/>
  <c r="G18" i="1"/>
  <c r="S18" i="1" s="1"/>
  <c r="H17" i="1"/>
  <c r="T17" i="1" s="1"/>
  <c r="G17" i="1"/>
  <c r="S17" i="1" s="1"/>
  <c r="H12" i="1"/>
  <c r="T12" i="1" s="1"/>
  <c r="G12" i="1"/>
  <c r="S12" i="1" s="1"/>
  <c r="H11" i="1"/>
  <c r="T11" i="1" s="1"/>
  <c r="G11" i="1"/>
  <c r="S11" i="1" s="1"/>
  <c r="H10" i="1"/>
  <c r="T10" i="1" s="1"/>
  <c r="G10" i="1"/>
  <c r="S10" i="1" s="1"/>
  <c r="H9" i="1"/>
  <c r="T9" i="1" s="1"/>
  <c r="G9" i="1"/>
  <c r="S9" i="1" s="1"/>
  <c r="H8" i="1"/>
  <c r="T8" i="1" s="1"/>
  <c r="G8" i="1"/>
  <c r="S8" i="1" s="1"/>
  <c r="Y36" i="1" l="1"/>
  <c r="AA36" i="1" s="1"/>
  <c r="AB36" i="1" s="1"/>
  <c r="Y20" i="1"/>
  <c r="AA20" i="1" s="1"/>
  <c r="AB20" i="1" s="1"/>
  <c r="M19" i="1"/>
  <c r="O19" i="1" s="1"/>
  <c r="P19" i="1" s="1"/>
  <c r="Y18" i="1"/>
  <c r="AA18" i="1" s="1"/>
  <c r="AB18" i="1" s="1"/>
  <c r="Y9" i="1"/>
  <c r="AA9" i="1" s="1"/>
  <c r="AB9" i="1" s="1"/>
  <c r="U9" i="1"/>
  <c r="V9" i="1" s="1"/>
  <c r="U11" i="1"/>
  <c r="V11" i="1" s="1"/>
  <c r="U17" i="1"/>
  <c r="V17" i="1" s="1"/>
  <c r="U19" i="1"/>
  <c r="V19" i="1" s="1"/>
  <c r="U21" i="1"/>
  <c r="V21" i="1" s="1"/>
  <c r="U27" i="1"/>
  <c r="V27" i="1" s="1"/>
  <c r="U29" i="1"/>
  <c r="V29" i="1" s="1"/>
  <c r="U35" i="1"/>
  <c r="V35" i="1" s="1"/>
  <c r="U37" i="1"/>
  <c r="V37" i="1" s="1"/>
  <c r="U39" i="1"/>
  <c r="V39" i="1" s="1"/>
  <c r="M20" i="1"/>
  <c r="O20" i="1" s="1"/>
  <c r="P20" i="1" s="1"/>
  <c r="M35" i="1"/>
  <c r="O35" i="1"/>
  <c r="P35" i="1" s="1"/>
  <c r="M30" i="1"/>
  <c r="O30" i="1" s="1"/>
  <c r="P30" i="1" s="1"/>
  <c r="Y26" i="1"/>
  <c r="AA26" i="1" s="1"/>
  <c r="AB26" i="1" s="1"/>
  <c r="AA10" i="1"/>
  <c r="AB10" i="1" s="1"/>
  <c r="Y37" i="1"/>
  <c r="AA37" i="1" s="1"/>
  <c r="AB37" i="1" s="1"/>
  <c r="Y28" i="1"/>
  <c r="AA28" i="1" s="1"/>
  <c r="AB28" i="1" s="1"/>
  <c r="Y12" i="1"/>
  <c r="AA12" i="1" s="1"/>
  <c r="AB12" i="1" s="1"/>
  <c r="Y8" i="1"/>
  <c r="AA8" i="1" s="1"/>
  <c r="AB8" i="1" s="1"/>
  <c r="Y21" i="1"/>
  <c r="AA21" i="1" s="1"/>
  <c r="AB21" i="1" s="1"/>
  <c r="M17" i="1"/>
  <c r="O17" i="1" s="1"/>
  <c r="P17" i="1" s="1"/>
  <c r="M29" i="1"/>
  <c r="O29" i="1" s="1"/>
  <c r="P29" i="1" s="1"/>
  <c r="U8" i="1"/>
  <c r="V8" i="1" s="1"/>
  <c r="U10" i="1"/>
  <c r="V10" i="1" s="1"/>
  <c r="U12" i="1"/>
  <c r="V12" i="1" s="1"/>
  <c r="U18" i="1"/>
  <c r="V18" i="1" s="1"/>
  <c r="U20" i="1"/>
  <c r="V20" i="1" s="1"/>
  <c r="U26" i="1"/>
  <c r="V26" i="1" s="1"/>
  <c r="U28" i="1"/>
  <c r="V28" i="1" s="1"/>
  <c r="U30" i="1"/>
  <c r="V30" i="1" s="1"/>
  <c r="U36" i="1"/>
  <c r="V36" i="1" s="1"/>
  <c r="U38" i="1"/>
  <c r="V38" i="1" s="1"/>
  <c r="M28" i="1"/>
  <c r="O28" i="1" s="1"/>
  <c r="P28" i="1" s="1"/>
  <c r="M12" i="1"/>
  <c r="O12" i="1" s="1"/>
  <c r="P12" i="1" s="1"/>
  <c r="AA38" i="1"/>
  <c r="AB38" i="1" s="1"/>
  <c r="O26" i="1"/>
  <c r="P26" i="1" s="1"/>
  <c r="M21" i="1"/>
  <c r="O21" i="1" s="1"/>
  <c r="P21" i="1" s="1"/>
  <c r="Y29" i="1"/>
  <c r="AA29" i="1" s="1"/>
  <c r="AB29" i="1" s="1"/>
  <c r="O8" i="1"/>
  <c r="P8" i="1" s="1"/>
  <c r="J39" i="1"/>
  <c r="AF39" i="1" s="1"/>
  <c r="I39" i="1"/>
  <c r="AE39" i="1" s="1"/>
  <c r="J38" i="1"/>
  <c r="AF38" i="1" s="1"/>
  <c r="I38" i="1"/>
  <c r="AE38" i="1" s="1"/>
  <c r="J37" i="1"/>
  <c r="AF37" i="1" s="1"/>
  <c r="I37" i="1"/>
  <c r="AE37" i="1" s="1"/>
  <c r="J36" i="1"/>
  <c r="AF36" i="1" s="1"/>
  <c r="I36" i="1"/>
  <c r="AE36" i="1" s="1"/>
  <c r="J35" i="1"/>
  <c r="AF35" i="1" s="1"/>
  <c r="I35" i="1"/>
  <c r="AE35" i="1" s="1"/>
  <c r="J30" i="1"/>
  <c r="AF30" i="1" s="1"/>
  <c r="I30" i="1"/>
  <c r="AE30" i="1" s="1"/>
  <c r="J29" i="1"/>
  <c r="AF29" i="1" s="1"/>
  <c r="I29" i="1"/>
  <c r="AE29" i="1" s="1"/>
  <c r="J28" i="1"/>
  <c r="AF28" i="1" s="1"/>
  <c r="I28" i="1"/>
  <c r="AE28" i="1" s="1"/>
  <c r="J27" i="1"/>
  <c r="AF27" i="1" s="1"/>
  <c r="I27" i="1"/>
  <c r="AE27" i="1" s="1"/>
  <c r="J26" i="1"/>
  <c r="AF26" i="1" s="1"/>
  <c r="I26" i="1"/>
  <c r="AE26" i="1" s="1"/>
  <c r="J21" i="1"/>
  <c r="AF21" i="1" s="1"/>
  <c r="I21" i="1"/>
  <c r="AE21" i="1" s="1"/>
  <c r="J20" i="1"/>
  <c r="AF20" i="1" s="1"/>
  <c r="I20" i="1"/>
  <c r="AE20" i="1" s="1"/>
  <c r="J19" i="1"/>
  <c r="AF19" i="1" s="1"/>
  <c r="I19" i="1"/>
  <c r="AE19" i="1" s="1"/>
  <c r="J18" i="1"/>
  <c r="AF18" i="1" s="1"/>
  <c r="I18" i="1"/>
  <c r="AE18" i="1" s="1"/>
  <c r="J17" i="1"/>
  <c r="AF17" i="1" s="1"/>
  <c r="I17" i="1"/>
  <c r="AE17" i="1" s="1"/>
  <c r="J12" i="1"/>
  <c r="AF12" i="1" s="1"/>
  <c r="I12" i="1"/>
  <c r="AE12" i="1" s="1"/>
  <c r="J11" i="1"/>
  <c r="AF11" i="1" s="1"/>
  <c r="I11" i="1"/>
  <c r="AE11" i="1" s="1"/>
  <c r="J10" i="1"/>
  <c r="AF10" i="1" s="1"/>
  <c r="I10" i="1"/>
  <c r="AE10" i="1" s="1"/>
  <c r="J9" i="1"/>
  <c r="AF9" i="1" s="1"/>
  <c r="I9" i="1"/>
  <c r="AE9" i="1" s="1"/>
  <c r="J8" i="1"/>
  <c r="AF8" i="1" s="1"/>
  <c r="I8" i="1"/>
  <c r="AE8" i="1" s="1"/>
  <c r="AG8" i="1" l="1"/>
  <c r="AH8" i="1" s="1"/>
  <c r="AG10" i="1"/>
  <c r="AH10" i="1" s="1"/>
  <c r="AG18" i="1"/>
  <c r="AH18" i="1" s="1"/>
  <c r="AG20" i="1"/>
  <c r="AH20" i="1" s="1"/>
  <c r="AG26" i="1"/>
  <c r="AH26" i="1" s="1"/>
  <c r="AG28" i="1"/>
  <c r="AH28" i="1" s="1"/>
  <c r="AG30" i="1"/>
  <c r="AH30" i="1" s="1"/>
  <c r="AG36" i="1"/>
  <c r="AH36" i="1" s="1"/>
  <c r="AG38" i="1"/>
  <c r="AH38" i="1" s="1"/>
  <c r="AG9" i="1"/>
  <c r="AH9" i="1" s="1"/>
  <c r="AG11" i="1"/>
  <c r="AH11" i="1" s="1"/>
  <c r="AG17" i="1"/>
  <c r="AH17" i="1" s="1"/>
  <c r="AG19" i="1"/>
  <c r="AH19" i="1" s="1"/>
  <c r="AG21" i="1"/>
  <c r="AH21" i="1" s="1"/>
  <c r="AG27" i="1"/>
  <c r="AH27" i="1" s="1"/>
  <c r="AG29" i="1"/>
  <c r="AH29" i="1" s="1"/>
  <c r="AG35" i="1"/>
  <c r="AH35" i="1" s="1"/>
  <c r="AG37" i="1"/>
  <c r="AH37" i="1" s="1"/>
  <c r="AG39" i="1"/>
  <c r="AH39" i="1" s="1"/>
  <c r="AG12" i="1"/>
  <c r="AH12" i="1" s="1"/>
</calcChain>
</file>

<file path=xl/sharedStrings.xml><?xml version="1.0" encoding="utf-8"?>
<sst xmlns="http://schemas.openxmlformats.org/spreadsheetml/2006/main" count="584" uniqueCount="125">
  <si>
    <t>Recip Engines</t>
  </si>
  <si>
    <t>DCEO Approach</t>
  </si>
  <si>
    <t xml:space="preserve">Electric </t>
  </si>
  <si>
    <t xml:space="preserve">Gas </t>
  </si>
  <si>
    <t>(%)</t>
  </si>
  <si>
    <t>(kWh)</t>
  </si>
  <si>
    <t>(therms)</t>
  </si>
  <si>
    <t>100kW Engine</t>
  </si>
  <si>
    <t>ECHP</t>
  </si>
  <si>
    <t>60% Eff</t>
  </si>
  <si>
    <t>65% Eff</t>
  </si>
  <si>
    <t>70% Eff</t>
  </si>
  <si>
    <t>75% Eff</t>
  </si>
  <si>
    <t>100% Thermal</t>
  </si>
  <si>
    <t xml:space="preserve">633kW Engine </t>
  </si>
  <si>
    <t>1.1MW Engine</t>
  </si>
  <si>
    <t>3.3MW Engine</t>
  </si>
  <si>
    <t>DCEO</t>
  </si>
  <si>
    <t>/project</t>
  </si>
  <si>
    <t>/kW</t>
  </si>
  <si>
    <t>Feasibility</t>
  </si>
  <si>
    <t>ComEd/Nicor</t>
  </si>
  <si>
    <t>Interconnection</t>
  </si>
  <si>
    <t>/annual kWh</t>
  </si>
  <si>
    <t>Design Assistance</t>
  </si>
  <si>
    <t>Construction</t>
  </si>
  <si>
    <t>Production</t>
  </si>
  <si>
    <t>IL CHP Rebate Comparison</t>
  </si>
  <si>
    <t>Rebate Structures</t>
  </si>
  <si>
    <t>(kW)</t>
  </si>
  <si>
    <t>Savings</t>
  </si>
  <si>
    <t>Design</t>
  </si>
  <si>
    <t>Produc-
tion</t>
  </si>
  <si>
    <t>Total design/constrution cap</t>
  </si>
  <si>
    <t>Capacity</t>
  </si>
  <si>
    <t>Net
Generation</t>
  </si>
  <si>
    <t>Total CHP
Efficiency</t>
  </si>
  <si>
    <t>Installed
Cost</t>
  </si>
  <si>
    <t>Project Data</t>
  </si>
  <si>
    <t>($000)</t>
  </si>
  <si>
    <t>&lt;70% Efficiency</t>
  </si>
  <si>
    <t>Total</t>
  </si>
  <si>
    <t>% of Net
Installed
Cost</t>
  </si>
  <si>
    <t>AG/NRDC 
65% Threshold</t>
  </si>
  <si>
    <t>Inter-
Connection</t>
  </si>
  <si>
    <t>Construc-
tion</t>
  </si>
  <si>
    <t>Construc-
tion
(Electric)</t>
  </si>
  <si>
    <t>Construc-
tion
(Gas)</t>
  </si>
  <si>
    <t>Construction (Electric)</t>
  </si>
  <si>
    <t>Construction (Natural Gas)</t>
  </si>
  <si>
    <t>/annual therm</t>
  </si>
  <si>
    <t>Rebate: DCEO Approach</t>
  </si>
  <si>
    <t>Rebate: AG/NRDC Approach</t>
  </si>
  <si>
    <t>Production cap</t>
  </si>
  <si>
    <t>3.3 MW Turbine</t>
  </si>
  <si>
    <t>7.0 MW Turbine</t>
  </si>
  <si>
    <t>10 MW Turbine</t>
  </si>
  <si>
    <t>20 MW Turbine</t>
  </si>
  <si>
    <t>44.5 MW Turbine</t>
  </si>
  <si>
    <t>Rebate: AG/NRDC Approach (65% Threshold)</t>
  </si>
  <si>
    <t>Construction cap</t>
  </si>
  <si>
    <t>&lt;15,000 therms</t>
  </si>
  <si>
    <t>Design cap</t>
  </si>
  <si>
    <t>Claimed Savings</t>
  </si>
  <si>
    <t>Microturbines</t>
  </si>
  <si>
    <t>Gas Turbines</t>
  </si>
  <si>
    <t>30 kW Turbine</t>
  </si>
  <si>
    <t>65 kW Turbine</t>
  </si>
  <si>
    <t>200 kW Turbine</t>
  </si>
  <si>
    <t>250 kW Turbine</t>
  </si>
  <si>
    <t>333 kW Turbine</t>
  </si>
  <si>
    <t>Max%</t>
  </si>
  <si>
    <t>100 kW Recip</t>
  </si>
  <si>
    <t>633 kW Recip</t>
  </si>
  <si>
    <t>1,100 kW Recip</t>
  </si>
  <si>
    <t>3,300 kW Recip</t>
  </si>
  <si>
    <t>3.3 MW GT</t>
  </si>
  <si>
    <t>10 MW GT</t>
  </si>
  <si>
    <t>20 MW GT</t>
  </si>
  <si>
    <t>45 MW GT</t>
  </si>
  <si>
    <t>7 MW GT</t>
  </si>
  <si>
    <t>30 kW MT</t>
  </si>
  <si>
    <t>65 kW MT</t>
  </si>
  <si>
    <t>200 kW MT</t>
  </si>
  <si>
    <t>250 kW MT</t>
  </si>
  <si>
    <t>333 kW MT</t>
  </si>
  <si>
    <t>Data for Graphs</t>
  </si>
  <si>
    <t>Reciprocating Engines</t>
  </si>
  <si>
    <t>Gas Combustion Turbines</t>
  </si>
  <si>
    <t>Summary of Results</t>
  </si>
  <si>
    <t>Rebates as % of CHP Capital Costs (After Taxes)</t>
  </si>
  <si>
    <t xml:space="preserve">100 kW </t>
  </si>
  <si>
    <t xml:space="preserve">633 kW </t>
  </si>
  <si>
    <t xml:space="preserve">1,100 kW </t>
  </si>
  <si>
    <t xml:space="preserve">3,300 kW </t>
  </si>
  <si>
    <t xml:space="preserve">3.3 MW </t>
  </si>
  <si>
    <t xml:space="preserve">7 MW </t>
  </si>
  <si>
    <t xml:space="preserve">10 MW </t>
  </si>
  <si>
    <t xml:space="preserve">20 MW </t>
  </si>
  <si>
    <t xml:space="preserve">45 MW </t>
  </si>
  <si>
    <t xml:space="preserve">30 kW </t>
  </si>
  <si>
    <t xml:space="preserve">65 kW </t>
  </si>
  <si>
    <t xml:space="preserve">200 kW </t>
  </si>
  <si>
    <t xml:space="preserve">250 kW </t>
  </si>
  <si>
    <t xml:space="preserve">333 kW </t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</si>
  <si>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>70% Efficiency</t>
    </r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</si>
  <si>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>15,000 therms</t>
    </r>
  </si>
  <si>
    <t>Notes:</t>
  </si>
  <si>
    <t>1. Rebates include all rebates, including design, construction, and production rebates for DCEO and feasibility, interconnection, and construction rebates for ComEd/Nicor.</t>
  </si>
  <si>
    <t>2. ComEd/Nicor rebate calculations assume full $25K rebates for feasibility and interconnection, which probably overstates actual rebates for smaller projects.</t>
  </si>
  <si>
    <t>DCEO Rebate</t>
  </si>
  <si>
    <t>Rebate Calc:</t>
  </si>
  <si>
    <t>Savings Calc:</t>
  </si>
  <si>
    <t>Heat Rate:</t>
  </si>
  <si>
    <t>CHP or eGrid</t>
  </si>
  <si>
    <t>DCEO or AG/NRDC</t>
  </si>
  <si>
    <t>CHP</t>
  </si>
  <si>
    <t>AG/NRDC</t>
  </si>
  <si>
    <t>eGrid</t>
  </si>
  <si>
    <t>3. 200 kW microturbine at 70% efficiency has no savings in DCEO spreadsheet.</t>
  </si>
  <si>
    <t>CHP Efficiency:</t>
  </si>
  <si>
    <t>ComEd/Nicor $; DCEO Method; CHP HR</t>
  </si>
  <si>
    <t>ComEd/Nicor $; DCEO Method; eGrid HR</t>
  </si>
  <si>
    <t>ComEd/Nicor $; AG/NRDC Method; eGrid HR</t>
  </si>
  <si>
    <t>ComEd/Nicor $; AG/NRDC Method; CHP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</si>
</sst>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5"/>
    </xf>
    <xf numFmtId="10" fontId="3" fillId="0" borderId="0" xfId="0" applyNumberFormat="1" applyFont="1" applyBorder="1" applyAlignment="1">
      <alignment horizontal="left" vertical="center" wrapText="1" indent="9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9" fontId="3" fillId="0" borderId="0" xfId="3" applyFont="1" applyBorder="1" applyAlignment="1">
      <alignment vertical="center" wrapText="1"/>
    </xf>
    <xf numFmtId="165" fontId="3" fillId="0" borderId="0" xfId="2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2" applyNumberFormat="1" applyFont="1"/>
    <xf numFmtId="164" fontId="3" fillId="6" borderId="0" xfId="0" applyNumberFormat="1" applyFont="1" applyFill="1" applyBorder="1"/>
    <xf numFmtId="0" fontId="3" fillId="6" borderId="0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6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5" fontId="3" fillId="0" borderId="9" xfId="2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5" borderId="8" xfId="0" applyNumberFormat="1" applyFont="1" applyFill="1" applyBorder="1"/>
    <xf numFmtId="164" fontId="3" fillId="6" borderId="8" xfId="0" applyNumberFormat="1" applyFont="1" applyFill="1" applyBorder="1"/>
    <xf numFmtId="164" fontId="3" fillId="6" borderId="9" xfId="0" applyNumberFormat="1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165" fontId="3" fillId="0" borderId="8" xfId="2" applyNumberFormat="1" applyFont="1" applyBorder="1"/>
    <xf numFmtId="165" fontId="3" fillId="0" borderId="0" xfId="2" applyNumberFormat="1" applyFont="1" applyBorder="1"/>
    <xf numFmtId="9" fontId="3" fillId="0" borderId="9" xfId="3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0" fillId="6" borderId="0" xfId="0" applyFill="1"/>
    <xf numFmtId="0" fontId="3" fillId="6" borderId="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9" fontId="3" fillId="0" borderId="11" xfId="3" applyFont="1" applyBorder="1" applyAlignment="1">
      <alignment vertical="center" wrapText="1"/>
    </xf>
    <xf numFmtId="165" fontId="3" fillId="0" borderId="12" xfId="2" applyNumberFormat="1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1" xfId="0" applyNumberFormat="1" applyFont="1" applyBorder="1"/>
    <xf numFmtId="165" fontId="3" fillId="0" borderId="10" xfId="2" applyNumberFormat="1" applyFont="1" applyBorder="1"/>
    <xf numFmtId="165" fontId="3" fillId="0" borderId="11" xfId="2" applyNumberFormat="1" applyFont="1" applyBorder="1"/>
    <xf numFmtId="9" fontId="3" fillId="0" borderId="12" xfId="3" applyFont="1" applyBorder="1"/>
    <xf numFmtId="0" fontId="3" fillId="0" borderId="14" xfId="0" applyFont="1" applyBorder="1"/>
    <xf numFmtId="0" fontId="3" fillId="0" borderId="14" xfId="0" applyFont="1" applyBorder="1" applyAlignment="1"/>
    <xf numFmtId="0" fontId="3" fillId="0" borderId="4" xfId="0" applyFont="1" applyBorder="1"/>
    <xf numFmtId="0" fontId="3" fillId="0" borderId="2" xfId="0" applyFont="1" applyBorder="1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/>
    <xf numFmtId="164" fontId="3" fillId="0" borderId="10" xfId="0" applyNumberFormat="1" applyFont="1" applyFill="1" applyBorder="1"/>
    <xf numFmtId="164" fontId="3" fillId="0" borderId="8" xfId="0" applyNumberFormat="1" applyFont="1" applyFill="1" applyBorder="1"/>
    <xf numFmtId="165" fontId="3" fillId="0" borderId="11" xfId="2" applyNumberFormat="1" applyFont="1" applyBorder="1" applyAlignment="1">
      <alignment horizontal="center" vertical="center" wrapText="1"/>
    </xf>
    <xf numFmtId="9" fontId="3" fillId="0" borderId="0" xfId="3" applyNumberFormat="1" applyFont="1" applyBorder="1" applyAlignment="1">
      <alignment vertical="center" wrapText="1"/>
    </xf>
    <xf numFmtId="9" fontId="3" fillId="0" borderId="0" xfId="0" applyNumberFormat="1" applyFont="1" applyAlignment="1">
      <alignment horizontal="center"/>
    </xf>
    <xf numFmtId="9" fontId="3" fillId="0" borderId="0" xfId="0" applyNumberFormat="1" applyFont="1"/>
    <xf numFmtId="9" fontId="3" fillId="0" borderId="6" xfId="0" applyNumberFormat="1" applyFont="1" applyBorder="1"/>
    <xf numFmtId="9" fontId="3" fillId="0" borderId="2" xfId="0" applyNumberFormat="1" applyFont="1" applyBorder="1"/>
    <xf numFmtId="9" fontId="3" fillId="0" borderId="7" xfId="0" applyNumberFormat="1" applyFont="1" applyBorder="1"/>
    <xf numFmtId="9" fontId="3" fillId="0" borderId="8" xfId="0" applyNumberFormat="1" applyFont="1" applyBorder="1"/>
    <xf numFmtId="9" fontId="3" fillId="0" borderId="0" xfId="0" applyNumberFormat="1" applyFont="1" applyBorder="1"/>
    <xf numFmtId="9" fontId="3" fillId="0" borderId="9" xfId="0" applyNumberFormat="1" applyFont="1" applyBorder="1"/>
    <xf numFmtId="9" fontId="3" fillId="0" borderId="10" xfId="0" applyNumberFormat="1" applyFont="1" applyBorder="1"/>
    <xf numFmtId="9" fontId="3" fillId="0" borderId="11" xfId="0" applyNumberFormat="1" applyFont="1" applyBorder="1"/>
    <xf numFmtId="9" fontId="3" fillId="0" borderId="12" xfId="0" applyNumberFormat="1" applyFont="1" applyBorder="1"/>
    <xf numFmtId="0" fontId="4" fillId="6" borderId="3" xfId="0" applyFont="1" applyFill="1" applyBorder="1"/>
    <xf numFmtId="0" fontId="3" fillId="6" borderId="5" xfId="0" applyFont="1" applyFill="1" applyBorder="1"/>
    <xf numFmtId="9" fontId="4" fillId="6" borderId="3" xfId="0" applyNumberFormat="1" applyFont="1" applyFill="1" applyBorder="1" applyAlignment="1">
      <alignment horizontal="center"/>
    </xf>
    <xf numFmtId="9" fontId="4" fillId="6" borderId="5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0" borderId="8" xfId="0" applyFont="1" applyBorder="1"/>
    <xf numFmtId="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9" fontId="4" fillId="6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7" borderId="13" xfId="0" applyFont="1" applyFill="1" applyBorder="1"/>
    <xf numFmtId="0" fontId="3" fillId="7" borderId="14" xfId="0" applyFont="1" applyFill="1" applyBorder="1"/>
    <xf numFmtId="0" fontId="3" fillId="7" borderId="1" xfId="0" applyFont="1" applyFill="1" applyBorder="1"/>
    <xf numFmtId="9" fontId="3" fillId="7" borderId="14" xfId="0" applyNumberFormat="1" applyFont="1" applyFill="1" applyBorder="1"/>
    <xf numFmtId="0" fontId="3" fillId="7" borderId="15" xfId="0" applyFont="1" applyFill="1" applyBorder="1"/>
    <xf numFmtId="0" fontId="3" fillId="0" borderId="0" xfId="0" quotePrefix="1" applyFont="1"/>
    <xf numFmtId="44" fontId="3" fillId="0" borderId="0" xfId="2" applyFont="1"/>
    <xf numFmtId="43" fontId="3" fillId="0" borderId="0" xfId="1" applyFont="1"/>
    <xf numFmtId="0" fontId="4" fillId="7" borderId="14" xfId="0" applyFont="1" applyFill="1" applyBorder="1"/>
    <xf numFmtId="9" fontId="3" fillId="0" borderId="0" xfId="3" applyFont="1"/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Likely CHP Rebates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Reciprocating Engines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GrafDat!$B$5</c:f>
              <c:strCache>
                <c:ptCount val="1"/>
                <c:pt idx="0">
                  <c:v>DCEO Rebate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GrafDat!$C$3:$Y$4</c:f>
              <c:multiLvlStrCache>
                <c:ptCount val="23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</c:lvl>
                <c:lvl>
                  <c:pt idx="0">
                    <c:v>100 kW Recip</c:v>
                  </c:pt>
                  <c:pt idx="6">
                    <c:v>633 kW Recip</c:v>
                  </c:pt>
                  <c:pt idx="12">
                    <c:v>1,100 kW Recip</c:v>
                  </c:pt>
                  <c:pt idx="18">
                    <c:v>3,300 kW Recip</c:v>
                  </c:pt>
                </c:lvl>
              </c:multiLvlStrCache>
            </c:multiLvlStrRef>
          </c:cat>
          <c:val>
            <c:numRef>
              <c:f>GrafDat!$C$5:$Y$5</c:f>
              <c:numCache>
                <c:formatCode>0%</c:formatCode>
                <c:ptCount val="23"/>
                <c:pt idx="0">
                  <c:v>0.24454361054766735</c:v>
                </c:pt>
                <c:pt idx="1">
                  <c:v>0.24454361054766735</c:v>
                </c:pt>
                <c:pt idx="2">
                  <c:v>0.24454361054766735</c:v>
                </c:pt>
                <c:pt idx="3">
                  <c:v>0.29225152129817444</c:v>
                </c:pt>
                <c:pt idx="4">
                  <c:v>0.29225152129817444</c:v>
                </c:pt>
                <c:pt idx="6">
                  <c:v>0.25910722345204068</c:v>
                </c:pt>
                <c:pt idx="7">
                  <c:v>0.25910722345204068</c:v>
                </c:pt>
                <c:pt idx="8">
                  <c:v>0.30965634335575665</c:v>
                </c:pt>
                <c:pt idx="9">
                  <c:v>0.30965634335575665</c:v>
                </c:pt>
                <c:pt idx="10">
                  <c:v>0.30965634335575665</c:v>
                </c:pt>
                <c:pt idx="12">
                  <c:v>0.30981934058026883</c:v>
                </c:pt>
                <c:pt idx="13">
                  <c:v>0.30981934058026883</c:v>
                </c:pt>
                <c:pt idx="14">
                  <c:v>0.37026186621437568</c:v>
                </c:pt>
                <c:pt idx="15">
                  <c:v>0.37026186621437568</c:v>
                </c:pt>
                <c:pt idx="16">
                  <c:v>0.37026186621437568</c:v>
                </c:pt>
                <c:pt idx="18">
                  <c:v>0.35399363716726162</c:v>
                </c:pt>
                <c:pt idx="19">
                  <c:v>0.35399363716726162</c:v>
                </c:pt>
                <c:pt idx="20">
                  <c:v>0.38827591554393126</c:v>
                </c:pt>
                <c:pt idx="21">
                  <c:v>0.38827591554393126</c:v>
                </c:pt>
                <c:pt idx="22">
                  <c:v>0.38827591554393126</c:v>
                </c:pt>
              </c:numCache>
            </c:numRef>
          </c:val>
        </c:ser>
        <c:ser>
          <c:idx val="1"/>
          <c:order val="1"/>
          <c:tx>
            <c:strRef>
              <c:f>GrafDat!$B$6</c:f>
              <c:strCache>
                <c:ptCount val="1"/>
                <c:pt idx="0">
                  <c:v>ComEd/Nicor $; DCEO Method; CHP HR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GrafDat!$C$3:$Y$4</c:f>
              <c:multiLvlStrCache>
                <c:ptCount val="23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</c:lvl>
                <c:lvl>
                  <c:pt idx="0">
                    <c:v>100 kW Recip</c:v>
                  </c:pt>
                  <c:pt idx="6">
                    <c:v>633 kW Recip</c:v>
                  </c:pt>
                  <c:pt idx="12">
                    <c:v>1,100 kW Recip</c:v>
                  </c:pt>
                  <c:pt idx="18">
                    <c:v>3,300 kW Recip</c:v>
                  </c:pt>
                </c:lvl>
              </c:multiLvlStrCache>
            </c:multiLvlStrRef>
          </c:cat>
          <c:val>
            <c:numRef>
              <c:f>GrafDat!$C$6:$Y$6</c:f>
              <c:numCache>
                <c:formatCode>0%</c:formatCode>
                <c:ptCount val="23"/>
                <c:pt idx="0">
                  <c:v>0.27642464337389039</c:v>
                </c:pt>
                <c:pt idx="1">
                  <c:v>0.30533460985072375</c:v>
                </c:pt>
                <c:pt idx="2">
                  <c:v>0.34128678023431841</c:v>
                </c:pt>
                <c:pt idx="3">
                  <c:v>0.38854095639805208</c:v>
                </c:pt>
                <c:pt idx="4">
                  <c:v>0.40618754914566624</c:v>
                </c:pt>
                <c:pt idx="6">
                  <c:v>0.1376172332150635</c:v>
                </c:pt>
                <c:pt idx="7">
                  <c:v>0.16718410120967786</c:v>
                </c:pt>
                <c:pt idx="8">
                  <c:v>0.20313681363100075</c:v>
                </c:pt>
                <c:pt idx="9">
                  <c:v>0.2422852052095481</c:v>
                </c:pt>
                <c:pt idx="10">
                  <c:v>0.24662693905114821</c:v>
                </c:pt>
                <c:pt idx="12">
                  <c:v>0.15103961184308456</c:v>
                </c:pt>
                <c:pt idx="13">
                  <c:v>0.18501429429762065</c:v>
                </c:pt>
                <c:pt idx="14">
                  <c:v>0.22601673294627445</c:v>
                </c:pt>
                <c:pt idx="15">
                  <c:v>0.26856926158374611</c:v>
                </c:pt>
                <c:pt idx="16">
                  <c:v>0.27242854720177256</c:v>
                </c:pt>
                <c:pt idx="18">
                  <c:v>0.18505531731067762</c:v>
                </c:pt>
                <c:pt idx="19">
                  <c:v>0.2270231706514774</c:v>
                </c:pt>
                <c:pt idx="20">
                  <c:v>0.27674645931496789</c:v>
                </c:pt>
                <c:pt idx="21">
                  <c:v>0.31215506391325448</c:v>
                </c:pt>
                <c:pt idx="22">
                  <c:v>0.31633996237252199</c:v>
                </c:pt>
              </c:numCache>
            </c:numRef>
          </c:val>
        </c:ser>
        <c:ser>
          <c:idx val="2"/>
          <c:order val="2"/>
          <c:tx>
            <c:strRef>
              <c:f>GrafDat!$B$7</c:f>
              <c:strCache>
                <c:ptCount val="1"/>
                <c:pt idx="0">
                  <c:v>ComEd/Nicor $; AG/NRDC Method; CHP 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GrafDat!$C$3:$Y$4</c:f>
              <c:multiLvlStrCache>
                <c:ptCount val="23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</c:lvl>
                <c:lvl>
                  <c:pt idx="0">
                    <c:v>100 kW Recip</c:v>
                  </c:pt>
                  <c:pt idx="6">
                    <c:v>633 kW Recip</c:v>
                  </c:pt>
                  <c:pt idx="12">
                    <c:v>1,100 kW Recip</c:v>
                  </c:pt>
                  <c:pt idx="18">
                    <c:v>3,300 kW Recip</c:v>
                  </c:pt>
                </c:lvl>
              </c:multiLvlStrCache>
            </c:multiLvlStrRef>
          </c:cat>
          <c:val>
            <c:numRef>
              <c:f>GrafDat!$C$7:$Y$7</c:f>
              <c:numCache>
                <c:formatCode>0%</c:formatCode>
                <c:ptCount val="23"/>
                <c:pt idx="0">
                  <c:v>0.28073616202214896</c:v>
                </c:pt>
                <c:pt idx="1">
                  <c:v>0.31467045250211767</c:v>
                </c:pt>
                <c:pt idx="2">
                  <c:v>0.33008181152848681</c:v>
                </c:pt>
                <c:pt idx="3">
                  <c:v>0.34549317055485596</c:v>
                </c:pt>
                <c:pt idx="4">
                  <c:v>0.35919215635607304</c:v>
                </c:pt>
                <c:pt idx="6">
                  <c:v>0.13886023295329433</c:v>
                </c:pt>
                <c:pt idx="7">
                  <c:v>0.17125310942061941</c:v>
                </c:pt>
                <c:pt idx="8">
                  <c:v>0.18831848273907201</c:v>
                </c:pt>
                <c:pt idx="9">
                  <c:v>0.2053838560575246</c:v>
                </c:pt>
                <c:pt idx="10">
                  <c:v>0.21625736826043246</c:v>
                </c:pt>
                <c:pt idx="12">
                  <c:v>0.15500932601046929</c:v>
                </c:pt>
                <c:pt idx="13">
                  <c:v>0.19267832439427668</c:v>
                </c:pt>
                <c:pt idx="14">
                  <c:v>0.211851267041124</c:v>
                </c:pt>
                <c:pt idx="15">
                  <c:v>0.23086575561650979</c:v>
                </c:pt>
                <c:pt idx="16">
                  <c:v>0.24084836211858737</c:v>
                </c:pt>
                <c:pt idx="18">
                  <c:v>0.1872721883136084</c:v>
                </c:pt>
                <c:pt idx="19">
                  <c:v>0.23263423341238335</c:v>
                </c:pt>
                <c:pt idx="20">
                  <c:v>0.25450876663193106</c:v>
                </c:pt>
                <c:pt idx="21">
                  <c:v>0.27621758369072474</c:v>
                </c:pt>
                <c:pt idx="22">
                  <c:v>0.28748628262200687</c:v>
                </c:pt>
              </c:numCache>
            </c:numRef>
          </c:val>
        </c:ser>
        <c:ser>
          <c:idx val="3"/>
          <c:order val="3"/>
          <c:tx>
            <c:strRef>
              <c:f>GrafDat!$B$8</c:f>
              <c:strCache>
                <c:ptCount val="1"/>
                <c:pt idx="0">
                  <c:v>ComEd/Nicor $; DCEO Method; eGrid 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GrafDat!$C$3:$Y$4</c:f>
              <c:multiLvlStrCache>
                <c:ptCount val="23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</c:lvl>
                <c:lvl>
                  <c:pt idx="0">
                    <c:v>100 kW Recip</c:v>
                  </c:pt>
                  <c:pt idx="6">
                    <c:v>633 kW Recip</c:v>
                  </c:pt>
                  <c:pt idx="12">
                    <c:v>1,100 kW Recip</c:v>
                  </c:pt>
                  <c:pt idx="18">
                    <c:v>3,300 kW Recip</c:v>
                  </c:pt>
                </c:lvl>
              </c:multiLvlStrCache>
            </c:multiLvlStrRef>
          </c:cat>
          <c:val>
            <c:numRef>
              <c:f>GrafDat!$C$8:$Y$8</c:f>
              <c:numCache>
                <c:formatCode>0%</c:formatCode>
                <c:ptCount val="23"/>
                <c:pt idx="0">
                  <c:v>0.25652098931744532</c:v>
                </c:pt>
                <c:pt idx="1">
                  <c:v>0.27082590063923534</c:v>
                </c:pt>
                <c:pt idx="2">
                  <c:v>0.28519359793824789</c:v>
                </c:pt>
                <c:pt idx="3">
                  <c:v>0.29977222854584906</c:v>
                </c:pt>
                <c:pt idx="4">
                  <c:v>0.31270736089084294</c:v>
                </c:pt>
                <c:pt idx="6">
                  <c:v>0.10358815105355114</c:v>
                </c:pt>
                <c:pt idx="7">
                  <c:v>0.11665547930437316</c:v>
                </c:pt>
                <c:pt idx="8">
                  <c:v>0.13004524032351686</c:v>
                </c:pt>
                <c:pt idx="9">
                  <c:v>0.14362564408534395</c:v>
                </c:pt>
                <c:pt idx="10">
                  <c:v>0.15237138945153969</c:v>
                </c:pt>
                <c:pt idx="12">
                  <c:v>0.10821388807228793</c:v>
                </c:pt>
                <c:pt idx="13">
                  <c:v>0.12285198643510185</c:v>
                </c:pt>
                <c:pt idx="14">
                  <c:v>0.13783714200260744</c:v>
                </c:pt>
                <c:pt idx="15">
                  <c:v>0.15290503514450424</c:v>
                </c:pt>
                <c:pt idx="16">
                  <c:v>0.16089293233666244</c:v>
                </c:pt>
                <c:pt idx="18">
                  <c:v>0.12008221243583006</c:v>
                </c:pt>
                <c:pt idx="19">
                  <c:v>0.1368417935712542</c:v>
                </c:pt>
                <c:pt idx="20">
                  <c:v>0.15384708593363985</c:v>
                </c:pt>
                <c:pt idx="21">
                  <c:v>0.17094942267482316</c:v>
                </c:pt>
                <c:pt idx="22">
                  <c:v>0.17991053018329711</c:v>
                </c:pt>
              </c:numCache>
            </c:numRef>
          </c:val>
        </c:ser>
        <c:ser>
          <c:idx val="4"/>
          <c:order val="4"/>
          <c:tx>
            <c:strRef>
              <c:f>GrafDat!$B$9</c:f>
              <c:strCache>
                <c:ptCount val="1"/>
                <c:pt idx="0">
                  <c:v>ComEd/Nicor $; AG/NRDC Method; eGrid HR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GrafDat!$C$3:$Y$4</c:f>
              <c:multiLvlStrCache>
                <c:ptCount val="23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</c:lvl>
                <c:lvl>
                  <c:pt idx="0">
                    <c:v>100 kW Recip</c:v>
                  </c:pt>
                  <c:pt idx="6">
                    <c:v>633 kW Recip</c:v>
                  </c:pt>
                  <c:pt idx="12">
                    <c:v>1,100 kW Recip</c:v>
                  </c:pt>
                  <c:pt idx="18">
                    <c:v>3,300 kW Recip</c:v>
                  </c:pt>
                </c:lvl>
              </c:multiLvlStrCache>
            </c:multiLvlStrRef>
          </c:cat>
          <c:val>
            <c:numRef>
              <c:f>GrafDat!$C$9:$Y$9</c:f>
              <c:numCache>
                <c:formatCode>0%</c:formatCode>
                <c:ptCount val="23"/>
                <c:pt idx="0">
                  <c:v>0.25522765454710045</c:v>
                </c:pt>
                <c:pt idx="1">
                  <c:v>0.26900431550010895</c:v>
                </c:pt>
                <c:pt idx="2">
                  <c:v>0.28441567452647809</c:v>
                </c:pt>
                <c:pt idx="3">
                  <c:v>0.29982703355284723</c:v>
                </c:pt>
                <c:pt idx="4">
                  <c:v>0.31352601935406432</c:v>
                </c:pt>
                <c:pt idx="6">
                  <c:v>9.897656378289163E-2</c:v>
                </c:pt>
                <c:pt idx="7">
                  <c:v>0.11038096215782531</c:v>
                </c:pt>
                <c:pt idx="8">
                  <c:v>0.12744633547627793</c:v>
                </c:pt>
                <c:pt idx="9">
                  <c:v>0.14451170879473052</c:v>
                </c:pt>
                <c:pt idx="10">
                  <c:v>0.15538522099763835</c:v>
                </c:pt>
                <c:pt idx="12">
                  <c:v>0.10323003237957913</c:v>
                </c:pt>
                <c:pt idx="13">
                  <c:v>0.11605043475519269</c:v>
                </c:pt>
                <c:pt idx="14">
                  <c:v>0.13522337740204005</c:v>
                </c:pt>
                <c:pt idx="15">
                  <c:v>0.15423786597742586</c:v>
                </c:pt>
                <c:pt idx="16">
                  <c:v>0.16422047247950336</c:v>
                </c:pt>
                <c:pt idx="18">
                  <c:v>0.11486712943828886</c:v>
                </c:pt>
                <c:pt idx="19">
                  <c:v>0.12960832781774015</c:v>
                </c:pt>
                <c:pt idx="20">
                  <c:v>0.15148286103728786</c:v>
                </c:pt>
                <c:pt idx="21">
                  <c:v>0.17319167809608149</c:v>
                </c:pt>
                <c:pt idx="22">
                  <c:v>0.18446037702736368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41184"/>
        <c:axId val="120543488"/>
      </c:barChart>
      <c:catAx>
        <c:axId val="1205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43488"/>
        <c:crosses val="autoZero"/>
        <c:auto val="1"/>
        <c:lblAlgn val="ctr"/>
        <c:lblOffset val="100"/>
        <c:noMultiLvlLbl val="0"/>
      </c:catAx>
      <c:valAx>
        <c:axId val="12054348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Rebate</a:t>
                </a:r>
                <a:r>
                  <a:rPr lang="en-US" sz="1400" b="1" baseline="0"/>
                  <a:t> as % of CHP Capital Cost After Taxes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4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Likely CHP Rebates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Gas</a:t>
            </a:r>
            <a:r>
              <a:rPr lang="en-US" sz="1600" b="1" baseline="0"/>
              <a:t> Combustion Turbines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GrafDat!$B$12</c:f>
              <c:strCache>
                <c:ptCount val="1"/>
                <c:pt idx="0">
                  <c:v>DCEO Rebate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GrafDat!$C$10:$AE$11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3.3 MW GT</c:v>
                  </c:pt>
                  <c:pt idx="6">
                    <c:v>7 MW GT</c:v>
                  </c:pt>
                  <c:pt idx="12">
                    <c:v>10 MW GT</c:v>
                  </c:pt>
                  <c:pt idx="18">
                    <c:v>20 MW GT</c:v>
                  </c:pt>
                  <c:pt idx="24">
                    <c:v>45 MW GT</c:v>
                  </c:pt>
                </c:lvl>
              </c:multiLvlStrCache>
            </c:multiLvlStrRef>
          </c:cat>
          <c:val>
            <c:numRef>
              <c:f>GrafDat!$C$12:$AE$12</c:f>
              <c:numCache>
                <c:formatCode>0%</c:formatCode>
                <c:ptCount val="29"/>
                <c:pt idx="0">
                  <c:v>0.20936118365849898</c:v>
                </c:pt>
                <c:pt idx="1">
                  <c:v>0.20936118365849898</c:v>
                </c:pt>
                <c:pt idx="2">
                  <c:v>0</c:v>
                </c:pt>
                <c:pt idx="3">
                  <c:v>0</c:v>
                </c:pt>
                <c:pt idx="4">
                  <c:v>0.20936118365849898</c:v>
                </c:pt>
                <c:pt idx="6">
                  <c:v>0.17077622576343804</c:v>
                </c:pt>
                <c:pt idx="7">
                  <c:v>0.17077622576343804</c:v>
                </c:pt>
                <c:pt idx="8">
                  <c:v>0</c:v>
                </c:pt>
                <c:pt idx="9">
                  <c:v>0</c:v>
                </c:pt>
                <c:pt idx="10">
                  <c:v>0.17077622576343804</c:v>
                </c:pt>
                <c:pt idx="12">
                  <c:v>0.12715398856631335</c:v>
                </c:pt>
                <c:pt idx="13">
                  <c:v>0.12715398856631335</c:v>
                </c:pt>
                <c:pt idx="14">
                  <c:v>0</c:v>
                </c:pt>
                <c:pt idx="15">
                  <c:v>0</c:v>
                </c:pt>
                <c:pt idx="16">
                  <c:v>0.12715398856631335</c:v>
                </c:pt>
                <c:pt idx="18">
                  <c:v>8.0984648938673506E-2</c:v>
                </c:pt>
                <c:pt idx="19">
                  <c:v>8.0984648938673506E-2</c:v>
                </c:pt>
                <c:pt idx="20">
                  <c:v>0</c:v>
                </c:pt>
                <c:pt idx="21">
                  <c:v>0</c:v>
                </c:pt>
                <c:pt idx="22">
                  <c:v>8.0984648938673506E-2</c:v>
                </c:pt>
                <c:pt idx="24">
                  <c:v>4.5027987956418089E-2</c:v>
                </c:pt>
                <c:pt idx="25">
                  <c:v>4.5027987956418089E-2</c:v>
                </c:pt>
                <c:pt idx="26">
                  <c:v>0</c:v>
                </c:pt>
                <c:pt idx="27">
                  <c:v>0</c:v>
                </c:pt>
                <c:pt idx="28">
                  <c:v>4.5027987956418089E-2</c:v>
                </c:pt>
              </c:numCache>
            </c:numRef>
          </c:val>
        </c:ser>
        <c:ser>
          <c:idx val="1"/>
          <c:order val="1"/>
          <c:tx>
            <c:strRef>
              <c:f>GrafDat!$B$13</c:f>
              <c:strCache>
                <c:ptCount val="1"/>
                <c:pt idx="0">
                  <c:v>ComEd/Nicor $; DCEO Method; CHP HR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GrafDat!$C$10:$AE$11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3.3 MW GT</c:v>
                  </c:pt>
                  <c:pt idx="6">
                    <c:v>7 MW GT</c:v>
                  </c:pt>
                  <c:pt idx="12">
                    <c:v>10 MW GT</c:v>
                  </c:pt>
                  <c:pt idx="18">
                    <c:v>20 MW GT</c:v>
                  </c:pt>
                  <c:pt idx="24">
                    <c:v>45 MW GT</c:v>
                  </c:pt>
                </c:lvl>
              </c:multiLvlStrCache>
            </c:multiLvlStrRef>
          </c:cat>
          <c:val>
            <c:numRef>
              <c:f>GrafDat!$C$13:$AE$13</c:f>
              <c:numCache>
                <c:formatCode>0%</c:formatCode>
                <c:ptCount val="29"/>
                <c:pt idx="0">
                  <c:v>6.9284698121950414E-2</c:v>
                </c:pt>
                <c:pt idx="1">
                  <c:v>9.9463056700820313E-2</c:v>
                </c:pt>
                <c:pt idx="2">
                  <c:v>0</c:v>
                </c:pt>
                <c:pt idx="3">
                  <c:v>0</c:v>
                </c:pt>
                <c:pt idx="4">
                  <c:v>0.10114662901035969</c:v>
                </c:pt>
                <c:pt idx="6">
                  <c:v>0.1279128021561044</c:v>
                </c:pt>
                <c:pt idx="7">
                  <c:v>0.17230540717104645</c:v>
                </c:pt>
                <c:pt idx="8">
                  <c:v>0</c:v>
                </c:pt>
                <c:pt idx="9">
                  <c:v>0</c:v>
                </c:pt>
                <c:pt idx="10">
                  <c:v>0.21773968784838352</c:v>
                </c:pt>
                <c:pt idx="12">
                  <c:v>0.12620196677382234</c:v>
                </c:pt>
                <c:pt idx="13">
                  <c:v>0.16212133542204954</c:v>
                </c:pt>
                <c:pt idx="14">
                  <c:v>0</c:v>
                </c:pt>
                <c:pt idx="15">
                  <c:v>0</c:v>
                </c:pt>
                <c:pt idx="16">
                  <c:v>0.16212133542204954</c:v>
                </c:pt>
                <c:pt idx="18">
                  <c:v>0.10325542739680872</c:v>
                </c:pt>
                <c:pt idx="19">
                  <c:v>0.10325542739680872</c:v>
                </c:pt>
                <c:pt idx="20">
                  <c:v>0</c:v>
                </c:pt>
                <c:pt idx="21">
                  <c:v>0</c:v>
                </c:pt>
                <c:pt idx="22">
                  <c:v>0.10325542739680872</c:v>
                </c:pt>
                <c:pt idx="24">
                  <c:v>5.7410684644433059E-2</c:v>
                </c:pt>
                <c:pt idx="25">
                  <c:v>5.7410684644433059E-2</c:v>
                </c:pt>
                <c:pt idx="26">
                  <c:v>0</c:v>
                </c:pt>
                <c:pt idx="27">
                  <c:v>0</c:v>
                </c:pt>
                <c:pt idx="28">
                  <c:v>5.7410684644433059E-2</c:v>
                </c:pt>
              </c:numCache>
            </c:numRef>
          </c:val>
        </c:ser>
        <c:ser>
          <c:idx val="2"/>
          <c:order val="2"/>
          <c:tx>
            <c:strRef>
              <c:f>GrafDat!$B$14</c:f>
              <c:strCache>
                <c:ptCount val="1"/>
                <c:pt idx="0">
                  <c:v>ComEd/Nicor $; AG/NRDC Method; CHP 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GrafDat!$C$10:$AE$11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3.3 MW GT</c:v>
                  </c:pt>
                  <c:pt idx="6">
                    <c:v>7 MW GT</c:v>
                  </c:pt>
                  <c:pt idx="12">
                    <c:v>10 MW GT</c:v>
                  </c:pt>
                  <c:pt idx="18">
                    <c:v>20 MW GT</c:v>
                  </c:pt>
                  <c:pt idx="24">
                    <c:v>45 MW GT</c:v>
                  </c:pt>
                </c:lvl>
              </c:multiLvlStrCache>
            </c:multiLvlStrRef>
          </c:cat>
          <c:val>
            <c:numRef>
              <c:f>GrafDat!$C$14:$AE$14</c:f>
              <c:numCache>
                <c:formatCode>0%</c:formatCode>
                <c:ptCount val="29"/>
                <c:pt idx="0">
                  <c:v>6.8579337668525961E-2</c:v>
                </c:pt>
                <c:pt idx="1">
                  <c:v>0.10194328395927361</c:v>
                </c:pt>
                <c:pt idx="2">
                  <c:v>0</c:v>
                </c:pt>
                <c:pt idx="3">
                  <c:v>0</c:v>
                </c:pt>
                <c:pt idx="4">
                  <c:v>0.10277467982382991</c:v>
                </c:pt>
                <c:pt idx="6">
                  <c:v>0.1285576851948606</c:v>
                </c:pt>
                <c:pt idx="7">
                  <c:v>0.17504563140752399</c:v>
                </c:pt>
                <c:pt idx="8">
                  <c:v>0</c:v>
                </c:pt>
                <c:pt idx="9">
                  <c:v>0</c:v>
                </c:pt>
                <c:pt idx="10">
                  <c:v>0.20223019004302037</c:v>
                </c:pt>
                <c:pt idx="12">
                  <c:v>0.12638836381812785</c:v>
                </c:pt>
                <c:pt idx="13">
                  <c:v>0.13033283828047118</c:v>
                </c:pt>
                <c:pt idx="14">
                  <c:v>0</c:v>
                </c:pt>
                <c:pt idx="15">
                  <c:v>0</c:v>
                </c:pt>
                <c:pt idx="16">
                  <c:v>0.15536610176388016</c:v>
                </c:pt>
                <c:pt idx="18">
                  <c:v>8.3009265162140355E-2</c:v>
                </c:pt>
                <c:pt idx="19">
                  <c:v>8.3009265162140355E-2</c:v>
                </c:pt>
                <c:pt idx="20">
                  <c:v>0</c:v>
                </c:pt>
                <c:pt idx="21">
                  <c:v>0</c:v>
                </c:pt>
                <c:pt idx="22">
                  <c:v>0.10325542739680872</c:v>
                </c:pt>
                <c:pt idx="24">
                  <c:v>4.615368765532854E-2</c:v>
                </c:pt>
                <c:pt idx="25">
                  <c:v>4.615368765532854E-2</c:v>
                </c:pt>
                <c:pt idx="26">
                  <c:v>0</c:v>
                </c:pt>
                <c:pt idx="27">
                  <c:v>0</c:v>
                </c:pt>
                <c:pt idx="28">
                  <c:v>5.7410684644433059E-2</c:v>
                </c:pt>
              </c:numCache>
            </c:numRef>
          </c:val>
        </c:ser>
        <c:ser>
          <c:idx val="3"/>
          <c:order val="3"/>
          <c:tx>
            <c:strRef>
              <c:f>GrafDat!$B$15</c:f>
              <c:strCache>
                <c:ptCount val="1"/>
                <c:pt idx="0">
                  <c:v>ComEd/Nicor $; DCEO Method; eGrid 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GrafDat!$C$10:$AE$11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3.3 MW GT</c:v>
                  </c:pt>
                  <c:pt idx="6">
                    <c:v>7 MW GT</c:v>
                  </c:pt>
                  <c:pt idx="12">
                    <c:v>10 MW GT</c:v>
                  </c:pt>
                  <c:pt idx="18">
                    <c:v>20 MW GT</c:v>
                  </c:pt>
                  <c:pt idx="24">
                    <c:v>45 MW GT</c:v>
                  </c:pt>
                </c:lvl>
              </c:multiLvlStrCache>
            </c:multiLvlStrRef>
          </c:cat>
          <c:val>
            <c:numRef>
              <c:f>GrafDat!$C$15:$AE$15</c:f>
              <c:numCache>
                <c:formatCode>0%</c:formatCode>
                <c:ptCount val="29"/>
                <c:pt idx="0">
                  <c:v>5.545207788000156E-2</c:v>
                </c:pt>
                <c:pt idx="1">
                  <c:v>7.2665143850186589E-2</c:v>
                </c:pt>
                <c:pt idx="2">
                  <c:v>0</c:v>
                </c:pt>
                <c:pt idx="3">
                  <c:v>0</c:v>
                </c:pt>
                <c:pt idx="4">
                  <c:v>7.3533914950181786E-2</c:v>
                </c:pt>
                <c:pt idx="6">
                  <c:v>9.372521376132828E-2</c:v>
                </c:pt>
                <c:pt idx="7">
                  <c:v>0.11586156707078982</c:v>
                </c:pt>
                <c:pt idx="8">
                  <c:v>0</c:v>
                </c:pt>
                <c:pt idx="9">
                  <c:v>0</c:v>
                </c:pt>
                <c:pt idx="10">
                  <c:v>0.13681793356385025</c:v>
                </c:pt>
                <c:pt idx="12">
                  <c:v>9.4274273553964671E-2</c:v>
                </c:pt>
                <c:pt idx="13">
                  <c:v>0.11371724465480951</c:v>
                </c:pt>
                <c:pt idx="14">
                  <c:v>0</c:v>
                </c:pt>
                <c:pt idx="15">
                  <c:v>0</c:v>
                </c:pt>
                <c:pt idx="16">
                  <c:v>0.1243086178184475</c:v>
                </c:pt>
                <c:pt idx="18">
                  <c:v>0.10325542739680872</c:v>
                </c:pt>
                <c:pt idx="19">
                  <c:v>0.10325542739680872</c:v>
                </c:pt>
                <c:pt idx="20">
                  <c:v>0</c:v>
                </c:pt>
                <c:pt idx="21">
                  <c:v>0</c:v>
                </c:pt>
                <c:pt idx="22">
                  <c:v>0.10325542739680872</c:v>
                </c:pt>
                <c:pt idx="24">
                  <c:v>5.7410684644433059E-2</c:v>
                </c:pt>
                <c:pt idx="25">
                  <c:v>5.7410684644433059E-2</c:v>
                </c:pt>
                <c:pt idx="26">
                  <c:v>0</c:v>
                </c:pt>
                <c:pt idx="27">
                  <c:v>0</c:v>
                </c:pt>
                <c:pt idx="28">
                  <c:v>5.7410684644433059E-2</c:v>
                </c:pt>
              </c:numCache>
            </c:numRef>
          </c:val>
        </c:ser>
        <c:ser>
          <c:idx val="4"/>
          <c:order val="4"/>
          <c:tx>
            <c:strRef>
              <c:f>GrafDat!$B$16</c:f>
              <c:strCache>
                <c:ptCount val="1"/>
                <c:pt idx="0">
                  <c:v>ComEd/Nicor $; AG/NRDC Method; eGrid HR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GrafDat!$C$10:$AE$11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3.3 MW GT</c:v>
                  </c:pt>
                  <c:pt idx="6">
                    <c:v>7 MW GT</c:v>
                  </c:pt>
                  <c:pt idx="12">
                    <c:v>10 MW GT</c:v>
                  </c:pt>
                  <c:pt idx="18">
                    <c:v>20 MW GT</c:v>
                  </c:pt>
                  <c:pt idx="24">
                    <c:v>45 MW GT</c:v>
                  </c:pt>
                </c:lvl>
              </c:multiLvlStrCache>
            </c:multiLvlStrRef>
          </c:cat>
          <c:val>
            <c:numRef>
              <c:f>GrafDat!$C$16:$AE$16</c:f>
              <c:numCache>
                <c:formatCode>0%</c:formatCode>
                <c:ptCount val="29"/>
                <c:pt idx="0">
                  <c:v>4.9970189806894695E-2</c:v>
                </c:pt>
                <c:pt idx="1">
                  <c:v>6.46300099105762E-2</c:v>
                </c:pt>
                <c:pt idx="2">
                  <c:v>0</c:v>
                </c:pt>
                <c:pt idx="3">
                  <c:v>0</c:v>
                </c:pt>
                <c:pt idx="4">
                  <c:v>6.54614057751325E-2</c:v>
                </c:pt>
                <c:pt idx="6">
                  <c:v>8.5883596376487611E-2</c:v>
                </c:pt>
                <c:pt idx="7">
                  <c:v>0.1049897224212621</c:v>
                </c:pt>
                <c:pt idx="8">
                  <c:v>0</c:v>
                </c:pt>
                <c:pt idx="9">
                  <c:v>0</c:v>
                </c:pt>
                <c:pt idx="10">
                  <c:v>0.13217428105675849</c:v>
                </c:pt>
                <c:pt idx="12">
                  <c:v>8.5669974867076545E-2</c:v>
                </c:pt>
                <c:pt idx="13">
                  <c:v>0.10685790983529346</c:v>
                </c:pt>
                <c:pt idx="14">
                  <c:v>0</c:v>
                </c:pt>
                <c:pt idx="15">
                  <c:v>0</c:v>
                </c:pt>
                <c:pt idx="16">
                  <c:v>0.1318911733187024</c:v>
                </c:pt>
                <c:pt idx="18">
                  <c:v>8.3009265162140355E-2</c:v>
                </c:pt>
                <c:pt idx="19">
                  <c:v>8.3009265162140355E-2</c:v>
                </c:pt>
                <c:pt idx="20">
                  <c:v>0</c:v>
                </c:pt>
                <c:pt idx="21">
                  <c:v>0</c:v>
                </c:pt>
                <c:pt idx="22">
                  <c:v>0.10325542739680872</c:v>
                </c:pt>
                <c:pt idx="24">
                  <c:v>4.615368765532854E-2</c:v>
                </c:pt>
                <c:pt idx="25">
                  <c:v>4.615368765532854E-2</c:v>
                </c:pt>
                <c:pt idx="26">
                  <c:v>0</c:v>
                </c:pt>
                <c:pt idx="27">
                  <c:v>0</c:v>
                </c:pt>
                <c:pt idx="28">
                  <c:v>5.7410684644433059E-2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458368"/>
        <c:axId val="113780608"/>
      </c:barChart>
      <c:catAx>
        <c:axId val="1124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80608"/>
        <c:crosses val="autoZero"/>
        <c:auto val="1"/>
        <c:lblAlgn val="ctr"/>
        <c:lblOffset val="100"/>
        <c:noMultiLvlLbl val="0"/>
      </c:catAx>
      <c:valAx>
        <c:axId val="11378060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Rebate</a:t>
                </a:r>
                <a:r>
                  <a:rPr lang="en-US" sz="1400" b="1" baseline="0"/>
                  <a:t> as % of CHP Capital Cost After Taxes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Likely CHP Rebates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Microturbines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GrafDat!$B$19</c:f>
              <c:strCache>
                <c:ptCount val="1"/>
                <c:pt idx="0">
                  <c:v>DCEO Rebate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GrafDat!$C$17:$AE$18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30 kW MT</c:v>
                  </c:pt>
                  <c:pt idx="6">
                    <c:v>65 kW MT</c:v>
                  </c:pt>
                  <c:pt idx="12">
                    <c:v>200 kW MT</c:v>
                  </c:pt>
                  <c:pt idx="18">
                    <c:v>250 kW MT</c:v>
                  </c:pt>
                  <c:pt idx="24">
                    <c:v>333 kW MT</c:v>
                  </c:pt>
                </c:lvl>
              </c:multiLvlStrCache>
            </c:multiLvlStrRef>
          </c:cat>
          <c:val>
            <c:numRef>
              <c:f>GrafDat!$C$19:$AE$19</c:f>
              <c:numCache>
                <c:formatCode>0%</c:formatCode>
                <c:ptCount val="29"/>
                <c:pt idx="0">
                  <c:v>0.15576227390180877</c:v>
                </c:pt>
                <c:pt idx="1">
                  <c:v>0.15576227390180877</c:v>
                </c:pt>
                <c:pt idx="2">
                  <c:v>0.18614987080103362</c:v>
                </c:pt>
                <c:pt idx="3">
                  <c:v>0</c:v>
                </c:pt>
                <c:pt idx="4">
                  <c:v>0.18614987080103362</c:v>
                </c:pt>
                <c:pt idx="6">
                  <c:v>0.2080055210489993</c:v>
                </c:pt>
                <c:pt idx="7">
                  <c:v>0.2080055210489993</c:v>
                </c:pt>
                <c:pt idx="8">
                  <c:v>0.2080055210489993</c:v>
                </c:pt>
                <c:pt idx="9">
                  <c:v>0</c:v>
                </c:pt>
                <c:pt idx="10">
                  <c:v>0.24858523119392684</c:v>
                </c:pt>
                <c:pt idx="12">
                  <c:v>0.21262786596119929</c:v>
                </c:pt>
                <c:pt idx="13">
                  <c:v>0.21262786596119929</c:v>
                </c:pt>
                <c:pt idx="14">
                  <c:v>0.21262786596119929</c:v>
                </c:pt>
                <c:pt idx="15">
                  <c:v>0</c:v>
                </c:pt>
                <c:pt idx="16">
                  <c:v>0.21262786596119929</c:v>
                </c:pt>
                <c:pt idx="18">
                  <c:v>0.24633239344530261</c:v>
                </c:pt>
                <c:pt idx="19">
                  <c:v>0.24633239344530261</c:v>
                </c:pt>
                <c:pt idx="20">
                  <c:v>0.29438927710351026</c:v>
                </c:pt>
                <c:pt idx="21">
                  <c:v>0</c:v>
                </c:pt>
                <c:pt idx="22">
                  <c:v>0.29438927710351026</c:v>
                </c:pt>
                <c:pt idx="24">
                  <c:v>0.25940270247009206</c:v>
                </c:pt>
                <c:pt idx="25">
                  <c:v>0.25940270247009206</c:v>
                </c:pt>
                <c:pt idx="26">
                  <c:v>0.31000946725191492</c:v>
                </c:pt>
                <c:pt idx="27">
                  <c:v>0</c:v>
                </c:pt>
                <c:pt idx="28">
                  <c:v>0.31000946725191492</c:v>
                </c:pt>
              </c:numCache>
            </c:numRef>
          </c:val>
        </c:ser>
        <c:ser>
          <c:idx val="1"/>
          <c:order val="1"/>
          <c:tx>
            <c:strRef>
              <c:f>GrafDat!$B$20</c:f>
              <c:strCache>
                <c:ptCount val="1"/>
                <c:pt idx="0">
                  <c:v>ComEd/Nicor $; DCEO Method; CHP HR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GrafDat!$C$17:$AE$18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30 kW MT</c:v>
                  </c:pt>
                  <c:pt idx="6">
                    <c:v>65 kW MT</c:v>
                  </c:pt>
                  <c:pt idx="12">
                    <c:v>200 kW MT</c:v>
                  </c:pt>
                  <c:pt idx="18">
                    <c:v>250 kW MT</c:v>
                  </c:pt>
                  <c:pt idx="24">
                    <c:v>333 kW MT</c:v>
                  </c:pt>
                </c:lvl>
              </c:multiLvlStrCache>
            </c:multiLvlStrRef>
          </c:cat>
          <c:val>
            <c:numRef>
              <c:f>GrafDat!$C$20:$AE$20</c:f>
              <c:numCache>
                <c:formatCode>0%</c:formatCode>
                <c:ptCount val="29"/>
                <c:pt idx="0">
                  <c:v>0.47169147935236361</c:v>
                </c:pt>
                <c:pt idx="1">
                  <c:v>0.49064859579752912</c:v>
                </c:pt>
                <c:pt idx="2">
                  <c:v>0.51463010049955782</c:v>
                </c:pt>
                <c:pt idx="3">
                  <c:v>0</c:v>
                </c:pt>
                <c:pt idx="4">
                  <c:v>0.53686409529189283</c:v>
                </c:pt>
                <c:pt idx="6">
                  <c:v>0.32601710551776225</c:v>
                </c:pt>
                <c:pt idx="7">
                  <c:v>0.35090601981963992</c:v>
                </c:pt>
                <c:pt idx="8">
                  <c:v>0.38181341116215717</c:v>
                </c:pt>
                <c:pt idx="9">
                  <c:v>0</c:v>
                </c:pt>
                <c:pt idx="10">
                  <c:v>0.41676388080585847</c:v>
                </c:pt>
                <c:pt idx="12">
                  <c:v>0.15864877436458577</c:v>
                </c:pt>
                <c:pt idx="13">
                  <c:v>0.18331302505912786</c:v>
                </c:pt>
                <c:pt idx="14">
                  <c:v>8.8183421516754845E-2</c:v>
                </c:pt>
                <c:pt idx="15">
                  <c:v>0</c:v>
                </c:pt>
                <c:pt idx="16">
                  <c:v>0.19426279334518495</c:v>
                </c:pt>
                <c:pt idx="18">
                  <c:v>0.16127656910912821</c:v>
                </c:pt>
                <c:pt idx="19">
                  <c:v>0.19000270201912467</c:v>
                </c:pt>
                <c:pt idx="20">
                  <c:v>0.23298214586644039</c:v>
                </c:pt>
                <c:pt idx="21">
                  <c:v>0</c:v>
                </c:pt>
                <c:pt idx="22">
                  <c:v>0.24527622440235439</c:v>
                </c:pt>
                <c:pt idx="24">
                  <c:v>0.15515123541455889</c:v>
                </c:pt>
                <c:pt idx="25">
                  <c:v>0.19019349544805658</c:v>
                </c:pt>
                <c:pt idx="26">
                  <c:v>0.22801011593999576</c:v>
                </c:pt>
                <c:pt idx="27">
                  <c:v>0</c:v>
                </c:pt>
                <c:pt idx="28">
                  <c:v>0.24935407059302306</c:v>
                </c:pt>
              </c:numCache>
            </c:numRef>
          </c:val>
        </c:ser>
        <c:ser>
          <c:idx val="2"/>
          <c:order val="2"/>
          <c:tx>
            <c:strRef>
              <c:f>GrafDat!$B$21</c:f>
              <c:strCache>
                <c:ptCount val="1"/>
                <c:pt idx="0">
                  <c:v>ComEd/Nicor $; AG/NRDC Method; CHP 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GrafDat!$C$17:$AE$18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30 kW MT</c:v>
                  </c:pt>
                  <c:pt idx="6">
                    <c:v>65 kW MT</c:v>
                  </c:pt>
                  <c:pt idx="12">
                    <c:v>200 kW MT</c:v>
                  </c:pt>
                  <c:pt idx="18">
                    <c:v>250 kW MT</c:v>
                  </c:pt>
                  <c:pt idx="24">
                    <c:v>333 kW MT</c:v>
                  </c:pt>
                </c:lvl>
              </c:multiLvlStrCache>
            </c:multiLvlStrRef>
          </c:cat>
          <c:val>
            <c:numRef>
              <c:f>GrafDat!$C$21:$AE$21</c:f>
              <c:numCache>
                <c:formatCode>0%</c:formatCode>
                <c:ptCount val="29"/>
                <c:pt idx="0">
                  <c:v>0.47412108449195595</c:v>
                </c:pt>
                <c:pt idx="1">
                  <c:v>0.49652423017363723</c:v>
                </c:pt>
                <c:pt idx="2">
                  <c:v>0.50743120691782329</c:v>
                </c:pt>
                <c:pt idx="3">
                  <c:v>0</c:v>
                </c:pt>
                <c:pt idx="4">
                  <c:v>0.51540795110386983</c:v>
                </c:pt>
                <c:pt idx="6">
                  <c:v>0.32958679940178437</c:v>
                </c:pt>
                <c:pt idx="7">
                  <c:v>0.35884860572086308</c:v>
                </c:pt>
                <c:pt idx="8">
                  <c:v>0.37224454012812913</c:v>
                </c:pt>
                <c:pt idx="9">
                  <c:v>0</c:v>
                </c:pt>
                <c:pt idx="10">
                  <c:v>0.38406330107732489</c:v>
                </c:pt>
                <c:pt idx="12">
                  <c:v>0.1625813867938313</c:v>
                </c:pt>
                <c:pt idx="13">
                  <c:v>0.19129209046077603</c:v>
                </c:pt>
                <c:pt idx="14">
                  <c:v>8.8183421516754845E-2</c:v>
                </c:pt>
                <c:pt idx="15">
                  <c:v>0</c:v>
                </c:pt>
                <c:pt idx="16">
                  <c:v>0.19605358368865677</c:v>
                </c:pt>
                <c:pt idx="18">
                  <c:v>0.16578428563763919</c:v>
                </c:pt>
                <c:pt idx="19">
                  <c:v>0.19931666603775791</c:v>
                </c:pt>
                <c:pt idx="20">
                  <c:v>0.21388071544924456</c:v>
                </c:pt>
                <c:pt idx="21">
                  <c:v>0</c:v>
                </c:pt>
                <c:pt idx="22">
                  <c:v>0.22425899794891749</c:v>
                </c:pt>
                <c:pt idx="24">
                  <c:v>0.16001526972412891</c:v>
                </c:pt>
                <c:pt idx="25">
                  <c:v>0.19420569887169836</c:v>
                </c:pt>
                <c:pt idx="26">
                  <c:v>0.20841806299726159</c:v>
                </c:pt>
                <c:pt idx="27">
                  <c:v>0</c:v>
                </c:pt>
                <c:pt idx="28">
                  <c:v>0.22223043305490406</c:v>
                </c:pt>
              </c:numCache>
            </c:numRef>
          </c:val>
        </c:ser>
        <c:ser>
          <c:idx val="3"/>
          <c:order val="3"/>
          <c:tx>
            <c:strRef>
              <c:f>GrafDat!$B$22</c:f>
              <c:strCache>
                <c:ptCount val="1"/>
                <c:pt idx="0">
                  <c:v>ComEd/Nicor $; DCEO Method; eGrid 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GrafDat!$C$17:$AE$18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30 kW MT</c:v>
                  </c:pt>
                  <c:pt idx="6">
                    <c:v>65 kW MT</c:v>
                  </c:pt>
                  <c:pt idx="12">
                    <c:v>200 kW MT</c:v>
                  </c:pt>
                  <c:pt idx="18">
                    <c:v>250 kW MT</c:v>
                  </c:pt>
                  <c:pt idx="24">
                    <c:v>333 kW MT</c:v>
                  </c:pt>
                </c:lvl>
              </c:multiLvlStrCache>
            </c:multiLvlStrRef>
          </c:cat>
          <c:val>
            <c:numRef>
              <c:f>GrafDat!$C$22:$AE$22</c:f>
              <c:numCache>
                <c:formatCode>0%</c:formatCode>
                <c:ptCount val="29"/>
                <c:pt idx="0">
                  <c:v>0.46193639779338291</c:v>
                </c:pt>
                <c:pt idx="1">
                  <c:v>0.47208280224674792</c:v>
                </c:pt>
                <c:pt idx="2">
                  <c:v>0.48232617693392088</c:v>
                </c:pt>
                <c:pt idx="3">
                  <c:v>0</c:v>
                </c:pt>
                <c:pt idx="4">
                  <c:v>0.48984439533197116</c:v>
                </c:pt>
                <c:pt idx="6">
                  <c:v>0.31012871406828446</c:v>
                </c:pt>
                <c:pt idx="7">
                  <c:v>0.32268635079808194</c:v>
                </c:pt>
                <c:pt idx="8">
                  <c:v>0.33523844911017453</c:v>
                </c:pt>
                <c:pt idx="9">
                  <c:v>0</c:v>
                </c:pt>
                <c:pt idx="10">
                  <c:v>0.34636297426431567</c:v>
                </c:pt>
                <c:pt idx="12">
                  <c:v>0.13777017558472446</c:v>
                </c:pt>
                <c:pt idx="13">
                  <c:v>0.14922307651312605</c:v>
                </c:pt>
                <c:pt idx="14">
                  <c:v>8.8183421516754845E-2</c:v>
                </c:pt>
                <c:pt idx="15">
                  <c:v>0</c:v>
                </c:pt>
                <c:pt idx="16">
                  <c:v>0.15366147582370085</c:v>
                </c:pt>
                <c:pt idx="18">
                  <c:v>0.13826548597019028</c:v>
                </c:pt>
                <c:pt idx="19">
                  <c:v>0.15183888520188213</c:v>
                </c:pt>
                <c:pt idx="20">
                  <c:v>0.17294521040462174</c:v>
                </c:pt>
                <c:pt idx="21">
                  <c:v>0</c:v>
                </c:pt>
                <c:pt idx="22">
                  <c:v>0.17737400681683241</c:v>
                </c:pt>
                <c:pt idx="24">
                  <c:v>0.12703058978754786</c:v>
                </c:pt>
                <c:pt idx="25">
                  <c:v>0.14579746512322225</c:v>
                </c:pt>
                <c:pt idx="26">
                  <c:v>0.16076557093300001</c:v>
                </c:pt>
                <c:pt idx="27">
                  <c:v>0</c:v>
                </c:pt>
                <c:pt idx="28">
                  <c:v>0.16801394723643875</c:v>
                </c:pt>
              </c:numCache>
            </c:numRef>
          </c:val>
        </c:ser>
        <c:ser>
          <c:idx val="4"/>
          <c:order val="4"/>
          <c:tx>
            <c:strRef>
              <c:f>GrafDat!$B$23</c:f>
              <c:strCache>
                <c:ptCount val="1"/>
                <c:pt idx="0">
                  <c:v>ComEd/Nicor $; AG/NRDC Method; eGrid HR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GrafDat!$C$17:$AE$18</c:f>
              <c:multiLvlStrCache>
                <c:ptCount val="29"/>
                <c:lvl>
                  <c:pt idx="0">
                    <c:v>60%</c:v>
                  </c:pt>
                  <c:pt idx="1">
                    <c:v>65%</c:v>
                  </c:pt>
                  <c:pt idx="2">
                    <c:v>70%</c:v>
                  </c:pt>
                  <c:pt idx="3">
                    <c:v>75%</c:v>
                  </c:pt>
                  <c:pt idx="4">
                    <c:v>Max%</c:v>
                  </c:pt>
                  <c:pt idx="6">
                    <c:v>60%</c:v>
                  </c:pt>
                  <c:pt idx="7">
                    <c:v>65%</c:v>
                  </c:pt>
                  <c:pt idx="8">
                    <c:v>70%</c:v>
                  </c:pt>
                  <c:pt idx="9">
                    <c:v>75%</c:v>
                  </c:pt>
                  <c:pt idx="10">
                    <c:v>Max%</c:v>
                  </c:pt>
                  <c:pt idx="12">
                    <c:v>60%</c:v>
                  </c:pt>
                  <c:pt idx="13">
                    <c:v>65%</c:v>
                  </c:pt>
                  <c:pt idx="14">
                    <c:v>70%</c:v>
                  </c:pt>
                  <c:pt idx="15">
                    <c:v>75%</c:v>
                  </c:pt>
                  <c:pt idx="16">
                    <c:v>Max%</c:v>
                  </c:pt>
                  <c:pt idx="18">
                    <c:v>60%</c:v>
                  </c:pt>
                  <c:pt idx="19">
                    <c:v>65%</c:v>
                  </c:pt>
                  <c:pt idx="20">
                    <c:v>70%</c:v>
                  </c:pt>
                  <c:pt idx="21">
                    <c:v>75%</c:v>
                  </c:pt>
                  <c:pt idx="22">
                    <c:v>Max%</c:v>
                  </c:pt>
                  <c:pt idx="24">
                    <c:v>60%</c:v>
                  </c:pt>
                  <c:pt idx="25">
                    <c:v>65%</c:v>
                  </c:pt>
                  <c:pt idx="26">
                    <c:v>70%</c:v>
                  </c:pt>
                  <c:pt idx="27">
                    <c:v>75%</c:v>
                  </c:pt>
                  <c:pt idx="28">
                    <c:v>Max%</c:v>
                  </c:pt>
                </c:lvl>
                <c:lvl>
                  <c:pt idx="0">
                    <c:v>30 kW MT</c:v>
                  </c:pt>
                  <c:pt idx="6">
                    <c:v>65 kW MT</c:v>
                  </c:pt>
                  <c:pt idx="12">
                    <c:v>200 kW MT</c:v>
                  </c:pt>
                  <c:pt idx="18">
                    <c:v>250 kW MT</c:v>
                  </c:pt>
                  <c:pt idx="24">
                    <c:v>333 kW MT</c:v>
                  </c:pt>
                </c:lvl>
              </c:multiLvlStrCache>
            </c:multiLvlStrRef>
          </c:cat>
          <c:val>
            <c:numRef>
              <c:f>GrafDat!$C$23:$AE$23</c:f>
              <c:numCache>
                <c:formatCode>0%</c:formatCode>
                <c:ptCount val="29"/>
                <c:pt idx="0">
                  <c:v>0.46107431619867478</c:v>
                </c:pt>
                <c:pt idx="1">
                  <c:v>0.47083081665261262</c:v>
                </c:pt>
                <c:pt idx="2">
                  <c:v>0.48173779339679873</c:v>
                </c:pt>
                <c:pt idx="3">
                  <c:v>0</c:v>
                </c:pt>
                <c:pt idx="4">
                  <c:v>0.48971453758284522</c:v>
                </c:pt>
                <c:pt idx="6">
                  <c:v>0.30901377011097297</c:v>
                </c:pt>
                <c:pt idx="7">
                  <c:v>0.32109724652646027</c:v>
                </c:pt>
                <c:pt idx="8">
                  <c:v>0.33449318093372632</c:v>
                </c:pt>
                <c:pt idx="9">
                  <c:v>0</c:v>
                </c:pt>
                <c:pt idx="10">
                  <c:v>0.34631194188292203</c:v>
                </c:pt>
                <c:pt idx="12">
                  <c:v>0.13671935054246043</c:v>
                </c:pt>
                <c:pt idx="13">
                  <c:v>0.14775876936193147</c:v>
                </c:pt>
                <c:pt idx="14">
                  <c:v>8.8183421516754845E-2</c:v>
                </c:pt>
                <c:pt idx="15">
                  <c:v>0</c:v>
                </c:pt>
                <c:pt idx="16">
                  <c:v>0.15252026258981219</c:v>
                </c:pt>
                <c:pt idx="18">
                  <c:v>0.13702347458878444</c:v>
                </c:pt>
                <c:pt idx="19">
                  <c:v>0.15011314044282009</c:v>
                </c:pt>
                <c:pt idx="20">
                  <c:v>0.16467718985430674</c:v>
                </c:pt>
                <c:pt idx="21">
                  <c:v>0</c:v>
                </c:pt>
                <c:pt idx="22">
                  <c:v>0.1750554723539797</c:v>
                </c:pt>
                <c:pt idx="24">
                  <c:v>0.12580705612274543</c:v>
                </c:pt>
                <c:pt idx="25">
                  <c:v>0.13857853832919875</c:v>
                </c:pt>
                <c:pt idx="26">
                  <c:v>0.15279090245476198</c:v>
                </c:pt>
                <c:pt idx="27">
                  <c:v>0</c:v>
                </c:pt>
                <c:pt idx="28">
                  <c:v>0.16660327251240445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73664"/>
        <c:axId val="114294784"/>
      </c:barChart>
      <c:catAx>
        <c:axId val="1138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4784"/>
        <c:crosses val="autoZero"/>
        <c:auto val="1"/>
        <c:lblAlgn val="ctr"/>
        <c:lblOffset val="100"/>
        <c:noMultiLvlLbl val="0"/>
      </c:catAx>
      <c:valAx>
        <c:axId val="11429478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Rebate</a:t>
                </a:r>
                <a:r>
                  <a:rPr lang="en-US" sz="1400" b="1" baseline="0"/>
                  <a:t> as % of CHP Capital Cost After Taxes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tte/AppData/Local/Microsoft/Windows/Temporary%20Internet%20Files/Content.Outlook/6I8V6WOB/CHP_Gas%20Elec%20split_TRM_1117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tte/AppData/Local/Microsoft/Windows/Temporary%20Internet%20Files/Content.Outlook/6I8V6WOB/DCEO_AGNR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60%eff"/>
      <sheetName val="Recip65%eff"/>
      <sheetName val="Recip70%eff"/>
      <sheetName val="Recip75%eff"/>
      <sheetName val="RecipMax%eff"/>
      <sheetName val="GT60%eff"/>
      <sheetName val="GT65%eff"/>
      <sheetName val="GTMax%eff"/>
      <sheetName val="MT60%eff"/>
      <sheetName val="MT65%eff"/>
      <sheetName val="MT70%eff"/>
      <sheetName val="MTMax%eff"/>
      <sheetName val="GT70%eff"/>
      <sheetName val="Recip_Hgrid60%eff"/>
    </sheetNames>
    <sheetDataSet>
      <sheetData sheetId="0" refreshError="1">
        <row r="12">
          <cell r="C12">
            <v>100</v>
          </cell>
          <cell r="D12">
            <v>633</v>
          </cell>
          <cell r="E12">
            <v>1121</v>
          </cell>
          <cell r="F12">
            <v>3326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2">
          <cell r="C32">
            <v>0.60020873388042206</v>
          </cell>
          <cell r="D32">
            <v>0.60010113344038052</v>
          </cell>
          <cell r="E32">
            <v>0.6000484163256512</v>
          </cell>
          <cell r="F32">
            <v>0.59990057085494308</v>
          </cell>
        </row>
        <row r="45">
          <cell r="C45">
            <v>246500</v>
          </cell>
          <cell r="D45">
            <v>1472642.8499999999</v>
          </cell>
          <cell r="E45">
            <v>2181073.65</v>
          </cell>
          <cell r="F45">
            <v>5150976.2</v>
          </cell>
        </row>
      </sheetData>
      <sheetData sheetId="1" refreshError="1">
        <row r="12">
          <cell r="C12">
            <v>100</v>
          </cell>
          <cell r="D12">
            <v>633</v>
          </cell>
          <cell r="E12">
            <v>1121</v>
          </cell>
          <cell r="F12">
            <v>3326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2">
          <cell r="C32">
            <v>0.65004636576787811</v>
          </cell>
          <cell r="D32">
            <v>0.64983694182228324</v>
          </cell>
          <cell r="E32">
            <v>0.64992516972682868</v>
          </cell>
          <cell r="F32">
            <v>0.65004104637235927</v>
          </cell>
        </row>
        <row r="45">
          <cell r="C45">
            <v>246500</v>
          </cell>
          <cell r="D45">
            <v>1472642.8499999999</v>
          </cell>
          <cell r="E45">
            <v>2181073.65</v>
          </cell>
          <cell r="F45">
            <v>5150976.2</v>
          </cell>
        </row>
      </sheetData>
      <sheetData sheetId="2" refreshError="1">
        <row r="12">
          <cell r="C12">
            <v>100</v>
          </cell>
          <cell r="D12">
            <v>633</v>
          </cell>
          <cell r="E12">
            <v>1121</v>
          </cell>
          <cell r="F12">
            <v>3326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2">
          <cell r="C32">
            <v>0.69988399765533416</v>
          </cell>
          <cell r="D32">
            <v>0.70001681992188158</v>
          </cell>
          <cell r="E32">
            <v>0.7002175627396825</v>
          </cell>
          <cell r="F32">
            <v>0.70018152188977534</v>
          </cell>
        </row>
        <row r="45">
          <cell r="C45">
            <v>246500</v>
          </cell>
          <cell r="D45">
            <v>1472642.8499999999</v>
          </cell>
          <cell r="E45">
            <v>2181073.65</v>
          </cell>
          <cell r="F45">
            <v>5150976.2</v>
          </cell>
        </row>
      </sheetData>
      <sheetData sheetId="3" refreshError="1">
        <row r="12">
          <cell r="C12">
            <v>100</v>
          </cell>
          <cell r="D12">
            <v>633</v>
          </cell>
          <cell r="E12">
            <v>1121</v>
          </cell>
          <cell r="F12">
            <v>3326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2">
          <cell r="C32">
            <v>0.75025181711606104</v>
          </cell>
          <cell r="D32">
            <v>0.75019669802147981</v>
          </cell>
          <cell r="E32">
            <v>0.75009431614085986</v>
          </cell>
          <cell r="F32">
            <v>0.74994214531993841</v>
          </cell>
        </row>
        <row r="45">
          <cell r="C45">
            <v>246500</v>
          </cell>
          <cell r="D45">
            <v>1472642.8499999999</v>
          </cell>
          <cell r="E45">
            <v>2181073.65</v>
          </cell>
          <cell r="F45">
            <v>5150976.2</v>
          </cell>
        </row>
      </sheetData>
      <sheetData sheetId="4" refreshError="1">
        <row r="12">
          <cell r="C12">
            <v>100</v>
          </cell>
          <cell r="D12">
            <v>633</v>
          </cell>
          <cell r="E12">
            <v>1121</v>
          </cell>
          <cell r="F12">
            <v>3326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2">
          <cell r="C32">
            <v>0.79478757327080896</v>
          </cell>
          <cell r="D32">
            <v>0.78216971769556021</v>
          </cell>
          <cell r="E32">
            <v>0.77627961167647797</v>
          </cell>
          <cell r="F32">
            <v>0.77577208725315272</v>
          </cell>
        </row>
        <row r="45">
          <cell r="C45">
            <v>246500</v>
          </cell>
          <cell r="D45">
            <v>1472642.8499999999</v>
          </cell>
          <cell r="E45">
            <v>2181073.65</v>
          </cell>
          <cell r="F45">
            <v>5150976.2</v>
          </cell>
        </row>
      </sheetData>
      <sheetData sheetId="5" refreshError="1">
        <row r="12">
          <cell r="C12">
            <v>3304</v>
          </cell>
          <cell r="D12">
            <v>7038</v>
          </cell>
          <cell r="E12">
            <v>9950</v>
          </cell>
          <cell r="F12">
            <v>20336</v>
          </cell>
          <cell r="G12">
            <v>44488</v>
          </cell>
        </row>
        <row r="24">
          <cell r="C24">
            <v>19427520</v>
          </cell>
          <cell r="D24">
            <v>41383440</v>
          </cell>
          <cell r="E24">
            <v>58506000</v>
          </cell>
          <cell r="F24">
            <v>119575680</v>
          </cell>
          <cell r="G24">
            <v>261589440</v>
          </cell>
        </row>
        <row r="32">
          <cell r="C32">
            <v>0.60000962281535908</v>
          </cell>
          <cell r="D32">
            <v>0.6000896509306205</v>
          </cell>
          <cell r="E32">
            <v>0.60020286522884048</v>
          </cell>
          <cell r="F32">
            <v>0.59994155798643756</v>
          </cell>
          <cell r="G32">
            <v>0.60003300645278534</v>
          </cell>
        </row>
        <row r="45">
          <cell r="C45">
            <v>8672339.1999999993</v>
          </cell>
          <cell r="D45">
            <v>11711232</v>
          </cell>
          <cell r="E45">
            <v>15728960</v>
          </cell>
          <cell r="F45">
            <v>24696038.399999999</v>
          </cell>
          <cell r="G45">
            <v>44416819.200000003</v>
          </cell>
        </row>
      </sheetData>
      <sheetData sheetId="6" refreshError="1">
        <row r="12">
          <cell r="C12">
            <v>3304</v>
          </cell>
          <cell r="D12">
            <v>7038</v>
          </cell>
          <cell r="E12">
            <v>9950</v>
          </cell>
          <cell r="F12">
            <v>20336</v>
          </cell>
          <cell r="G12">
            <v>44488</v>
          </cell>
        </row>
        <row r="24">
          <cell r="C24">
            <v>19427520</v>
          </cell>
          <cell r="D24">
            <v>41383440</v>
          </cell>
          <cell r="E24">
            <v>58506000</v>
          </cell>
          <cell r="F24">
            <v>119575680</v>
          </cell>
          <cell r="G24">
            <v>261589440</v>
          </cell>
        </row>
        <row r="32">
          <cell r="C32">
            <v>0.65015172205774241</v>
          </cell>
          <cell r="D32">
            <v>0.65005167179075107</v>
          </cell>
          <cell r="E32">
            <v>0.64995916230625561</v>
          </cell>
          <cell r="F32">
            <v>0.64991199168736624</v>
          </cell>
          <cell r="G32">
            <v>0.64999861731709263</v>
          </cell>
        </row>
        <row r="45">
          <cell r="C45">
            <v>8672339.1999999993</v>
          </cell>
          <cell r="D45">
            <v>11711232</v>
          </cell>
          <cell r="E45">
            <v>15728960</v>
          </cell>
          <cell r="F45">
            <v>24696038.399999999</v>
          </cell>
          <cell r="G45">
            <v>44416819.200000003</v>
          </cell>
        </row>
      </sheetData>
      <sheetData sheetId="7" refreshError="1">
        <row r="12">
          <cell r="C12">
            <v>3304</v>
          </cell>
          <cell r="D12">
            <v>7038</v>
          </cell>
          <cell r="E12">
            <v>9950</v>
          </cell>
          <cell r="F12">
            <v>20336</v>
          </cell>
          <cell r="G12">
            <v>44488</v>
          </cell>
        </row>
        <row r="24">
          <cell r="C24">
            <v>19427520</v>
          </cell>
          <cell r="D24">
            <v>41383440</v>
          </cell>
          <cell r="E24">
            <v>58506000</v>
          </cell>
          <cell r="F24">
            <v>119575680</v>
          </cell>
          <cell r="G24">
            <v>261589440</v>
          </cell>
        </row>
        <row r="32">
          <cell r="C32">
            <v>0.65265882701986166</v>
          </cell>
          <cell r="D32">
            <v>0.69794057975212098</v>
          </cell>
          <cell r="E32">
            <v>0.68959553455436606</v>
          </cell>
          <cell r="F32">
            <v>0.69876368433528913</v>
          </cell>
          <cell r="G32">
            <v>0.68122712410728459</v>
          </cell>
        </row>
        <row r="45">
          <cell r="C45">
            <v>8672339.1999999993</v>
          </cell>
          <cell r="D45">
            <v>11711232</v>
          </cell>
          <cell r="E45">
            <v>15728960</v>
          </cell>
          <cell r="F45">
            <v>24696038.399999999</v>
          </cell>
          <cell r="G45">
            <v>44416819.200000003</v>
          </cell>
        </row>
      </sheetData>
      <sheetData sheetId="8" refreshError="1">
        <row r="12">
          <cell r="C12">
            <v>30</v>
          </cell>
          <cell r="D12">
            <v>65</v>
          </cell>
          <cell r="E12">
            <v>200</v>
          </cell>
          <cell r="F12">
            <v>250</v>
          </cell>
          <cell r="G12">
            <v>333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2">
          <cell r="C32">
            <v>0.60007610785463072</v>
          </cell>
          <cell r="D32">
            <v>0.60002659031472627</v>
          </cell>
          <cell r="E32">
            <v>0.59990480656506451</v>
          </cell>
          <cell r="F32">
            <v>0.59988407971864</v>
          </cell>
          <cell r="G32">
            <v>0.6000226587666212</v>
          </cell>
        </row>
        <row r="45">
          <cell r="C45">
            <v>116100</v>
          </cell>
          <cell r="D45">
            <v>188370</v>
          </cell>
          <cell r="E45">
            <v>567000</v>
          </cell>
          <cell r="F45">
            <v>611775</v>
          </cell>
          <cell r="G45">
            <v>773825.4</v>
          </cell>
        </row>
      </sheetData>
      <sheetData sheetId="9" refreshError="1">
        <row r="12">
          <cell r="C12">
            <v>30</v>
          </cell>
          <cell r="D12">
            <v>65</v>
          </cell>
          <cell r="E12">
            <v>200</v>
          </cell>
          <cell r="F12">
            <v>250</v>
          </cell>
          <cell r="G12">
            <v>333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2">
          <cell r="C32">
            <v>0.6499295662368112</v>
          </cell>
          <cell r="D32">
            <v>0.65010545224997751</v>
          </cell>
          <cell r="E32">
            <v>0.65012051582649466</v>
          </cell>
          <cell r="F32">
            <v>0.65001566236811248</v>
          </cell>
          <cell r="G32">
            <v>0.65002336287049067</v>
          </cell>
        </row>
        <row r="45">
          <cell r="C45">
            <v>116100</v>
          </cell>
          <cell r="D45">
            <v>188370</v>
          </cell>
          <cell r="E45">
            <v>567000</v>
          </cell>
          <cell r="F45">
            <v>611775</v>
          </cell>
          <cell r="G45">
            <v>773825.4</v>
          </cell>
        </row>
      </sheetData>
      <sheetData sheetId="10" refreshError="1">
        <row r="12">
          <cell r="C12">
            <v>30</v>
          </cell>
          <cell r="D12">
            <v>65</v>
          </cell>
          <cell r="E12">
            <v>200</v>
          </cell>
          <cell r="F12">
            <v>250</v>
          </cell>
          <cell r="G12">
            <v>333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2">
          <cell r="C32">
            <v>0.70003229191090266</v>
          </cell>
          <cell r="D32">
            <v>0.69994121291369826</v>
          </cell>
          <cell r="E32">
            <v>0.66952203985931991</v>
          </cell>
          <cell r="F32">
            <v>0.70014724501758485</v>
          </cell>
          <cell r="G32">
            <v>0.70002406697436004</v>
          </cell>
        </row>
        <row r="45">
          <cell r="C45">
            <v>116100</v>
          </cell>
          <cell r="D45">
            <v>188370</v>
          </cell>
          <cell r="E45">
            <v>567000</v>
          </cell>
          <cell r="F45">
            <v>611775</v>
          </cell>
          <cell r="G45">
            <v>773825.4</v>
          </cell>
        </row>
      </sheetData>
      <sheetData sheetId="11" refreshError="1">
        <row r="12">
          <cell r="C12">
            <v>30</v>
          </cell>
          <cell r="D12">
            <v>65</v>
          </cell>
          <cell r="E12">
            <v>200</v>
          </cell>
          <cell r="F12">
            <v>250</v>
          </cell>
          <cell r="G12">
            <v>333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2">
          <cell r="C32">
            <v>0.7366745838218054</v>
          </cell>
          <cell r="D32">
            <v>0.74394254306069074</v>
          </cell>
          <cell r="E32">
            <v>0.66952203985931991</v>
          </cell>
          <cell r="F32">
            <v>0.71440881594372796</v>
          </cell>
          <cell r="G32">
            <v>0.72397398406612945</v>
          </cell>
        </row>
        <row r="45">
          <cell r="C45">
            <v>116100</v>
          </cell>
          <cell r="D45">
            <v>188370</v>
          </cell>
          <cell r="E45">
            <v>567000</v>
          </cell>
          <cell r="F45">
            <v>611775</v>
          </cell>
          <cell r="G45">
            <v>773825.4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"/>
      <sheetName val="GT"/>
      <sheetName val="MT"/>
      <sheetName val="Recip_Hgrid"/>
      <sheetName val="GT_Hgrid"/>
      <sheetName val="MT_Hgrid"/>
    </sheetNames>
    <sheetDataSet>
      <sheetData sheetId="0">
        <row r="8">
          <cell r="G8">
            <v>214034.64033784458</v>
          </cell>
          <cell r="I8">
            <v>4208.3330240197965</v>
          </cell>
          <cell r="K8">
            <v>274306.62769228179</v>
          </cell>
          <cell r="M8">
            <v>0</v>
          </cell>
        </row>
        <row r="9">
          <cell r="G9">
            <v>297587.27100269019</v>
          </cell>
          <cell r="I9">
            <v>5911.8298106867724</v>
          </cell>
          <cell r="K9">
            <v>393803.80773960002</v>
          </cell>
          <cell r="M9">
            <v>0</v>
          </cell>
        </row>
        <row r="10">
          <cell r="G10">
            <v>403749.62421143363</v>
          </cell>
          <cell r="I10">
            <v>7819.6235106121803</v>
          </cell>
          <cell r="K10">
            <v>393803.80773960002</v>
          </cell>
          <cell r="M10">
            <v>5065.2</v>
          </cell>
        </row>
        <row r="11">
          <cell r="G11">
            <v>547468.70735841221</v>
          </cell>
          <cell r="I11">
            <v>9936.7149827079684</v>
          </cell>
          <cell r="K11">
            <v>393803.80773960002</v>
          </cell>
          <cell r="M11">
            <v>10130.4</v>
          </cell>
        </row>
        <row r="12">
          <cell r="G12">
            <v>588000</v>
          </cell>
          <cell r="I12">
            <v>11953.641152542308</v>
          </cell>
          <cell r="K12">
            <v>393803.80773960002</v>
          </cell>
          <cell r="M12">
            <v>14632.8</v>
          </cell>
        </row>
        <row r="17">
          <cell r="G17">
            <v>1883049.6111849167</v>
          </cell>
          <cell r="I17">
            <v>20847.561748001575</v>
          </cell>
          <cell r="K17">
            <v>2207021.8458286184</v>
          </cell>
          <cell r="M17">
            <v>0</v>
          </cell>
        </row>
        <row r="18">
          <cell r="G18">
            <v>2397675.9594875425</v>
          </cell>
          <cell r="I18">
            <v>28365.154115980429</v>
          </cell>
          <cell r="K18">
            <v>2888495.2446934683</v>
          </cell>
          <cell r="M18">
            <v>0</v>
          </cell>
        </row>
        <row r="19">
          <cell r="G19">
            <v>3032399.0004388057</v>
          </cell>
          <cell r="I19">
            <v>36880.04613475941</v>
          </cell>
          <cell r="K19">
            <v>2888495.2446934683</v>
          </cell>
          <cell r="M19">
            <v>25131.200000000001</v>
          </cell>
        </row>
        <row r="20">
          <cell r="G20">
            <v>3722040</v>
          </cell>
          <cell r="I20">
            <v>46256.775112623727</v>
          </cell>
          <cell r="K20">
            <v>2888495.2446934683</v>
          </cell>
          <cell r="M20">
            <v>50262.400000000001</v>
          </cell>
        </row>
        <row r="21">
          <cell r="G21">
            <v>3722040</v>
          </cell>
          <cell r="I21">
            <v>52650.598411059138</v>
          </cell>
          <cell r="K21">
            <v>2888495.2446934683</v>
          </cell>
          <cell r="M21">
            <v>66275.199999999997</v>
          </cell>
        </row>
        <row r="26">
          <cell r="G26">
            <v>3515135.962197803</v>
          </cell>
          <cell r="I26">
            <v>33369.000143333476</v>
          </cell>
          <cell r="K26">
            <v>4115525.0923670596</v>
          </cell>
          <cell r="M26">
            <v>0</v>
          </cell>
        </row>
        <row r="27">
          <cell r="G27">
            <v>4399865.2355229612</v>
          </cell>
          <cell r="I27">
            <v>45539.235679278274</v>
          </cell>
          <cell r="K27">
            <v>5289223.0894644139</v>
          </cell>
          <cell r="M27">
            <v>0</v>
          </cell>
        </row>
        <row r="28">
          <cell r="G28">
            <v>5480589.8935039006</v>
          </cell>
          <cell r="I28">
            <v>59317.848142932955</v>
          </cell>
          <cell r="K28">
            <v>5289223.0894644139</v>
          </cell>
          <cell r="M28">
            <v>41817.599999999999</v>
          </cell>
        </row>
        <row r="29">
          <cell r="G29">
            <v>6591480</v>
          </cell>
          <cell r="I29">
            <v>74365.739640265703</v>
          </cell>
          <cell r="K29">
            <v>5289223.0894644139</v>
          </cell>
          <cell r="M29">
            <v>83289.600000000006</v>
          </cell>
        </row>
        <row r="30">
          <cell r="G30">
            <v>6591480</v>
          </cell>
          <cell r="I30">
            <v>82783.125809567398</v>
          </cell>
          <cell r="K30">
            <v>5289223.0894644139</v>
          </cell>
          <cell r="M30">
            <v>105062.39999999999</v>
          </cell>
        </row>
        <row r="35">
          <cell r="G35">
            <v>11725038.816663548</v>
          </cell>
          <cell r="I35">
            <v>82462.817984299953</v>
          </cell>
          <cell r="K35">
            <v>13066208.356075926</v>
          </cell>
          <cell r="M35">
            <v>0</v>
          </cell>
        </row>
        <row r="36">
          <cell r="G36">
            <v>14359034.884268738</v>
          </cell>
          <cell r="I36">
            <v>114258.50697548682</v>
          </cell>
          <cell r="K36">
            <v>16404191.423034731</v>
          </cell>
          <cell r="M36">
            <v>0</v>
          </cell>
        </row>
        <row r="37">
          <cell r="G37">
            <v>17508213.610734213</v>
          </cell>
          <cell r="I37">
            <v>149939.47261427273</v>
          </cell>
          <cell r="K37">
            <v>16404191.423034731</v>
          </cell>
          <cell r="M37">
            <v>112675.19999999971</v>
          </cell>
        </row>
        <row r="38">
          <cell r="G38">
            <v>19556880</v>
          </cell>
          <cell r="I38">
            <v>188921.70492665254</v>
          </cell>
          <cell r="K38">
            <v>16404191.423034731</v>
          </cell>
          <cell r="M38">
            <v>224496.7999999997</v>
          </cell>
        </row>
        <row r="39">
          <cell r="G39">
            <v>19556880</v>
          </cell>
          <cell r="I39">
            <v>210478.01728975636</v>
          </cell>
          <cell r="K39">
            <v>16404191.423034731</v>
          </cell>
          <cell r="M39">
            <v>282541.59999999969</v>
          </cell>
        </row>
      </sheetData>
      <sheetData sheetId="1">
        <row r="8">
          <cell r="G8">
            <v>5784579.6787022864</v>
          </cell>
          <cell r="I8">
            <v>145939.82597399666</v>
          </cell>
          <cell r="K8">
            <v>7782046.8338970598</v>
          </cell>
          <cell r="M8">
            <v>0</v>
          </cell>
        </row>
        <row r="9">
          <cell r="G9">
            <v>8557576.4640079103</v>
          </cell>
          <cell r="I9">
            <v>213547.01309779275</v>
          </cell>
          <cell r="K9">
            <v>11915524.823667709</v>
          </cell>
          <cell r="M9">
            <v>0</v>
          </cell>
        </row>
        <row r="10">
          <cell r="G10">
            <v>8714776.9952273145</v>
          </cell>
          <cell r="I10">
            <v>217143.48604848742</v>
          </cell>
          <cell r="K10">
            <v>11915524.823667709</v>
          </cell>
          <cell r="M10">
            <v>9613.5292625459169</v>
          </cell>
        </row>
        <row r="15">
          <cell r="G15">
            <v>16658616.509711657</v>
          </cell>
          <cell r="I15">
            <v>281913.34614042257</v>
          </cell>
          <cell r="K15">
            <v>20793841.095713962</v>
          </cell>
          <cell r="M15">
            <v>0</v>
          </cell>
        </row>
        <row r="16">
          <cell r="G16">
            <v>22533480.712187145</v>
          </cell>
          <cell r="I16">
            <v>390564.94838148844</v>
          </cell>
          <cell r="K16">
            <v>29006967.399429366</v>
          </cell>
          <cell r="M16">
            <v>0</v>
          </cell>
        </row>
        <row r="17">
          <cell r="G17">
            <v>29572754.921758961</v>
          </cell>
          <cell r="I17">
            <v>507098.21690145181</v>
          </cell>
          <cell r="K17">
            <v>29006967.399429366</v>
          </cell>
          <cell r="M17">
            <v>318364.67299790174</v>
          </cell>
        </row>
        <row r="22">
          <cell r="G22">
            <v>21708167.710830092</v>
          </cell>
          <cell r="I22">
            <v>415453.94754867384</v>
          </cell>
          <cell r="K22">
            <v>27685107.413725428</v>
          </cell>
          <cell r="M22">
            <v>0</v>
          </cell>
        </row>
        <row r="23">
          <cell r="G23">
            <v>30003228.456711803</v>
          </cell>
          <cell r="I23">
            <v>581554.85583530646</v>
          </cell>
          <cell r="K23">
            <v>39501086.527482383</v>
          </cell>
          <cell r="M23">
            <v>0</v>
          </cell>
        </row>
        <row r="24">
          <cell r="G24">
            <v>38147559.559566319</v>
          </cell>
          <cell r="I24">
            <v>728223.3769088866</v>
          </cell>
          <cell r="K24">
            <v>39501086.527482383</v>
          </cell>
          <cell r="M24">
            <v>393747.20000000001</v>
          </cell>
        </row>
        <row r="29">
          <cell r="G29">
            <v>57836265.069075949</v>
          </cell>
          <cell r="I29">
            <v>703308.26608686487</v>
          </cell>
          <cell r="K29">
            <v>68637320.717022806</v>
          </cell>
          <cell r="M29">
            <v>0</v>
          </cell>
        </row>
        <row r="30">
          <cell r="G30">
            <v>74544986.095488578</v>
          </cell>
          <cell r="I30">
            <v>959222.47261563269</v>
          </cell>
          <cell r="K30">
            <v>91004493.725352123</v>
          </cell>
          <cell r="M30">
            <v>0</v>
          </cell>
        </row>
        <row r="31">
          <cell r="G31">
            <v>94572067.741296068</v>
          </cell>
          <cell r="I31">
            <v>1239762.2021190946</v>
          </cell>
          <cell r="K31">
            <v>91004493.725352123</v>
          </cell>
          <cell r="M31">
            <v>815553.6</v>
          </cell>
        </row>
        <row r="36">
          <cell r="G36">
            <v>138783309.19499281</v>
          </cell>
          <cell r="I36">
            <v>1374995.8606377286</v>
          </cell>
          <cell r="K36">
            <v>160419527.00491527</v>
          </cell>
          <cell r="M36">
            <v>0</v>
          </cell>
        </row>
        <row r="37">
          <cell r="G37">
            <v>174846238.19558346</v>
          </cell>
          <cell r="I37">
            <v>1874938.3508195735</v>
          </cell>
          <cell r="K37">
            <v>207607000.74634245</v>
          </cell>
          <cell r="M37">
            <v>0</v>
          </cell>
        </row>
        <row r="38">
          <cell r="G38">
            <v>201139782.10478884</v>
          </cell>
          <cell r="I38">
            <v>2218830.4097660468</v>
          </cell>
          <cell r="K38">
            <v>207607000.74634245</v>
          </cell>
          <cell r="M38">
            <v>1054272</v>
          </cell>
        </row>
      </sheetData>
      <sheetData sheetId="2">
        <row r="8">
          <cell r="G8">
            <v>53892.769571450233</v>
          </cell>
          <cell r="I8">
            <v>1321.1825104105189</v>
          </cell>
          <cell r="K8">
            <v>72077.970135944139</v>
          </cell>
          <cell r="M8">
            <v>0</v>
          </cell>
        </row>
        <row r="9">
          <cell r="G9">
            <v>78932.211068729914</v>
          </cell>
          <cell r="I9">
            <v>1918.7295963760539</v>
          </cell>
          <cell r="K9">
            <v>109235.18747370401</v>
          </cell>
          <cell r="M9">
            <v>0</v>
          </cell>
        </row>
        <row r="10">
          <cell r="G10">
            <v>111513.70859991577</v>
          </cell>
          <cell r="I10">
            <v>2590.1267546727468</v>
          </cell>
          <cell r="K10">
            <v>109235.18747370401</v>
          </cell>
          <cell r="M10">
            <v>1688.4</v>
          </cell>
        </row>
        <row r="11">
          <cell r="G11">
            <v>142689.44879070757</v>
          </cell>
          <cell r="I11">
            <v>3122.2133973856257</v>
          </cell>
          <cell r="K11">
            <v>109235.18747370401</v>
          </cell>
          <cell r="M11">
            <v>2923.2</v>
          </cell>
        </row>
        <row r="16">
          <cell r="G16">
            <v>133322.63906802729</v>
          </cell>
          <cell r="I16">
            <v>2772.3432421586162</v>
          </cell>
          <cell r="K16">
            <v>172632.3629044875</v>
          </cell>
          <cell r="M16">
            <v>0</v>
          </cell>
        </row>
        <row r="17">
          <cell r="G17">
            <v>187906.98903696722</v>
          </cell>
          <cell r="I17">
            <v>3928.9036277838331</v>
          </cell>
          <cell r="K17">
            <v>251375.88370912842</v>
          </cell>
          <cell r="M17">
            <v>0</v>
          </cell>
        </row>
        <row r="18">
          <cell r="G18">
            <v>257270.72161510697</v>
          </cell>
          <cell r="I18">
            <v>5217.6556634107428</v>
          </cell>
          <cell r="K18">
            <v>251375.88370912842</v>
          </cell>
          <cell r="M18">
            <v>3364.522885728938</v>
          </cell>
        </row>
        <row r="19">
          <cell r="G19">
            <v>338013.56923124916</v>
          </cell>
          <cell r="I19">
            <v>6459.8165082828209</v>
          </cell>
          <cell r="K19">
            <v>251375.88370912842</v>
          </cell>
          <cell r="M19">
            <v>6332.9228857289372</v>
          </cell>
        </row>
        <row r="24">
          <cell r="G24">
            <v>486502.08904196112</v>
          </cell>
          <cell r="I24">
            <v>7864.9451090437897</v>
          </cell>
          <cell r="K24">
            <v>602623.51874431944</v>
          </cell>
          <cell r="M24">
            <v>0</v>
          </cell>
        </row>
        <row r="25">
          <cell r="G25">
            <v>654010.53617840854</v>
          </cell>
          <cell r="I25">
            <v>10876.996901382536</v>
          </cell>
          <cell r="K25">
            <v>835180.2184465715</v>
          </cell>
          <cell r="M25">
            <v>0</v>
          </cell>
        </row>
        <row r="27">
          <cell r="G27">
            <v>729159.18016198452</v>
          </cell>
          <cell r="I27">
            <v>12141.148287174577</v>
          </cell>
          <cell r="K27">
            <v>835180.2184465715</v>
          </cell>
          <cell r="M27">
            <v>3599.6888802778285</v>
          </cell>
        </row>
        <row r="32">
          <cell r="G32">
            <v>587749.96379083162</v>
          </cell>
          <cell r="I32">
            <v>10029.967468504925</v>
          </cell>
          <cell r="K32">
            <v>734609.73351381009</v>
          </cell>
          <cell r="M32">
            <v>0</v>
          </cell>
        </row>
        <row r="33">
          <cell r="G33">
            <v>797094.0750474378</v>
          </cell>
          <cell r="I33">
            <v>13923.090365905791</v>
          </cell>
          <cell r="K33">
            <v>1027670.7623607048</v>
          </cell>
          <cell r="M33">
            <v>0</v>
          </cell>
        </row>
        <row r="34">
          <cell r="G34">
            <v>1060606.5320556187</v>
          </cell>
          <cell r="I34">
            <v>18290.195043548247</v>
          </cell>
          <cell r="K34">
            <v>1027670.7623607048</v>
          </cell>
          <cell r="M34">
            <v>11879.895104949659</v>
          </cell>
        </row>
        <row r="35">
          <cell r="G35">
            <v>1149150.3406890447</v>
          </cell>
          <cell r="I35">
            <v>19613.338335517201</v>
          </cell>
          <cell r="K35">
            <v>1027670.7623607048</v>
          </cell>
          <cell r="M35">
            <v>15259.09510494966</v>
          </cell>
        </row>
        <row r="40">
          <cell r="G40">
            <v>866949.33866903454</v>
          </cell>
          <cell r="I40">
            <v>12498.017464443719</v>
          </cell>
          <cell r="K40">
            <v>1054626.8585768847</v>
          </cell>
          <cell r="M40">
            <v>0</v>
          </cell>
        </row>
        <row r="41">
          <cell r="G41">
            <v>1143349.9412730278</v>
          </cell>
          <cell r="I41">
            <v>17142.061803378616</v>
          </cell>
          <cell r="K41">
            <v>1432590.0373095933</v>
          </cell>
          <cell r="M41">
            <v>0</v>
          </cell>
        </row>
        <row r="42">
          <cell r="G42">
            <v>1486946.4151026576</v>
          </cell>
          <cell r="I42">
            <v>22353.770114127561</v>
          </cell>
          <cell r="K42">
            <v>1432590.0373095933</v>
          </cell>
          <cell r="M42">
            <v>14663.851139212838</v>
          </cell>
        </row>
        <row r="43">
          <cell r="G43">
            <v>1684560.5764444454</v>
          </cell>
          <cell r="I43">
            <v>25037.273067163125</v>
          </cell>
          <cell r="K43">
            <v>1432590.0373095933</v>
          </cell>
          <cell r="M43">
            <v>21686.25113921284</v>
          </cell>
        </row>
      </sheetData>
      <sheetData sheetId="3">
        <row r="8">
          <cell r="G8">
            <v>143945.34426764891</v>
          </cell>
          <cell r="I8">
            <v>4208.3330240197965</v>
          </cell>
          <cell r="K8">
            <v>184480.24065514651</v>
          </cell>
          <cell r="M8">
            <v>0</v>
          </cell>
        </row>
        <row r="9">
          <cell r="G9">
            <v>176067.31642223455</v>
          </cell>
          <cell r="I9">
            <v>5911.8298106867724</v>
          </cell>
          <cell r="K9">
            <v>232993.768153955</v>
          </cell>
          <cell r="M9">
            <v>0</v>
          </cell>
        </row>
        <row r="10">
          <cell r="G10">
            <v>206221.48941169941</v>
          </cell>
          <cell r="I10">
            <v>7819.6235106121803</v>
          </cell>
          <cell r="K10">
            <v>232993.768153955</v>
          </cell>
          <cell r="M10">
            <v>5065.2</v>
          </cell>
        </row>
        <row r="11">
          <cell r="G11">
            <v>234875.97285029746</v>
          </cell>
          <cell r="I11">
            <v>9936.7149827079684</v>
          </cell>
          <cell r="K11">
            <v>232993.768153955</v>
          </cell>
          <cell r="M11">
            <v>10130.4</v>
          </cell>
        </row>
        <row r="12">
          <cell r="G12">
            <v>258816.19421694372</v>
          </cell>
          <cell r="I12">
            <v>11953.641152542308</v>
          </cell>
          <cell r="K12">
            <v>232993.768153955</v>
          </cell>
          <cell r="M12">
            <v>14632.8</v>
          </cell>
        </row>
        <row r="17">
          <cell r="G17">
            <v>1167154.1177961496</v>
          </cell>
          <cell r="I17">
            <v>20847.561748001575</v>
          </cell>
          <cell r="K17">
            <v>1367958.9853206328</v>
          </cell>
          <cell r="M17">
            <v>0</v>
          </cell>
        </row>
        <row r="18">
          <cell r="G18">
            <v>1334667.1913561092</v>
          </cell>
          <cell r="I18">
            <v>28365.154115980429</v>
          </cell>
          <cell r="K18">
            <v>1607881.9242548856</v>
          </cell>
          <cell r="M18">
            <v>0</v>
          </cell>
        </row>
        <row r="19">
          <cell r="G19">
            <v>1494716.3886314188</v>
          </cell>
          <cell r="I19">
            <v>36880.04613475941</v>
          </cell>
          <cell r="K19">
            <v>1607881.9242548856</v>
          </cell>
          <cell r="M19">
            <v>25131.200000000001</v>
          </cell>
        </row>
        <row r="20">
          <cell r="G20">
            <v>1646464.3246614689</v>
          </cell>
          <cell r="I20">
            <v>46256.775112623727</v>
          </cell>
          <cell r="K20">
            <v>1607881.9242548856</v>
          </cell>
          <cell r="M20">
            <v>50262.400000000001</v>
          </cell>
        </row>
        <row r="21">
          <cell r="G21">
            <v>1739114.8401330884</v>
          </cell>
          <cell r="I21">
            <v>52650.598411059138</v>
          </cell>
          <cell r="K21">
            <v>1607881.9242548856</v>
          </cell>
          <cell r="M21">
            <v>66275.199999999997</v>
          </cell>
        </row>
        <row r="26">
          <cell r="G26">
            <v>2180763.7099311855</v>
          </cell>
          <cell r="I26">
            <v>33369.000143333476</v>
          </cell>
          <cell r="K26">
            <v>2502175.7644535257</v>
          </cell>
          <cell r="M26">
            <v>0</v>
          </cell>
        </row>
        <row r="27">
          <cell r="G27">
            <v>2462999.9254925679</v>
          </cell>
          <cell r="I27">
            <v>45539.235679278274</v>
          </cell>
          <cell r="K27">
            <v>2901636.3616513563</v>
          </cell>
          <cell r="M27">
            <v>0</v>
          </cell>
        </row>
        <row r="28">
          <cell r="G28">
            <v>2733073.0038608899</v>
          </cell>
          <cell r="I28">
            <v>59317.848142932955</v>
          </cell>
          <cell r="K28">
            <v>2901636.3616513563</v>
          </cell>
          <cell r="M28">
            <v>41817.599999999999</v>
          </cell>
        </row>
        <row r="29">
          <cell r="G29">
            <v>2987591.4780819481</v>
          </cell>
          <cell r="I29">
            <v>74365.739640265703</v>
          </cell>
          <cell r="K29">
            <v>2901636.3616513563</v>
          </cell>
          <cell r="M29">
            <v>83289.600000000006</v>
          </cell>
        </row>
        <row r="30">
          <cell r="G30">
            <v>3116231.5625879983</v>
          </cell>
          <cell r="I30">
            <v>82783.125809567398</v>
          </cell>
          <cell r="K30">
            <v>2901636.3616513563</v>
          </cell>
          <cell r="M30">
            <v>105062.39999999999</v>
          </cell>
        </row>
        <row r="35">
          <cell r="G35">
            <v>6943968.5759429233</v>
          </cell>
          <cell r="I35">
            <v>82462.817984299953</v>
          </cell>
          <cell r="K35">
            <v>7738254.9985563606</v>
          </cell>
          <cell r="M35">
            <v>0</v>
          </cell>
        </row>
        <row r="36">
          <cell r="G36">
            <v>7723004.4982193755</v>
          </cell>
          <cell r="I36">
            <v>114258.50697548682</v>
          </cell>
          <cell r="K36">
            <v>8822991.5987282488</v>
          </cell>
          <cell r="M36">
            <v>0</v>
          </cell>
        </row>
        <row r="37">
          <cell r="G37">
            <v>8464617.2209894415</v>
          </cell>
          <cell r="I37">
            <v>149939.47261427273</v>
          </cell>
          <cell r="K37">
            <v>8822991.5987282488</v>
          </cell>
          <cell r="M37">
            <v>112675.19999999971</v>
          </cell>
        </row>
        <row r="38">
          <cell r="G38">
            <v>9166210.0382157415</v>
          </cell>
          <cell r="I38">
            <v>188921.70492665254</v>
          </cell>
          <cell r="K38">
            <v>8822991.5987282488</v>
          </cell>
          <cell r="M38">
            <v>224496.7999999997</v>
          </cell>
        </row>
        <row r="39">
          <cell r="G39">
            <v>9517669.1687684096</v>
          </cell>
          <cell r="I39">
            <v>210478.01728975636</v>
          </cell>
          <cell r="K39">
            <v>8822991.5987282488</v>
          </cell>
          <cell r="M39">
            <v>282541.59999999969</v>
          </cell>
        </row>
      </sheetData>
      <sheetData sheetId="4">
        <row r="8">
          <cell r="G8">
            <v>4070848.6106599094</v>
          </cell>
          <cell r="I8">
            <v>145939.82597399666</v>
          </cell>
          <cell r="K8">
            <v>5476549.0841967594</v>
          </cell>
          <cell r="M8">
            <v>0</v>
          </cell>
        </row>
        <row r="9">
          <cell r="G9">
            <v>5237568.0341117019</v>
          </cell>
          <cell r="I9">
            <v>213547.01309779275</v>
          </cell>
          <cell r="K9">
            <v>7292762.4063411197</v>
          </cell>
          <cell r="M9">
            <v>0</v>
          </cell>
        </row>
        <row r="10">
          <cell r="G10">
            <v>5293822.3871920006</v>
          </cell>
          <cell r="I10">
            <v>217143.48604848742</v>
          </cell>
          <cell r="K10">
            <v>7292762.4063411197</v>
          </cell>
          <cell r="M10">
            <v>9613.5292625459169</v>
          </cell>
        </row>
        <row r="15">
          <cell r="G15">
            <v>10938919.66382979</v>
          </cell>
          <cell r="I15">
            <v>281913.34614042257</v>
          </cell>
          <cell r="K15">
            <v>13654324.602277225</v>
          </cell>
          <cell r="M15">
            <v>0</v>
          </cell>
        </row>
        <row r="16">
          <cell r="G16">
            <v>13090239.192401309</v>
          </cell>
          <cell r="I16">
            <v>390564.94838148844</v>
          </cell>
          <cell r="K16">
            <v>16850842.812728602</v>
          </cell>
          <cell r="M16">
            <v>0</v>
          </cell>
        </row>
        <row r="17">
          <cell r="G17">
            <v>15032950.881811958</v>
          </cell>
          <cell r="I17">
            <v>507098.21690145181</v>
          </cell>
          <cell r="K17">
            <v>16850842.812728602</v>
          </cell>
          <cell r="M17">
            <v>318364.67299790174</v>
          </cell>
        </row>
        <row r="22">
          <cell r="G22">
            <v>14534033.288724203</v>
          </cell>
          <cell r="I22">
            <v>415453.94754867384</v>
          </cell>
          <cell r="K22">
            <v>18535708.684075031</v>
          </cell>
          <cell r="M22">
            <v>0</v>
          </cell>
        </row>
        <row r="23">
          <cell r="G23">
            <v>17695057.035510179</v>
          </cell>
          <cell r="I23">
            <v>581554.85583530646</v>
          </cell>
          <cell r="K23">
            <v>23296625.564041957</v>
          </cell>
          <cell r="M23">
            <v>0</v>
          </cell>
        </row>
        <row r="24">
          <cell r="G24">
            <v>20074932.533166397</v>
          </cell>
          <cell r="I24">
            <v>728223.3769088866</v>
          </cell>
          <cell r="K24">
            <v>23296625.564041957</v>
          </cell>
          <cell r="M24">
            <v>393747.20000000001</v>
          </cell>
        </row>
        <row r="29">
          <cell r="G29">
            <v>36274273.630721577</v>
          </cell>
          <cell r="I29">
            <v>703308.26608686487</v>
          </cell>
          <cell r="K29">
            <v>43048577.73916173</v>
          </cell>
          <cell r="M29">
            <v>0</v>
          </cell>
        </row>
        <row r="30">
          <cell r="G30">
            <v>41844647.184280477</v>
          </cell>
          <cell r="I30">
            <v>959222.47261563269</v>
          </cell>
          <cell r="K30">
            <v>51083931.080803931</v>
          </cell>
          <cell r="M30">
            <v>0</v>
          </cell>
        </row>
        <row r="31">
          <cell r="G31">
            <v>46997930.368541427</v>
          </cell>
          <cell r="I31">
            <v>1239762.2021190946</v>
          </cell>
          <cell r="K31">
            <v>51083931.080803931</v>
          </cell>
          <cell r="M31">
            <v>815553.6</v>
          </cell>
        </row>
        <row r="36">
          <cell r="G36">
            <v>84952517.189241767</v>
          </cell>
          <cell r="I36">
            <v>1374995.8606377286</v>
          </cell>
          <cell r="K36">
            <v>98196553.349419534</v>
          </cell>
          <cell r="M36">
            <v>0</v>
          </cell>
        </row>
        <row r="37">
          <cell r="G37">
            <v>96384733.399545386</v>
          </cell>
          <cell r="I37">
            <v>1874938.3508195735</v>
          </cell>
          <cell r="K37">
            <v>114444243.26951797</v>
          </cell>
          <cell r="M37">
            <v>0</v>
          </cell>
        </row>
        <row r="38">
          <cell r="G38">
            <v>103227152.27229331</v>
          </cell>
          <cell r="I38">
            <v>2218830.4097660468</v>
          </cell>
          <cell r="K38">
            <v>114444243.26951797</v>
          </cell>
          <cell r="M38">
            <v>1054272</v>
          </cell>
        </row>
      </sheetData>
      <sheetData sheetId="5">
        <row r="8">
          <cell r="G8">
            <v>37713.270014340895</v>
          </cell>
          <cell r="I8">
            <v>1321.1825104105189</v>
          </cell>
          <cell r="K8">
            <v>50438.973009516318</v>
          </cell>
          <cell r="M8">
            <v>0</v>
          </cell>
        </row>
        <row r="9">
          <cell r="G9">
            <v>48139.51633664847</v>
          </cell>
          <cell r="I9">
            <v>1918.7295963760539</v>
          </cell>
          <cell r="K9">
            <v>66620.82590526178</v>
          </cell>
          <cell r="M9">
            <v>0</v>
          </cell>
        </row>
        <row r="10">
          <cell r="G10">
            <v>57935.343943194915</v>
          </cell>
          <cell r="I10">
            <v>2590.1267546727468</v>
          </cell>
          <cell r="K10">
            <v>66620.82590526178</v>
          </cell>
          <cell r="M10">
            <v>1688.4</v>
          </cell>
        </row>
        <row r="11">
          <cell r="G11">
            <v>64703.917857180415</v>
          </cell>
          <cell r="I11">
            <v>3122.2133973856257</v>
          </cell>
          <cell r="K11">
            <v>66620.82590526178</v>
          </cell>
          <cell r="M11">
            <v>2923.2</v>
          </cell>
        </row>
        <row r="16">
          <cell r="G16">
            <v>90566.977677482617</v>
          </cell>
          <cell r="I16">
            <v>2772.3432421586162</v>
          </cell>
          <cell r="K16">
            <v>117270.34108291402</v>
          </cell>
          <cell r="M16">
            <v>0</v>
          </cell>
        </row>
        <row r="17">
          <cell r="G17">
            <v>111967.85969995447</v>
          </cell>
          <cell r="I17">
            <v>3928.9036277838331</v>
          </cell>
          <cell r="K17">
            <v>149786.97611699023</v>
          </cell>
          <cell r="M17">
            <v>0</v>
          </cell>
        </row>
        <row r="18">
          <cell r="G18">
            <v>131937.49873322167</v>
          </cell>
          <cell r="I18">
            <v>5217.6556634107428</v>
          </cell>
          <cell r="K18">
            <v>149786.97611699023</v>
          </cell>
          <cell r="M18">
            <v>3364.522885728938</v>
          </cell>
        </row>
        <row r="19">
          <cell r="G19">
            <v>148564.7297279574</v>
          </cell>
          <cell r="I19">
            <v>6459.8165082828209</v>
          </cell>
          <cell r="K19">
            <v>149786.97611699023</v>
          </cell>
          <cell r="M19">
            <v>6332.9228857289372</v>
          </cell>
        </row>
        <row r="24">
          <cell r="G24">
            <v>317385.4389250846</v>
          </cell>
          <cell r="I24">
            <v>7864.9451090437897</v>
          </cell>
          <cell r="K24">
            <v>393141.02510821522</v>
          </cell>
          <cell r="M24">
            <v>0</v>
          </cell>
        </row>
        <row r="25">
          <cell r="G25">
            <v>377881.95295579382</v>
          </cell>
          <cell r="I25">
            <v>10876.996901382536</v>
          </cell>
          <cell r="K25">
            <v>482560.31754593039</v>
          </cell>
          <cell r="M25">
            <v>0</v>
          </cell>
        </row>
        <row r="27">
          <cell r="G27">
            <v>400288.50823796343</v>
          </cell>
          <cell r="I27">
            <v>12141.148287174577</v>
          </cell>
          <cell r="K27">
            <v>482560.31754593039</v>
          </cell>
          <cell r="M27">
            <v>3599.6888802778285</v>
          </cell>
        </row>
        <row r="32">
          <cell r="G32">
            <v>386641.31540049205</v>
          </cell>
          <cell r="I32">
            <v>10029.967468504925</v>
          </cell>
          <cell r="K32">
            <v>483250.51666505111</v>
          </cell>
          <cell r="M32">
            <v>0</v>
          </cell>
        </row>
        <row r="33">
          <cell r="G33">
            <v>463555.94599931571</v>
          </cell>
          <cell r="I33">
            <v>13923.090365905791</v>
          </cell>
          <cell r="K33">
            <v>597649.52134866058</v>
          </cell>
          <cell r="M33">
            <v>0</v>
          </cell>
        </row>
        <row r="34">
          <cell r="G34">
            <v>535905.15788198879</v>
          </cell>
          <cell r="I34">
            <v>18290.195043548247</v>
          </cell>
          <cell r="K34">
            <v>597649.52134866058</v>
          </cell>
          <cell r="M34">
            <v>11879.895104949659</v>
          </cell>
        </row>
        <row r="35">
          <cell r="G35">
            <v>555709.20978357759</v>
          </cell>
          <cell r="I35">
            <v>19613.338335517201</v>
          </cell>
          <cell r="K35">
            <v>597649.52134866058</v>
          </cell>
          <cell r="M35">
            <v>15259.09510494966</v>
          </cell>
        </row>
        <row r="40">
          <cell r="G40">
            <v>556085.483660748</v>
          </cell>
          <cell r="I40">
            <v>12498.017464443719</v>
          </cell>
          <cell r="K40">
            <v>676467.07895722776</v>
          </cell>
          <cell r="M40">
            <v>0</v>
          </cell>
        </row>
        <row r="41">
          <cell r="G41">
            <v>652567.42806549859</v>
          </cell>
          <cell r="I41">
            <v>17142.061803378616</v>
          </cell>
          <cell r="K41">
            <v>817651.32648582209</v>
          </cell>
          <cell r="M41">
            <v>0</v>
          </cell>
        </row>
        <row r="42">
          <cell r="G42">
            <v>743581.60170470795</v>
          </cell>
          <cell r="I42">
            <v>22353.770114127561</v>
          </cell>
          <cell r="K42">
            <v>817651.32648582209</v>
          </cell>
          <cell r="M42">
            <v>14663.851139212838</v>
          </cell>
        </row>
        <row r="43">
          <cell r="G43">
            <v>785374.09798075724</v>
          </cell>
          <cell r="I43">
            <v>25037.273067163125</v>
          </cell>
          <cell r="K43">
            <v>817651.32648582209</v>
          </cell>
          <cell r="M43">
            <v>21686.25113921284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topLeftCell="M1" zoomScale="80" zoomScaleNormal="80" workbookViewId="0">
      <selection activeCell="AH24" sqref="AH24"/>
    </sheetView>
  </sheetViews>
  <sheetFormatPr defaultColWidth="9.109375" defaultRowHeight="13.2" x14ac:dyDescent="0.25"/>
  <cols>
    <col min="1" max="2" width="1.6640625" style="13" customWidth="1"/>
    <col min="3" max="3" width="14.33203125" style="13" bestFit="1" customWidth="1"/>
    <col min="4" max="4" width="9.5546875" style="13" bestFit="1" customWidth="1"/>
    <col min="5" max="8" width="9.109375" style="13"/>
    <col min="9" max="9" width="0.33203125" style="13" customWidth="1"/>
    <col min="10" max="14" width="9.109375" style="13"/>
    <col min="15" max="15" width="0.33203125" style="13" customWidth="1"/>
    <col min="16" max="20" width="9.6640625" style="13" customWidth="1"/>
    <col min="21" max="21" width="0.33203125" style="13" customWidth="1"/>
    <col min="22" max="26" width="9.109375" style="13"/>
    <col min="27" max="27" width="0.33203125" style="13" customWidth="1"/>
    <col min="28" max="32" width="9.109375" style="13"/>
    <col min="33" max="33" width="1.6640625" style="13" customWidth="1"/>
    <col min="34" max="35" width="6.33203125" style="13" bestFit="1" customWidth="1"/>
    <col min="36" max="36" width="7.33203125" style="13" bestFit="1" customWidth="1"/>
    <col min="37" max="37" width="7" style="13" customWidth="1"/>
    <col min="38" max="38" width="6.33203125" style="13" bestFit="1" customWidth="1"/>
    <col min="39" max="39" width="1.6640625" style="13" customWidth="1"/>
    <col min="40" max="44" width="9.109375" style="13"/>
    <col min="45" max="45" width="1.6640625" style="13" customWidth="1"/>
    <col min="46" max="50" width="9.109375" style="13"/>
    <col min="51" max="51" width="1.6640625" style="13" customWidth="1"/>
    <col min="52" max="56" width="9.109375" style="13"/>
    <col min="57" max="57" width="1.6640625" style="13" customWidth="1"/>
    <col min="58" max="62" width="9.109375" style="13"/>
    <col min="63" max="63" width="1.6640625" style="13" customWidth="1"/>
    <col min="64" max="68" width="9.109375" style="13"/>
    <col min="69" max="69" width="1.6640625" style="13" customWidth="1"/>
    <col min="70" max="74" width="9.109375" style="13"/>
    <col min="75" max="75" width="1.6640625" style="13" customWidth="1"/>
    <col min="76" max="80" width="9.109375" style="13"/>
    <col min="81" max="81" width="1.6640625" style="13" customWidth="1"/>
    <col min="82" max="86" width="9.109375" style="13"/>
    <col min="87" max="87" width="1.6640625" style="13" customWidth="1"/>
    <col min="88" max="16384" width="9.109375" style="13"/>
  </cols>
  <sheetData>
    <row r="1" spans="1:53" ht="12.75" x14ac:dyDescent="0.2">
      <c r="A1" s="14" t="s">
        <v>89</v>
      </c>
    </row>
    <row r="2" spans="1:53" ht="12.75" x14ac:dyDescent="0.2">
      <c r="A2" s="14" t="s">
        <v>90</v>
      </c>
    </row>
    <row r="4" spans="1:53" ht="12.75" x14ac:dyDescent="0.2">
      <c r="C4" s="13" t="s">
        <v>111</v>
      </c>
      <c r="D4" s="115" t="s">
        <v>17</v>
      </c>
      <c r="E4" s="115"/>
      <c r="F4" s="115"/>
      <c r="G4" s="115"/>
      <c r="H4" s="115"/>
      <c r="I4" s="102"/>
      <c r="J4" s="116" t="s">
        <v>21</v>
      </c>
      <c r="K4" s="117"/>
      <c r="L4" s="117"/>
      <c r="M4" s="117"/>
      <c r="N4" s="118"/>
      <c r="O4" s="102"/>
      <c r="P4" s="115" t="s">
        <v>21</v>
      </c>
      <c r="Q4" s="115"/>
      <c r="R4" s="115"/>
      <c r="S4" s="115"/>
      <c r="T4" s="115"/>
      <c r="U4" s="102"/>
      <c r="V4" s="119" t="s">
        <v>21</v>
      </c>
      <c r="W4" s="119"/>
      <c r="X4" s="119"/>
      <c r="Y4" s="119"/>
      <c r="Z4" s="119"/>
      <c r="AA4" s="102"/>
      <c r="AB4" s="115" t="s">
        <v>21</v>
      </c>
      <c r="AC4" s="115"/>
      <c r="AD4" s="115"/>
      <c r="AE4" s="115"/>
      <c r="AF4" s="115"/>
    </row>
    <row r="5" spans="1:53" ht="12.75" x14ac:dyDescent="0.2">
      <c r="C5" s="13" t="s">
        <v>112</v>
      </c>
      <c r="D5" s="115" t="s">
        <v>115</v>
      </c>
      <c r="E5" s="115"/>
      <c r="F5" s="115"/>
      <c r="G5" s="115"/>
      <c r="H5" s="115"/>
      <c r="I5" s="110"/>
      <c r="J5" s="116" t="s">
        <v>17</v>
      </c>
      <c r="K5" s="117"/>
      <c r="L5" s="117"/>
      <c r="M5" s="117"/>
      <c r="N5" s="118"/>
      <c r="O5" s="110"/>
      <c r="P5" s="112" t="s">
        <v>117</v>
      </c>
      <c r="Q5" s="113"/>
      <c r="R5" s="113"/>
      <c r="S5" s="113"/>
      <c r="T5" s="114"/>
      <c r="U5" s="110"/>
      <c r="V5" s="116" t="s">
        <v>17</v>
      </c>
      <c r="W5" s="117"/>
      <c r="X5" s="117"/>
      <c r="Y5" s="117"/>
      <c r="Z5" s="118"/>
      <c r="AA5" s="110"/>
      <c r="AB5" s="112" t="s">
        <v>117</v>
      </c>
      <c r="AC5" s="113"/>
      <c r="AD5" s="113"/>
      <c r="AE5" s="113"/>
      <c r="AF5" s="114"/>
    </row>
    <row r="6" spans="1:53" ht="12.75" x14ac:dyDescent="0.2">
      <c r="C6" s="13" t="s">
        <v>113</v>
      </c>
      <c r="D6" s="115" t="s">
        <v>114</v>
      </c>
      <c r="E6" s="115"/>
      <c r="F6" s="115"/>
      <c r="G6" s="115"/>
      <c r="H6" s="115"/>
      <c r="I6" s="110"/>
      <c r="J6" s="116" t="s">
        <v>116</v>
      </c>
      <c r="K6" s="117"/>
      <c r="L6" s="117"/>
      <c r="M6" s="117"/>
      <c r="N6" s="118"/>
      <c r="O6" s="110"/>
      <c r="P6" s="112" t="s">
        <v>116</v>
      </c>
      <c r="Q6" s="113"/>
      <c r="R6" s="113"/>
      <c r="S6" s="113"/>
      <c r="T6" s="114"/>
      <c r="U6" s="110"/>
      <c r="V6" s="116" t="s">
        <v>118</v>
      </c>
      <c r="W6" s="117"/>
      <c r="X6" s="117"/>
      <c r="Y6" s="117"/>
      <c r="Z6" s="118"/>
      <c r="AA6" s="110"/>
      <c r="AB6" s="112" t="s">
        <v>118</v>
      </c>
      <c r="AC6" s="113"/>
      <c r="AD6" s="113"/>
      <c r="AE6" s="113"/>
      <c r="AF6" s="114"/>
    </row>
    <row r="7" spans="1:53" ht="12.75" x14ac:dyDescent="0.2">
      <c r="C7" s="13" t="s">
        <v>120</v>
      </c>
      <c r="D7" s="98">
        <v>0.6</v>
      </c>
      <c r="E7" s="98">
        <v>0.65</v>
      </c>
      <c r="F7" s="98">
        <v>0.7</v>
      </c>
      <c r="G7" s="98">
        <v>0.75</v>
      </c>
      <c r="H7" s="99" t="s">
        <v>71</v>
      </c>
      <c r="I7" s="103"/>
      <c r="J7" s="100">
        <v>0.6</v>
      </c>
      <c r="K7" s="100">
        <v>0.65</v>
      </c>
      <c r="L7" s="100">
        <v>0.7</v>
      </c>
      <c r="M7" s="100">
        <v>0.75</v>
      </c>
      <c r="N7" s="101" t="s">
        <v>71</v>
      </c>
      <c r="O7" s="103"/>
      <c r="P7" s="98">
        <v>0.6</v>
      </c>
      <c r="Q7" s="98">
        <v>0.65</v>
      </c>
      <c r="R7" s="98">
        <v>0.7</v>
      </c>
      <c r="S7" s="98">
        <v>0.75</v>
      </c>
      <c r="T7" s="99" t="s">
        <v>71</v>
      </c>
      <c r="U7" s="103"/>
      <c r="V7" s="98">
        <v>0.6</v>
      </c>
      <c r="W7" s="98">
        <v>0.65</v>
      </c>
      <c r="X7" s="98">
        <v>0.7</v>
      </c>
      <c r="Y7" s="98">
        <v>0.75</v>
      </c>
      <c r="Z7" s="99" t="s">
        <v>71</v>
      </c>
      <c r="AA7" s="103"/>
      <c r="AB7" s="100">
        <v>0.6</v>
      </c>
      <c r="AC7" s="100">
        <v>0.65</v>
      </c>
      <c r="AD7" s="100">
        <v>0.7</v>
      </c>
      <c r="AE7" s="100">
        <v>0.75</v>
      </c>
      <c r="AF7" s="101" t="s">
        <v>71</v>
      </c>
    </row>
    <row r="8" spans="1:53" ht="12.75" x14ac:dyDescent="0.2">
      <c r="B8" s="92" t="s">
        <v>87</v>
      </c>
      <c r="C8" s="93"/>
      <c r="D8" s="94"/>
      <c r="E8" s="95"/>
      <c r="F8" s="95"/>
      <c r="G8" s="95"/>
      <c r="H8" s="96"/>
      <c r="I8" s="104"/>
      <c r="J8" s="94"/>
      <c r="K8" s="95"/>
      <c r="L8" s="95"/>
      <c r="M8" s="95"/>
      <c r="N8" s="96"/>
      <c r="O8" s="104"/>
      <c r="P8" s="94"/>
      <c r="Q8" s="95"/>
      <c r="R8" s="95"/>
      <c r="S8" s="95"/>
      <c r="T8" s="96"/>
      <c r="U8" s="104"/>
      <c r="V8" s="94"/>
      <c r="W8" s="95"/>
      <c r="X8" s="95"/>
      <c r="Y8" s="95"/>
      <c r="Z8" s="96"/>
      <c r="AA8" s="104"/>
      <c r="AB8" s="94"/>
      <c r="AC8" s="95"/>
      <c r="AD8" s="95"/>
      <c r="AE8" s="95"/>
      <c r="AF8" s="96"/>
    </row>
    <row r="9" spans="1:53" ht="12.75" x14ac:dyDescent="0.2">
      <c r="B9" s="97"/>
      <c r="C9" s="16" t="s">
        <v>91</v>
      </c>
      <c r="D9" s="86">
        <f t="array" ref="D9:H9">TRANSPOSE(Recip!$P$8:$P$12)</f>
        <v>0.24454361054766735</v>
      </c>
      <c r="E9" s="87">
        <v>0.24454361054766735</v>
      </c>
      <c r="F9" s="87">
        <v>0.24454361054766735</v>
      </c>
      <c r="G9" s="87">
        <v>0.29225152129817444</v>
      </c>
      <c r="H9" s="88">
        <v>0.29225152129817444</v>
      </c>
      <c r="I9" s="105"/>
      <c r="J9" s="86">
        <f t="array" ref="J9:N9">TRANSPOSE(Recip!$V$8:$V$12)</f>
        <v>0.27642464337389039</v>
      </c>
      <c r="K9" s="87">
        <v>0.30533460985072375</v>
      </c>
      <c r="L9" s="87">
        <v>0.34128678023431841</v>
      </c>
      <c r="M9" s="87">
        <v>0.38854095639805208</v>
      </c>
      <c r="N9" s="88">
        <v>0.40618754914566624</v>
      </c>
      <c r="O9" s="105"/>
      <c r="P9" s="86">
        <f t="array" ref="P9:T9">TRANSPOSE(Recip!$AH$8:$AH$12)</f>
        <v>0.28073616202214896</v>
      </c>
      <c r="Q9" s="87">
        <v>0.31467045250211767</v>
      </c>
      <c r="R9" s="87">
        <v>0.33008181152848681</v>
      </c>
      <c r="S9" s="87">
        <v>0.34549317055485596</v>
      </c>
      <c r="T9" s="88">
        <v>0.35919215635607304</v>
      </c>
      <c r="U9" s="105"/>
      <c r="V9" s="86">
        <f t="array" ref="V9:Z9">TRANSPOSE(Recip_Hgrid!$V$8:$V$12)</f>
        <v>0.25652098931744532</v>
      </c>
      <c r="W9" s="87">
        <v>0.27082590063923534</v>
      </c>
      <c r="X9" s="87">
        <v>0.28519359793824789</v>
      </c>
      <c r="Y9" s="87">
        <v>0.29977222854584906</v>
      </c>
      <c r="Z9" s="88">
        <v>0.31270736089084294</v>
      </c>
      <c r="AA9" s="105"/>
      <c r="AB9" s="86">
        <f t="array" ref="AB9:AF9">TRANSPOSE(Recip_Hgrid!$AH$8:$AH$12)</f>
        <v>0.25522765454710045</v>
      </c>
      <c r="AC9" s="87">
        <v>0.26900431550010895</v>
      </c>
      <c r="AD9" s="87">
        <v>0.28441567452647809</v>
      </c>
      <c r="AE9" s="87">
        <v>0.29982703355284723</v>
      </c>
      <c r="AF9" s="88">
        <v>0.31352601935406432</v>
      </c>
      <c r="AG9" s="82"/>
      <c r="AH9" s="111">
        <f>J9/$D9</f>
        <v>1.1303695187734568</v>
      </c>
      <c r="AI9" s="111">
        <f>K9/$E9</f>
        <v>1.2485896039847943</v>
      </c>
      <c r="AJ9" s="111">
        <f>L9/$F9</f>
        <v>1.3956070226901043</v>
      </c>
      <c r="AK9" s="111">
        <f>M9/$G9</f>
        <v>1.3294745384802864</v>
      </c>
      <c r="AL9" s="111">
        <f>N9/$H9</f>
        <v>1.3898560641922089</v>
      </c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</row>
    <row r="10" spans="1:53" ht="12.75" x14ac:dyDescent="0.2">
      <c r="B10" s="97"/>
      <c r="C10" s="16" t="s">
        <v>92</v>
      </c>
      <c r="D10" s="86">
        <f t="array" ref="D10:H10">TRANSPOSE(Recip!$P$17:$P$21)</f>
        <v>0.25910722345204068</v>
      </c>
      <c r="E10" s="87">
        <v>0.25910722345204068</v>
      </c>
      <c r="F10" s="87">
        <v>0.30965634335575665</v>
      </c>
      <c r="G10" s="87">
        <v>0.30965634335575665</v>
      </c>
      <c r="H10" s="88">
        <v>0.30965634335575665</v>
      </c>
      <c r="I10" s="103"/>
      <c r="J10" s="86">
        <f t="array" ref="J10:N10">TRANSPOSE(Recip!$V$17:$V$21)</f>
        <v>0.1376172332150635</v>
      </c>
      <c r="K10" s="87">
        <v>0.16718410120967786</v>
      </c>
      <c r="L10" s="87">
        <v>0.20313681363100075</v>
      </c>
      <c r="M10" s="87">
        <v>0.2422852052095481</v>
      </c>
      <c r="N10" s="88">
        <v>0.24662693905114821</v>
      </c>
      <c r="O10" s="103"/>
      <c r="P10" s="86">
        <f t="array" ref="P10:T10">TRANSPOSE(Recip!$AH$17:$AH$21)</f>
        <v>0.13886023295329433</v>
      </c>
      <c r="Q10" s="87">
        <v>0.17125310942061941</v>
      </c>
      <c r="R10" s="87">
        <v>0.18831848273907201</v>
      </c>
      <c r="S10" s="87">
        <v>0.2053838560575246</v>
      </c>
      <c r="T10" s="88">
        <v>0.21625736826043246</v>
      </c>
      <c r="U10" s="103"/>
      <c r="V10" s="86">
        <f t="array" ref="V10:Z10">TRANSPOSE(Recip_Hgrid!$V$17:$V$21)</f>
        <v>0.10358815105355114</v>
      </c>
      <c r="W10" s="87">
        <v>0.11665547930437316</v>
      </c>
      <c r="X10" s="87">
        <v>0.13004524032351686</v>
      </c>
      <c r="Y10" s="87">
        <v>0.14362564408534395</v>
      </c>
      <c r="Z10" s="88">
        <v>0.15237138945153969</v>
      </c>
      <c r="AA10" s="103"/>
      <c r="AB10" s="86">
        <f t="array" ref="AB10:AF10">TRANSPOSE(Recip_Hgrid!$AH$17:$AH$21)</f>
        <v>9.897656378289163E-2</v>
      </c>
      <c r="AC10" s="87">
        <v>0.11038096215782531</v>
      </c>
      <c r="AD10" s="87">
        <v>0.12744633547627793</v>
      </c>
      <c r="AE10" s="87">
        <v>0.14451170879473052</v>
      </c>
      <c r="AF10" s="88">
        <v>0.15538522099763835</v>
      </c>
      <c r="AH10" s="111">
        <f t="shared" ref="AH10:AH12" si="0">J10/$D10</f>
        <v>0.53112079000196488</v>
      </c>
      <c r="AI10" s="111">
        <f t="shared" ref="AI10:AI12" si="1">K10/$E10</f>
        <v>0.64523134084149802</v>
      </c>
      <c r="AJ10" s="111">
        <f t="shared" ref="AJ10:AJ12" si="2">L10/$F10</f>
        <v>0.65600727383653756</v>
      </c>
      <c r="AK10" s="111">
        <f t="shared" ref="AK10:AK12" si="3">M10/$G10</f>
        <v>0.78243255921675892</v>
      </c>
      <c r="AL10" s="111">
        <f t="shared" ref="AL10:AL12" si="4">N10/$H10</f>
        <v>0.79645369566288693</v>
      </c>
    </row>
    <row r="11" spans="1:53" ht="12.75" x14ac:dyDescent="0.2">
      <c r="B11" s="97"/>
      <c r="C11" s="16" t="s">
        <v>93</v>
      </c>
      <c r="D11" s="86">
        <f t="array" ref="D11:H11">TRANSPOSE(Recip!$P$26:$P$30)</f>
        <v>0.30981934058026883</v>
      </c>
      <c r="E11" s="87">
        <v>0.30981934058026883</v>
      </c>
      <c r="F11" s="87">
        <v>0.37026186621437568</v>
      </c>
      <c r="G11" s="87">
        <v>0.37026186621437568</v>
      </c>
      <c r="H11" s="88">
        <v>0.37026186621437568</v>
      </c>
      <c r="I11" s="103"/>
      <c r="J11" s="86">
        <f t="array" ref="J11:N11">TRANSPOSE(Recip!$V$26:$V$30)</f>
        <v>0.15103961184308456</v>
      </c>
      <c r="K11" s="87">
        <v>0.18501429429762065</v>
      </c>
      <c r="L11" s="87">
        <v>0.22601673294627445</v>
      </c>
      <c r="M11" s="87">
        <v>0.26856926158374611</v>
      </c>
      <c r="N11" s="88">
        <v>0.27242854720177256</v>
      </c>
      <c r="O11" s="103"/>
      <c r="P11" s="86">
        <f t="array" ref="P11:T11">TRANSPOSE(Recip!$AH$26:$AH$30)</f>
        <v>0.15500932601046929</v>
      </c>
      <c r="Q11" s="87">
        <v>0.19267832439427668</v>
      </c>
      <c r="R11" s="87">
        <v>0.211851267041124</v>
      </c>
      <c r="S11" s="87">
        <v>0.23086575561650979</v>
      </c>
      <c r="T11" s="88">
        <v>0.24084836211858737</v>
      </c>
      <c r="U11" s="103"/>
      <c r="V11" s="86">
        <f t="array" ref="V11:Z11">TRANSPOSE(Recip_Hgrid!$V$26:$V$30)</f>
        <v>0.10821388807228793</v>
      </c>
      <c r="W11" s="87">
        <v>0.12285198643510185</v>
      </c>
      <c r="X11" s="87">
        <v>0.13783714200260744</v>
      </c>
      <c r="Y11" s="87">
        <v>0.15290503514450424</v>
      </c>
      <c r="Z11" s="88">
        <v>0.16089293233666244</v>
      </c>
      <c r="AA11" s="103"/>
      <c r="AB11" s="86">
        <f t="array" ref="AB11:AF11">TRANSPOSE(Recip_Hgrid!$AH$26:$AH$30)</f>
        <v>0.10323003237957913</v>
      </c>
      <c r="AC11" s="87">
        <v>0.11605043475519269</v>
      </c>
      <c r="AD11" s="87">
        <v>0.13522337740204005</v>
      </c>
      <c r="AE11" s="87">
        <v>0.15423786597742586</v>
      </c>
      <c r="AF11" s="88">
        <v>0.16422047247950336</v>
      </c>
      <c r="AH11" s="111">
        <f t="shared" si="0"/>
        <v>0.4875086608866912</v>
      </c>
      <c r="AI11" s="111">
        <f t="shared" si="1"/>
        <v>0.59716831735263032</v>
      </c>
      <c r="AJ11" s="111">
        <f t="shared" si="2"/>
        <v>0.61042400951821052</v>
      </c>
      <c r="AK11" s="111">
        <f t="shared" si="3"/>
        <v>0.72534950555304778</v>
      </c>
      <c r="AL11" s="111">
        <f t="shared" si="4"/>
        <v>0.73577263029307161</v>
      </c>
    </row>
    <row r="12" spans="1:53" ht="12.75" x14ac:dyDescent="0.2">
      <c r="B12" s="97"/>
      <c r="C12" s="16" t="s">
        <v>94</v>
      </c>
      <c r="D12" s="86">
        <f t="array" ref="D12:H12">TRANSPOSE(Recip!$P$35:$P$39)</f>
        <v>0.35399363716726162</v>
      </c>
      <c r="E12" s="90">
        <v>0.35399363716726162</v>
      </c>
      <c r="F12" s="90">
        <v>0.38827591554393126</v>
      </c>
      <c r="G12" s="90">
        <v>0.38827591554393126</v>
      </c>
      <c r="H12" s="91">
        <v>0.38827591554393126</v>
      </c>
      <c r="I12" s="103"/>
      <c r="J12" s="86">
        <f t="array" ref="J12:N12">TRANSPOSE(Recip!$V$35:$V$39)</f>
        <v>0.18505531731067762</v>
      </c>
      <c r="K12" s="90">
        <v>0.2270231706514774</v>
      </c>
      <c r="L12" s="90">
        <v>0.27674645931496789</v>
      </c>
      <c r="M12" s="90">
        <v>0.31215506391325448</v>
      </c>
      <c r="N12" s="91">
        <v>0.31633996237252199</v>
      </c>
      <c r="O12" s="103"/>
      <c r="P12" s="86">
        <f t="array" ref="P12:T12">TRANSPOSE(Recip!$AH$35:$AH$39)</f>
        <v>0.1872721883136084</v>
      </c>
      <c r="Q12" s="90">
        <v>0.23263423341238335</v>
      </c>
      <c r="R12" s="90">
        <v>0.25450876663193106</v>
      </c>
      <c r="S12" s="90">
        <v>0.27621758369072474</v>
      </c>
      <c r="T12" s="91">
        <v>0.28748628262200687</v>
      </c>
      <c r="U12" s="103"/>
      <c r="V12" s="86">
        <f t="array" ref="V12:Z12">TRANSPOSE(Recip_Hgrid!$V$35:$V$39)</f>
        <v>0.12008221243583006</v>
      </c>
      <c r="W12" s="90">
        <v>0.1368417935712542</v>
      </c>
      <c r="X12" s="90">
        <v>0.15384708593363985</v>
      </c>
      <c r="Y12" s="90">
        <v>0.17094942267482316</v>
      </c>
      <c r="Z12" s="91">
        <v>0.17991053018329711</v>
      </c>
      <c r="AA12" s="103"/>
      <c r="AB12" s="86">
        <f t="array" ref="AB12:AF12">TRANSPOSE(Recip_Hgrid!$AH$35:$AH$39)</f>
        <v>0.11486712943828886</v>
      </c>
      <c r="AC12" s="90">
        <v>0.12960832781774015</v>
      </c>
      <c r="AD12" s="90">
        <v>0.15148286103728786</v>
      </c>
      <c r="AE12" s="90">
        <v>0.17319167809608149</v>
      </c>
      <c r="AF12" s="91">
        <v>0.18446037702736368</v>
      </c>
      <c r="AH12" s="111">
        <f t="shared" si="0"/>
        <v>0.52276452986989475</v>
      </c>
      <c r="AI12" s="111">
        <f t="shared" si="1"/>
        <v>0.64131991882161765</v>
      </c>
      <c r="AJ12" s="111">
        <f t="shared" si="2"/>
        <v>0.71275721268283398</v>
      </c>
      <c r="AK12" s="111">
        <f t="shared" si="3"/>
        <v>0.80395165246332634</v>
      </c>
      <c r="AL12" s="111">
        <f t="shared" si="4"/>
        <v>0.81472980864487821</v>
      </c>
    </row>
    <row r="13" spans="1:53" ht="12.75" x14ac:dyDescent="0.2">
      <c r="B13" s="92" t="s">
        <v>88</v>
      </c>
      <c r="C13" s="93"/>
      <c r="D13" s="94"/>
      <c r="E13" s="95"/>
      <c r="F13" s="95"/>
      <c r="G13" s="95"/>
      <c r="H13" s="96"/>
      <c r="I13" s="104"/>
      <c r="J13" s="94"/>
      <c r="K13" s="95"/>
      <c r="L13" s="95"/>
      <c r="M13" s="95"/>
      <c r="N13" s="96"/>
      <c r="O13" s="104"/>
      <c r="P13" s="94"/>
      <c r="Q13" s="95"/>
      <c r="R13" s="95"/>
      <c r="S13" s="95"/>
      <c r="T13" s="96"/>
      <c r="U13" s="104"/>
      <c r="V13" s="94"/>
      <c r="W13" s="95"/>
      <c r="X13" s="95"/>
      <c r="Y13" s="95"/>
      <c r="Z13" s="96"/>
      <c r="AA13" s="104"/>
      <c r="AB13" s="94"/>
      <c r="AC13" s="95"/>
      <c r="AD13" s="95"/>
      <c r="AE13" s="95"/>
      <c r="AF13" s="96"/>
    </row>
    <row r="14" spans="1:53" ht="12.75" x14ac:dyDescent="0.2">
      <c r="B14" s="97"/>
      <c r="C14" s="16" t="s">
        <v>95</v>
      </c>
      <c r="D14" s="83">
        <f t="array" ref="D14:E14">TRANSPOSE(GT!$P$8:$P$9)</f>
        <v>0.20936118365849898</v>
      </c>
      <c r="E14" s="84">
        <v>0.20936118365849898</v>
      </c>
      <c r="F14" s="72"/>
      <c r="G14" s="84"/>
      <c r="H14" s="85">
        <f>GT!$P$10</f>
        <v>0.20936118365849898</v>
      </c>
      <c r="I14" s="105"/>
      <c r="J14" s="83">
        <f t="array" ref="J14:K14">TRANSPOSE(GT!$V$8:$V$9)</f>
        <v>6.9284698121950414E-2</v>
      </c>
      <c r="K14" s="84">
        <v>9.9463056700820313E-2</v>
      </c>
      <c r="L14" s="72"/>
      <c r="M14" s="84"/>
      <c r="N14" s="85">
        <f>GT!$V$10</f>
        <v>0.10114662901035969</v>
      </c>
      <c r="O14" s="105"/>
      <c r="P14" s="83">
        <f t="array" ref="P14:Q14">TRANSPOSE(GT!$AH$8:$AH$9)</f>
        <v>6.8579337668525961E-2</v>
      </c>
      <c r="Q14" s="84">
        <v>0.10194328395927361</v>
      </c>
      <c r="R14" s="72"/>
      <c r="S14" s="84"/>
      <c r="T14" s="85">
        <f>GT!$AH$10</f>
        <v>0.10277467982382991</v>
      </c>
      <c r="U14" s="105"/>
      <c r="V14" s="83">
        <f t="array" ref="V14:W14">TRANSPOSE(GT_Hgrid!$V$8:$V$9)</f>
        <v>5.545207788000156E-2</v>
      </c>
      <c r="W14" s="84">
        <v>7.2665143850186589E-2</v>
      </c>
      <c r="X14" s="72"/>
      <c r="Y14" s="84"/>
      <c r="Z14" s="85">
        <f>GT_Hgrid!$V$10</f>
        <v>7.3533914950181786E-2</v>
      </c>
      <c r="AA14" s="105"/>
      <c r="AB14" s="83">
        <f t="array" ref="AB14:AC14">TRANSPOSE(GT_Hgrid!$AH$8:$AH$9)</f>
        <v>4.9970189806894695E-2</v>
      </c>
      <c r="AC14" s="84">
        <v>6.46300099105762E-2</v>
      </c>
      <c r="AD14" s="72"/>
      <c r="AE14" s="84"/>
      <c r="AF14" s="85">
        <f>GT_Hgrid!$AH$10</f>
        <v>6.54614057751325E-2</v>
      </c>
      <c r="AH14" s="111">
        <f>J14/$D14</f>
        <v>0.33093382885609135</v>
      </c>
      <c r="AI14" s="111">
        <f>K14/$E14</f>
        <v>0.47507878472382065</v>
      </c>
      <c r="AJ14" s="111"/>
      <c r="AK14" s="111"/>
      <c r="AL14" s="111">
        <f>N14/$H14</f>
        <v>0.48312025774245598</v>
      </c>
      <c r="AM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3" ht="12.75" x14ac:dyDescent="0.2">
      <c r="B15" s="97"/>
      <c r="C15" s="16" t="s">
        <v>96</v>
      </c>
      <c r="D15" s="86">
        <f t="array" ref="D15:E15">TRANSPOSE(GT!$P$15:$P$16)</f>
        <v>0.17077622576343804</v>
      </c>
      <c r="E15" s="87">
        <v>0.17077622576343804</v>
      </c>
      <c r="F15" s="16"/>
      <c r="G15" s="16"/>
      <c r="H15" s="88">
        <f>GT!$P$17</f>
        <v>0.17077622576343804</v>
      </c>
      <c r="I15" s="103"/>
      <c r="J15" s="86">
        <f t="array" ref="J15:K15">TRANSPOSE(GT!$V$15:$V$16)</f>
        <v>0.1279128021561044</v>
      </c>
      <c r="K15" s="87">
        <v>0.17230540717104645</v>
      </c>
      <c r="L15" s="16"/>
      <c r="M15" s="16"/>
      <c r="N15" s="88">
        <f>GT!$V$17</f>
        <v>0.21773968784838352</v>
      </c>
      <c r="O15" s="103"/>
      <c r="P15" s="86">
        <f t="array" ref="P15:Q15">TRANSPOSE(GT!$AH$15:$AH$16)</f>
        <v>0.1285576851948606</v>
      </c>
      <c r="Q15" s="87">
        <v>0.17504563140752399</v>
      </c>
      <c r="R15" s="16"/>
      <c r="S15" s="16"/>
      <c r="T15" s="88">
        <f>GT!$AH$17</f>
        <v>0.20223019004302037</v>
      </c>
      <c r="U15" s="103"/>
      <c r="V15" s="86">
        <f t="array" ref="V15:W15">TRANSPOSE(GT_Hgrid!$V$15:$V$16)</f>
        <v>9.372521376132828E-2</v>
      </c>
      <c r="W15" s="87">
        <v>0.11586156707078982</v>
      </c>
      <c r="X15" s="16"/>
      <c r="Y15" s="16"/>
      <c r="Z15" s="88">
        <f>GT_Hgrid!$V$17</f>
        <v>0.13681793356385025</v>
      </c>
      <c r="AA15" s="103"/>
      <c r="AB15" s="86">
        <f t="array" ref="AB15:AC15">TRANSPOSE(GT_Hgrid!$AH$15:$AH$16)</f>
        <v>8.5883596376487611E-2</v>
      </c>
      <c r="AC15" s="87">
        <v>0.1049897224212621</v>
      </c>
      <c r="AD15" s="16"/>
      <c r="AE15" s="16"/>
      <c r="AF15" s="88">
        <f>GT_Hgrid!$AH$17</f>
        <v>0.13217428105675849</v>
      </c>
      <c r="AH15" s="111">
        <f t="shared" ref="AH15:AH17" si="5">J15/$D15</f>
        <v>0.74900825091011947</v>
      </c>
      <c r="AI15" s="111">
        <f t="shared" ref="AI15:AI17" si="6">K15/$E15</f>
        <v>1.0089542991172944</v>
      </c>
      <c r="AJ15" s="111"/>
      <c r="AK15" s="111"/>
      <c r="AL15" s="111">
        <f t="shared" ref="AL15:AL17" si="7">N15/$H15</f>
        <v>1.2750000000000001</v>
      </c>
    </row>
    <row r="16" spans="1:53" ht="12.75" x14ac:dyDescent="0.2">
      <c r="B16" s="97"/>
      <c r="C16" s="16" t="s">
        <v>97</v>
      </c>
      <c r="D16" s="86">
        <f t="array" ref="D16:E16">TRANSPOSE(GT!$P$22:$P$23)</f>
        <v>0.12715398856631335</v>
      </c>
      <c r="E16" s="87">
        <v>0.12715398856631335</v>
      </c>
      <c r="F16" s="16"/>
      <c r="G16" s="16"/>
      <c r="H16" s="88">
        <f>GT!$P$24</f>
        <v>0.12715398856631335</v>
      </c>
      <c r="I16" s="103"/>
      <c r="J16" s="86">
        <f t="array" ref="J16:K16">TRANSPOSE(GT!$V$22:$V$23)</f>
        <v>0.12620196677382234</v>
      </c>
      <c r="K16" s="87">
        <v>0.16212133542204954</v>
      </c>
      <c r="L16" s="16"/>
      <c r="M16" s="16"/>
      <c r="N16" s="88">
        <f>GT!$V$24</f>
        <v>0.16212133542204954</v>
      </c>
      <c r="O16" s="103"/>
      <c r="P16" s="86">
        <f t="array" ref="P16:Q16">TRANSPOSE(GT!$AH$22:$AH$23)</f>
        <v>0.12638836381812785</v>
      </c>
      <c r="Q16" s="87">
        <v>0.13033283828047118</v>
      </c>
      <c r="R16" s="16"/>
      <c r="S16" s="16"/>
      <c r="T16" s="88">
        <f>GT!$AH$24</f>
        <v>0.15536610176388016</v>
      </c>
      <c r="U16" s="103"/>
      <c r="V16" s="86">
        <f t="array" ref="V16:W16">TRANSPOSE(GT_Hgrid!$V$22:$V$23)</f>
        <v>9.4274273553964671E-2</v>
      </c>
      <c r="W16" s="87">
        <v>0.11371724465480951</v>
      </c>
      <c r="X16" s="16"/>
      <c r="Y16" s="16"/>
      <c r="Z16" s="88">
        <f>GT_Hgrid!$V$24</f>
        <v>0.1243086178184475</v>
      </c>
      <c r="AA16" s="103"/>
      <c r="AB16" s="86">
        <f t="array" ref="AB16:AC16">TRANSPOSE(GT_Hgrid!$AH$22:$AH$23)</f>
        <v>8.5669974867076545E-2</v>
      </c>
      <c r="AC16" s="87">
        <v>0.10685790983529346</v>
      </c>
      <c r="AD16" s="16"/>
      <c r="AE16" s="16"/>
      <c r="AF16" s="88">
        <f>GT_Hgrid!$AH$24</f>
        <v>0.1318911733187024</v>
      </c>
      <c r="AH16" s="111">
        <f t="shared" si="5"/>
        <v>0.99251284365339032</v>
      </c>
      <c r="AI16" s="111">
        <f t="shared" si="6"/>
        <v>1.2750000000000001</v>
      </c>
      <c r="AJ16" s="111"/>
      <c r="AK16" s="111"/>
      <c r="AL16" s="111">
        <f t="shared" si="7"/>
        <v>1.2750000000000001</v>
      </c>
    </row>
    <row r="17" spans="2:54" ht="12.75" x14ac:dyDescent="0.2">
      <c r="B17" s="97"/>
      <c r="C17" s="16" t="s">
        <v>98</v>
      </c>
      <c r="D17" s="86">
        <f t="array" ref="D17:E17">TRANSPOSE(GT!$P$29:$P$30)</f>
        <v>8.0984648938673506E-2</v>
      </c>
      <c r="E17" s="87">
        <v>8.0984648938673506E-2</v>
      </c>
      <c r="F17" s="16"/>
      <c r="G17" s="16"/>
      <c r="H17" s="88">
        <f>GT!$P$31</f>
        <v>8.0984648938673506E-2</v>
      </c>
      <c r="I17" s="103"/>
      <c r="J17" s="86">
        <f t="array" ref="J17:K17">TRANSPOSE(GT!$V$29:$V$30)</f>
        <v>0.10325542739680872</v>
      </c>
      <c r="K17" s="87">
        <v>0.10325542739680872</v>
      </c>
      <c r="L17" s="16"/>
      <c r="M17" s="16"/>
      <c r="N17" s="88">
        <f>GT!$V$31</f>
        <v>0.10325542739680872</v>
      </c>
      <c r="O17" s="103"/>
      <c r="P17" s="86">
        <f t="array" ref="P17:Q17">TRANSPOSE(GT!$AH$29:$AH$30)</f>
        <v>8.3009265162140355E-2</v>
      </c>
      <c r="Q17" s="87">
        <v>8.3009265162140355E-2</v>
      </c>
      <c r="R17" s="16"/>
      <c r="S17" s="16"/>
      <c r="T17" s="88">
        <f>GT!$AH$31</f>
        <v>0.10325542739680872</v>
      </c>
      <c r="U17" s="103"/>
      <c r="V17" s="86">
        <f t="array" ref="V17:W17">TRANSPOSE(GT_Hgrid!$V$29:$V$30)</f>
        <v>0.10325542739680872</v>
      </c>
      <c r="W17" s="87">
        <v>0.10325542739680872</v>
      </c>
      <c r="X17" s="16"/>
      <c r="Y17" s="16"/>
      <c r="Z17" s="88">
        <f>GT_Hgrid!$V$31</f>
        <v>0.10325542739680872</v>
      </c>
      <c r="AA17" s="103"/>
      <c r="AB17" s="86">
        <f t="array" ref="AB17:AC17">TRANSPOSE(GT_Hgrid!$AH$29:$AH$30)</f>
        <v>8.3009265162140355E-2</v>
      </c>
      <c r="AC17" s="87">
        <v>8.3009265162140355E-2</v>
      </c>
      <c r="AD17" s="16"/>
      <c r="AE17" s="16"/>
      <c r="AF17" s="88">
        <f>GT_Hgrid!$AH$31</f>
        <v>0.10325542739680872</v>
      </c>
      <c r="AH17" s="111">
        <f t="shared" si="5"/>
        <v>1.2749999999999999</v>
      </c>
      <c r="AI17" s="111">
        <f t="shared" si="6"/>
        <v>1.2749999999999999</v>
      </c>
      <c r="AJ17" s="111"/>
      <c r="AK17" s="111"/>
      <c r="AL17" s="111">
        <f t="shared" si="7"/>
        <v>1.2749999999999999</v>
      </c>
    </row>
    <row r="18" spans="2:54" ht="12.75" x14ac:dyDescent="0.2">
      <c r="B18" s="97"/>
      <c r="C18" s="16" t="s">
        <v>99</v>
      </c>
      <c r="D18" s="89">
        <f t="array" ref="D18:E18">TRANSPOSE(GT!$P$36:$P$37)</f>
        <v>4.5027987956418089E-2</v>
      </c>
      <c r="E18" s="90">
        <v>4.5027987956418089E-2</v>
      </c>
      <c r="F18" s="45"/>
      <c r="G18" s="45"/>
      <c r="H18" s="91">
        <f>GT!$P$38</f>
        <v>4.5027987956418089E-2</v>
      </c>
      <c r="I18" s="103"/>
      <c r="J18" s="89">
        <f t="array" ref="J18:K18">TRANSPOSE(GT!$V$36:$V$37)</f>
        <v>5.7410684644433059E-2</v>
      </c>
      <c r="K18" s="90">
        <v>5.7410684644433059E-2</v>
      </c>
      <c r="L18" s="45"/>
      <c r="M18" s="45"/>
      <c r="N18" s="91">
        <f>GT!$V$38</f>
        <v>5.7410684644433059E-2</v>
      </c>
      <c r="O18" s="103"/>
      <c r="P18" s="89">
        <f t="array" ref="P18:Q18">TRANSPOSE(GT!$AH$36:$AH$37)</f>
        <v>4.615368765532854E-2</v>
      </c>
      <c r="Q18" s="90">
        <v>4.615368765532854E-2</v>
      </c>
      <c r="R18" s="45"/>
      <c r="S18" s="45"/>
      <c r="T18" s="91">
        <f>GT!$AH$38</f>
        <v>5.7410684644433059E-2</v>
      </c>
      <c r="U18" s="103"/>
      <c r="V18" s="89">
        <f t="array" ref="V18:W18">TRANSPOSE(GT_Hgrid!$V$36:$V$37)</f>
        <v>5.7410684644433059E-2</v>
      </c>
      <c r="W18" s="90">
        <v>5.7410684644433059E-2</v>
      </c>
      <c r="X18" s="45"/>
      <c r="Y18" s="45"/>
      <c r="Z18" s="91">
        <f>GT_Hgrid!$V$38</f>
        <v>5.7410684644433059E-2</v>
      </c>
      <c r="AA18" s="103"/>
      <c r="AB18" s="89">
        <f t="array" ref="AB18:AC18">TRANSPOSE(GT_Hgrid!$AH$36:$AH$37)</f>
        <v>4.615368765532854E-2</v>
      </c>
      <c r="AC18" s="90">
        <v>4.615368765532854E-2</v>
      </c>
      <c r="AD18" s="45"/>
      <c r="AE18" s="45"/>
      <c r="AF18" s="91">
        <f>GT_Hgrid!$AH$38</f>
        <v>5.7410684644433059E-2</v>
      </c>
      <c r="AH18" s="111">
        <f t="shared" ref="AH18" si="8">J18/$D18</f>
        <v>1.2749999999999999</v>
      </c>
      <c r="AI18" s="111">
        <f t="shared" ref="AI18" si="9">K18/$E18</f>
        <v>1.2749999999999999</v>
      </c>
      <c r="AJ18" s="111"/>
      <c r="AK18" s="111"/>
      <c r="AL18" s="111">
        <f t="shared" ref="AL18" si="10">N18/$H18</f>
        <v>1.2749999999999999</v>
      </c>
    </row>
    <row r="19" spans="2:54" ht="12.75" x14ac:dyDescent="0.2">
      <c r="B19" s="92" t="s">
        <v>64</v>
      </c>
      <c r="C19" s="93"/>
      <c r="D19" s="94"/>
      <c r="E19" s="95"/>
      <c r="F19" s="95"/>
      <c r="G19" s="95"/>
      <c r="H19" s="96"/>
      <c r="I19" s="104"/>
      <c r="J19" s="94"/>
      <c r="K19" s="95"/>
      <c r="L19" s="95"/>
      <c r="M19" s="95"/>
      <c r="N19" s="96"/>
      <c r="O19" s="104"/>
      <c r="P19" s="94"/>
      <c r="Q19" s="95"/>
      <c r="R19" s="95"/>
      <c r="S19" s="95"/>
      <c r="T19" s="96"/>
      <c r="U19" s="104"/>
      <c r="V19" s="94"/>
      <c r="W19" s="95"/>
      <c r="X19" s="95"/>
      <c r="Y19" s="95"/>
      <c r="Z19" s="96"/>
      <c r="AA19" s="104"/>
      <c r="AB19" s="94"/>
      <c r="AC19" s="95"/>
      <c r="AD19" s="95"/>
      <c r="AE19" s="95"/>
      <c r="AF19" s="96"/>
    </row>
    <row r="20" spans="2:54" ht="12.75" x14ac:dyDescent="0.2">
      <c r="B20" s="23"/>
      <c r="C20" s="16" t="s">
        <v>100</v>
      </c>
      <c r="D20" s="83">
        <f t="array" ref="D20:F20">TRANSPOSE(MT!$P$8:$P$10)</f>
        <v>0.15576227390180877</v>
      </c>
      <c r="E20" s="84">
        <v>0.15576227390180877</v>
      </c>
      <c r="F20" s="84">
        <v>0.18614987080103362</v>
      </c>
      <c r="G20" s="72"/>
      <c r="H20" s="85">
        <f>MT!$P$11</f>
        <v>0.18614987080103362</v>
      </c>
      <c r="I20" s="105"/>
      <c r="J20" s="83">
        <f t="array" ref="J20:L20">TRANSPOSE(MT!$V$8:$V$10)</f>
        <v>0.47169147935236361</v>
      </c>
      <c r="K20" s="84">
        <v>0.49064859579752912</v>
      </c>
      <c r="L20" s="84">
        <v>0.51463010049955782</v>
      </c>
      <c r="M20" s="72"/>
      <c r="N20" s="85">
        <f>MT!$V$11</f>
        <v>0.53686409529189283</v>
      </c>
      <c r="O20" s="105"/>
      <c r="P20" s="83">
        <f t="array" ref="P20:R20">TRANSPOSE(MT!$AH$8:$AH$10)</f>
        <v>0.47412108449195595</v>
      </c>
      <c r="Q20" s="84">
        <v>0.49652423017363723</v>
      </c>
      <c r="R20" s="84">
        <v>0.50743120691782329</v>
      </c>
      <c r="S20" s="72"/>
      <c r="T20" s="85">
        <f>MT!$AH$11</f>
        <v>0.51540795110386983</v>
      </c>
      <c r="U20" s="105"/>
      <c r="V20" s="83">
        <f t="array" ref="V20:X20">TRANSPOSE(MT_Hgrid!$V$8:$V$10)</f>
        <v>0.46193639779338291</v>
      </c>
      <c r="W20" s="84">
        <v>0.47208280224674792</v>
      </c>
      <c r="X20" s="84">
        <v>0.48232617693392088</v>
      </c>
      <c r="Y20" s="72"/>
      <c r="Z20" s="85">
        <f>MT_Hgrid!$V$11</f>
        <v>0.48984439533197116</v>
      </c>
      <c r="AA20" s="105"/>
      <c r="AB20" s="83">
        <f t="array" ref="AB20:AD20">TRANSPOSE(MT_Hgrid!$AH$8:$AH$10)</f>
        <v>0.46107431619867478</v>
      </c>
      <c r="AC20" s="84">
        <v>0.47083081665261262</v>
      </c>
      <c r="AD20" s="84">
        <v>0.48173779339679873</v>
      </c>
      <c r="AE20" s="72"/>
      <c r="AF20" s="85">
        <f>MT_Hgrid!$AH$11</f>
        <v>0.48971453758284522</v>
      </c>
      <c r="AG20" s="82"/>
      <c r="AH20" s="111">
        <f>J20/$D20</f>
        <v>3.0282780774612594</v>
      </c>
      <c r="AI20" s="111">
        <f>K20/$E20</f>
        <v>3.1499835198016553</v>
      </c>
      <c r="AJ20" s="111">
        <f>L20/$F20</f>
        <v>2.7646009007957919</v>
      </c>
      <c r="AK20" s="111"/>
      <c r="AL20" s="111">
        <f>N20/$H20</f>
        <v>2.8840422664903178</v>
      </c>
      <c r="AM20" s="82"/>
      <c r="AN20" s="82"/>
      <c r="AO20" s="82"/>
      <c r="AP20" s="82"/>
      <c r="AU20" s="82"/>
      <c r="AV20" s="82"/>
      <c r="AW20" s="82"/>
      <c r="AX20" s="82"/>
      <c r="AY20" s="82"/>
      <c r="AZ20" s="82"/>
      <c r="BA20" s="82"/>
      <c r="BB20" s="82"/>
    </row>
    <row r="21" spans="2:54" ht="12.75" x14ac:dyDescent="0.2">
      <c r="B21" s="23"/>
      <c r="C21" s="16" t="s">
        <v>101</v>
      </c>
      <c r="D21" s="86">
        <f t="array" ref="D21:F21">TRANSPOSE(MT!$P$16:$P$18)</f>
        <v>0.2080055210489993</v>
      </c>
      <c r="E21" s="87">
        <v>0.2080055210489993</v>
      </c>
      <c r="F21" s="87">
        <v>0.2080055210489993</v>
      </c>
      <c r="G21" s="16"/>
      <c r="H21" s="88">
        <f>MT!$P$19</f>
        <v>0.24858523119392684</v>
      </c>
      <c r="I21" s="103"/>
      <c r="J21" s="86">
        <f t="array" ref="J21:L21">TRANSPOSE(MT!$V$16:$V$18)</f>
        <v>0.32601710551776225</v>
      </c>
      <c r="K21" s="87">
        <v>0.35090601981963992</v>
      </c>
      <c r="L21" s="87">
        <v>0.38181341116215717</v>
      </c>
      <c r="M21" s="16"/>
      <c r="N21" s="88">
        <f>MT!$V$19</f>
        <v>0.41676388080585847</v>
      </c>
      <c r="O21" s="103"/>
      <c r="P21" s="86">
        <f t="array" ref="P21:R21">TRANSPOSE(MT!$AH$16:$AH$18)</f>
        <v>0.32958679940178437</v>
      </c>
      <c r="Q21" s="87">
        <v>0.35884860572086308</v>
      </c>
      <c r="R21" s="87">
        <v>0.37224454012812913</v>
      </c>
      <c r="S21" s="16"/>
      <c r="T21" s="88">
        <f>MT!$AH$19</f>
        <v>0.38406330107732489</v>
      </c>
      <c r="U21" s="103"/>
      <c r="V21" s="86">
        <f t="array" ref="V21:X21">TRANSPOSE(MT_Hgrid!$V$16:$V$18)</f>
        <v>0.31012871406828446</v>
      </c>
      <c r="W21" s="87">
        <v>0.32268635079808194</v>
      </c>
      <c r="X21" s="87">
        <v>0.33523844911017453</v>
      </c>
      <c r="Y21" s="16"/>
      <c r="Z21" s="88">
        <f>MT_Hgrid!$V$19</f>
        <v>0.34636297426431567</v>
      </c>
      <c r="AA21" s="103"/>
      <c r="AB21" s="86">
        <f t="array" ref="AB21:AD21">TRANSPOSE(MT_Hgrid!$AH$16:$AH$18)</f>
        <v>0.30901377011097297</v>
      </c>
      <c r="AC21" s="87">
        <v>0.32109724652646027</v>
      </c>
      <c r="AD21" s="87">
        <v>0.33449318093372632</v>
      </c>
      <c r="AE21" s="16"/>
      <c r="AF21" s="88">
        <f>MT_Hgrid!$AH$19</f>
        <v>0.34631194188292203</v>
      </c>
      <c r="AH21" s="111">
        <f t="shared" ref="AH21:AH24" si="11">J21/$D21</f>
        <v>1.5673483274559972</v>
      </c>
      <c r="AI21" s="111">
        <f t="shared" ref="AI21:AI24" si="12">K21/$E21</f>
        <v>1.6870033932271342</v>
      </c>
      <c r="AJ21" s="111">
        <f t="shared" ref="AJ21:AJ23" si="13">L21/$F21</f>
        <v>1.835592676755029</v>
      </c>
      <c r="AK21" s="111"/>
      <c r="AL21" s="111">
        <f t="shared" ref="AL21:AL24" si="14">N21/$H21</f>
        <v>1.6765432073506079</v>
      </c>
    </row>
    <row r="22" spans="2:54" ht="12.75" x14ac:dyDescent="0.2">
      <c r="B22" s="23"/>
      <c r="C22" s="16" t="s">
        <v>102</v>
      </c>
      <c r="D22" s="86">
        <f t="array" ref="D22:F22">TRANSPOSE(MT!$P$24:$P$26)</f>
        <v>0.21262786596119929</v>
      </c>
      <c r="E22" s="87">
        <v>0.21262786596119929</v>
      </c>
      <c r="F22" s="87">
        <v>0.21262786596119929</v>
      </c>
      <c r="G22" s="16"/>
      <c r="H22" s="88">
        <f>MT!$P$27</f>
        <v>0.21262786596119929</v>
      </c>
      <c r="I22" s="103"/>
      <c r="J22" s="86">
        <f t="array" ref="J22:L22">TRANSPOSE(MT!$V$24:$V$26)</f>
        <v>0.15864877436458577</v>
      </c>
      <c r="K22" s="87">
        <v>0.18331302505912786</v>
      </c>
      <c r="L22" s="87">
        <v>8.8183421516754845E-2</v>
      </c>
      <c r="M22" s="16"/>
      <c r="N22" s="88">
        <f>MT!$V$27</f>
        <v>0.19426279334518495</v>
      </c>
      <c r="O22" s="103"/>
      <c r="P22" s="86">
        <f t="array" ref="P22:R22">TRANSPOSE(MT!$AH$24:$AH$26)</f>
        <v>0.1625813867938313</v>
      </c>
      <c r="Q22" s="87">
        <v>0.19129209046077603</v>
      </c>
      <c r="R22" s="87">
        <v>8.8183421516754845E-2</v>
      </c>
      <c r="S22" s="16"/>
      <c r="T22" s="88">
        <f>MT!$AH$27</f>
        <v>0.19605358368865677</v>
      </c>
      <c r="U22" s="103"/>
      <c r="V22" s="86">
        <f t="array" ref="V22:X22">TRANSPOSE(MT_Hgrid!$V$24:$V$26)</f>
        <v>0.13777017558472446</v>
      </c>
      <c r="W22" s="87">
        <v>0.14922307651312605</v>
      </c>
      <c r="X22" s="87">
        <v>8.8183421516754845E-2</v>
      </c>
      <c r="Y22" s="16"/>
      <c r="Z22" s="88">
        <f>MT_Hgrid!$V$27</f>
        <v>0.15366147582370085</v>
      </c>
      <c r="AA22" s="103"/>
      <c r="AB22" s="86">
        <f t="array" ref="AB22:AD22">TRANSPOSE(MT_Hgrid!$AH$24:$AH$26)</f>
        <v>0.13671935054246043</v>
      </c>
      <c r="AC22" s="87">
        <v>0.14775876936193147</v>
      </c>
      <c r="AD22" s="87">
        <v>8.8183421516754845E-2</v>
      </c>
      <c r="AE22" s="16"/>
      <c r="AF22" s="88">
        <f>MT_Hgrid!$AH$27</f>
        <v>0.15252026258981219</v>
      </c>
      <c r="AH22" s="111">
        <f t="shared" si="11"/>
        <v>0.74613350252753929</v>
      </c>
      <c r="AI22" s="111">
        <f t="shared" si="12"/>
        <v>0.8621307664940735</v>
      </c>
      <c r="AJ22" s="111">
        <f t="shared" si="13"/>
        <v>0.41473125414731254</v>
      </c>
      <c r="AK22" s="111"/>
      <c r="AL22" s="111">
        <f t="shared" si="14"/>
        <v>0.91362810075248735</v>
      </c>
    </row>
    <row r="23" spans="2:54" ht="12.75" x14ac:dyDescent="0.2">
      <c r="B23" s="23"/>
      <c r="C23" s="16" t="s">
        <v>103</v>
      </c>
      <c r="D23" s="86">
        <f t="array" ref="D23:F23">TRANSPOSE(MT!$P$32:$P$34)</f>
        <v>0.24633239344530261</v>
      </c>
      <c r="E23" s="87">
        <v>0.24633239344530261</v>
      </c>
      <c r="F23" s="87">
        <v>0.29438927710351026</v>
      </c>
      <c r="G23" s="16"/>
      <c r="H23" s="88">
        <f>MT!$P$35</f>
        <v>0.29438927710351026</v>
      </c>
      <c r="I23" s="103"/>
      <c r="J23" s="86">
        <f t="array" ref="J23:L23">TRANSPOSE(MT!$V$32:$V$34)</f>
        <v>0.16127656910912821</v>
      </c>
      <c r="K23" s="87">
        <v>0.19000270201912467</v>
      </c>
      <c r="L23" s="87">
        <v>0.23298214586644039</v>
      </c>
      <c r="M23" s="16"/>
      <c r="N23" s="88">
        <f>MT!$V$35</f>
        <v>0.24527622440235439</v>
      </c>
      <c r="O23" s="103"/>
      <c r="P23" s="86">
        <f t="array" ref="P23:R23">TRANSPOSE(MT!$AH$32:$AH$34)</f>
        <v>0.16578428563763919</v>
      </c>
      <c r="Q23" s="87">
        <v>0.19931666603775791</v>
      </c>
      <c r="R23" s="87">
        <v>0.21388071544924456</v>
      </c>
      <c r="S23" s="16"/>
      <c r="T23" s="88">
        <f>MT!$AH$35</f>
        <v>0.22425899794891749</v>
      </c>
      <c r="U23" s="103"/>
      <c r="V23" s="86">
        <f t="array" ref="V23:X23">TRANSPOSE(MT_Hgrid!$V$32:$V$34)</f>
        <v>0.13826548597019028</v>
      </c>
      <c r="W23" s="87">
        <v>0.15183888520188213</v>
      </c>
      <c r="X23" s="87">
        <v>0.17294521040462174</v>
      </c>
      <c r="Y23" s="16"/>
      <c r="Z23" s="88">
        <f>MT_Hgrid!$V$35</f>
        <v>0.17737400681683241</v>
      </c>
      <c r="AA23" s="103"/>
      <c r="AB23" s="86">
        <f t="array" ref="AB23:AD23">TRANSPOSE(MT_Hgrid!$AH$32:$AH$34)</f>
        <v>0.13702347458878444</v>
      </c>
      <c r="AC23" s="87">
        <v>0.15011314044282009</v>
      </c>
      <c r="AD23" s="87">
        <v>0.16467718985430674</v>
      </c>
      <c r="AE23" s="16"/>
      <c r="AF23" s="88">
        <f>MT_Hgrid!$AH$35</f>
        <v>0.1750554723539797</v>
      </c>
      <c r="AH23" s="111">
        <f t="shared" si="11"/>
        <v>0.6547111683260578</v>
      </c>
      <c r="AI23" s="111">
        <f t="shared" si="12"/>
        <v>0.77132649653450558</v>
      </c>
      <c r="AJ23" s="111">
        <f t="shared" si="13"/>
        <v>0.79140839693193543</v>
      </c>
      <c r="AK23" s="111"/>
      <c r="AL23" s="111">
        <f t="shared" si="14"/>
        <v>0.83316969563437182</v>
      </c>
    </row>
    <row r="24" spans="2:54" ht="12.75" x14ac:dyDescent="0.2">
      <c r="B24" s="44"/>
      <c r="C24" s="45" t="s">
        <v>104</v>
      </c>
      <c r="D24" s="89">
        <f t="array" ref="D24:F24">TRANSPOSE(MT!$P$40:$P$42)</f>
        <v>0.25940270247009206</v>
      </c>
      <c r="E24" s="90">
        <v>0.25940270247009206</v>
      </c>
      <c r="F24" s="90">
        <v>0.31000946725191492</v>
      </c>
      <c r="G24" s="45"/>
      <c r="H24" s="91">
        <f>MT!$P$43</f>
        <v>0.31000946725191492</v>
      </c>
      <c r="I24" s="106"/>
      <c r="J24" s="89">
        <f t="array" ref="J24:L24">TRANSPOSE(MT!$V$40:$V$42)</f>
        <v>0.15515123541455889</v>
      </c>
      <c r="K24" s="90">
        <v>0.19019349544805658</v>
      </c>
      <c r="L24" s="90">
        <v>0.22801011593999576</v>
      </c>
      <c r="M24" s="45"/>
      <c r="N24" s="91">
        <f>MT!$V$43</f>
        <v>0.24935407059302306</v>
      </c>
      <c r="O24" s="106"/>
      <c r="P24" s="89">
        <f t="array" ref="P24:R24">TRANSPOSE(MT!$AH$40:$AH$42)</f>
        <v>0.16001526972412891</v>
      </c>
      <c r="Q24" s="90">
        <v>0.19420569887169836</v>
      </c>
      <c r="R24" s="90">
        <v>0.20841806299726159</v>
      </c>
      <c r="S24" s="45"/>
      <c r="T24" s="91">
        <f>MT!$AH$43</f>
        <v>0.22223043305490406</v>
      </c>
      <c r="U24" s="106"/>
      <c r="V24" s="89">
        <f t="array" ref="V24:X24">TRANSPOSE(MT_Hgrid!$V$40:$V$42)</f>
        <v>0.12703058978754786</v>
      </c>
      <c r="W24" s="90">
        <v>0.14579746512322225</v>
      </c>
      <c r="X24" s="90">
        <v>0.16076557093300001</v>
      </c>
      <c r="Y24" s="45"/>
      <c r="Z24" s="91">
        <f>MT_Hgrid!$V$43</f>
        <v>0.16801394723643875</v>
      </c>
      <c r="AA24" s="106"/>
      <c r="AB24" s="89">
        <f t="array" ref="AB24:AD24">TRANSPOSE(MT_Hgrid!$AH$40:$AH$42)</f>
        <v>0.12580705612274543</v>
      </c>
      <c r="AC24" s="90">
        <v>0.13857853832919875</v>
      </c>
      <c r="AD24" s="90">
        <v>0.15279090245476198</v>
      </c>
      <c r="AE24" s="45"/>
      <c r="AF24" s="91">
        <f>MT_Hgrid!$AH$43</f>
        <v>0.16660327251240445</v>
      </c>
      <c r="AH24" s="111">
        <f t="shared" si="11"/>
        <v>0.59810955682871925</v>
      </c>
      <c r="AI24" s="111">
        <f t="shared" si="12"/>
        <v>0.73319781805274375</v>
      </c>
      <c r="AJ24" s="111"/>
      <c r="AK24" s="111"/>
      <c r="AL24" s="111">
        <f t="shared" si="14"/>
        <v>0.80434340539154225</v>
      </c>
    </row>
    <row r="26" spans="2:54" ht="12.75" x14ac:dyDescent="0.2">
      <c r="B26" s="13" t="s">
        <v>107</v>
      </c>
    </row>
    <row r="27" spans="2:54" ht="12.75" x14ac:dyDescent="0.2">
      <c r="C27" s="13" t="s">
        <v>108</v>
      </c>
    </row>
    <row r="28" spans="2:54" ht="12.75" x14ac:dyDescent="0.2">
      <c r="C28" s="13" t="s">
        <v>109</v>
      </c>
    </row>
    <row r="29" spans="2:54" ht="12.75" x14ac:dyDescent="0.2">
      <c r="C29" s="13" t="s">
        <v>119</v>
      </c>
    </row>
    <row r="30" spans="2:54" ht="12.75" x14ac:dyDescent="0.2"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</row>
    <row r="31" spans="2:54" ht="12.75" x14ac:dyDescent="0.2"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</row>
    <row r="32" spans="2:54" ht="12.75" x14ac:dyDescent="0.2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</row>
    <row r="33" spans="4:32" x14ac:dyDescent="0.25"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4:32" x14ac:dyDescent="0.25"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</row>
    <row r="35" spans="4:32" x14ac:dyDescent="0.25"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</row>
    <row r="36" spans="4:32" x14ac:dyDescent="0.25"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4:32" x14ac:dyDescent="0.25"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</row>
    <row r="38" spans="4:32" x14ac:dyDescent="0.25"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</row>
    <row r="39" spans="4:32" x14ac:dyDescent="0.25"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</row>
    <row r="40" spans="4:32" x14ac:dyDescent="0.25"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</row>
    <row r="41" spans="4:32" x14ac:dyDescent="0.25"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4:32" x14ac:dyDescent="0.25"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</row>
    <row r="43" spans="4:32" x14ac:dyDescent="0.25"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</row>
    <row r="44" spans="4:32" x14ac:dyDescent="0.25"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4:32" x14ac:dyDescent="0.25"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4:32" x14ac:dyDescent="0.25">
      <c r="D46" s="109"/>
      <c r="E46" s="109"/>
      <c r="F46" s="109"/>
      <c r="G46" s="109"/>
      <c r="H46" s="109"/>
    </row>
  </sheetData>
  <mergeCells count="15">
    <mergeCell ref="D4:H4"/>
    <mergeCell ref="J4:N4"/>
    <mergeCell ref="V4:Z4"/>
    <mergeCell ref="AB4:AF4"/>
    <mergeCell ref="P4:T4"/>
    <mergeCell ref="AB6:AF6"/>
    <mergeCell ref="D6:H6"/>
    <mergeCell ref="J5:N5"/>
    <mergeCell ref="J6:N6"/>
    <mergeCell ref="P5:T5"/>
    <mergeCell ref="P6:T6"/>
    <mergeCell ref="V5:Z5"/>
    <mergeCell ref="V6:Z6"/>
    <mergeCell ref="D5:H5"/>
    <mergeCell ref="AB5:A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zoomScale="80" zoomScaleNormal="80" workbookViewId="0">
      <pane xSplit="1" ySplit="5" topLeftCell="M6" activePane="bottomRight" state="frozen"/>
      <selection activeCell="A31" sqref="A31"/>
      <selection pane="topRight" activeCell="A31" sqref="A31"/>
      <selection pane="bottomLeft" activeCell="A31" sqref="A31"/>
      <selection pane="bottomRight" activeCell="AJ8" sqref="AJ8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5" width="12" style="13" customWidth="1"/>
    <col min="6" max="6" width="1.6640625" style="13" customWidth="1"/>
    <col min="7" max="7" width="13.6640625" style="13" bestFit="1" customWidth="1"/>
    <col min="8" max="8" width="10.6640625" style="13" bestFit="1" customWidth="1"/>
    <col min="9" max="9" width="13.6640625" style="13" bestFit="1" customWidth="1"/>
    <col min="10" max="10" width="10.66406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2.33203125" style="13" bestFit="1" customWidth="1"/>
    <col min="20" max="20" width="10.6640625" style="13" bestFit="1" customWidth="1"/>
    <col min="21" max="21" width="12.332031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0</v>
      </c>
    </row>
    <row r="2" spans="1:34" ht="12.75" x14ac:dyDescent="0.2">
      <c r="A2" s="14"/>
      <c r="B2" s="13" t="s">
        <v>38</v>
      </c>
      <c r="G2" s="13" t="s">
        <v>63</v>
      </c>
      <c r="L2" s="13" t="s">
        <v>51</v>
      </c>
      <c r="X2" s="13" t="s">
        <v>52</v>
      </c>
    </row>
    <row r="3" spans="1:34" ht="30" customHeight="1" x14ac:dyDescent="0.2">
      <c r="A3" s="2"/>
      <c r="B3" s="122" t="s">
        <v>38</v>
      </c>
      <c r="C3" s="123"/>
      <c r="D3" s="123"/>
      <c r="E3" s="124"/>
      <c r="G3" s="125" t="s">
        <v>1</v>
      </c>
      <c r="H3" s="125"/>
      <c r="I3" s="126" t="s">
        <v>43</v>
      </c>
      <c r="J3" s="126"/>
      <c r="L3" s="115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13"/>
      <c r="G4" s="50" t="s">
        <v>2</v>
      </c>
      <c r="H4" s="52" t="s">
        <v>3</v>
      </c>
      <c r="I4" s="53" t="s">
        <v>2</v>
      </c>
      <c r="J4" s="54" t="s">
        <v>3</v>
      </c>
      <c r="L4" s="53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F5" s="16"/>
      <c r="G5" s="21" t="s">
        <v>5</v>
      </c>
      <c r="H5" s="32" t="s">
        <v>6</v>
      </c>
      <c r="I5" s="21" t="s">
        <v>5</v>
      </c>
      <c r="J5" s="32" t="s">
        <v>6</v>
      </c>
      <c r="L5" s="23"/>
      <c r="M5" s="16"/>
      <c r="N5" s="16"/>
      <c r="O5" s="16"/>
      <c r="P5" s="33"/>
      <c r="Q5" s="23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7</v>
      </c>
      <c r="B6" s="23"/>
      <c r="C6" s="3"/>
      <c r="D6" s="3"/>
      <c r="E6" s="24"/>
      <c r="F6" s="16"/>
      <c r="G6" s="23"/>
      <c r="H6" s="33"/>
      <c r="I6" s="23"/>
      <c r="J6" s="33"/>
      <c r="L6" s="23"/>
      <c r="M6" s="16"/>
      <c r="N6" s="16"/>
      <c r="O6" s="16"/>
      <c r="P6" s="33"/>
      <c r="Q6" s="23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16"/>
      <c r="G7" s="23"/>
      <c r="H7" s="33"/>
      <c r="I7" s="23"/>
      <c r="J7" s="33"/>
      <c r="L7" s="23"/>
      <c r="M7" s="16"/>
      <c r="N7" s="16"/>
      <c r="O7" s="16"/>
      <c r="P7" s="33"/>
      <c r="Q7" s="23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'[1]Recip60%eff'!$C$12</f>
        <v>100</v>
      </c>
      <c r="C8" s="10">
        <f>'[1]Recip60%eff'!$C$24</f>
        <v>588000</v>
      </c>
      <c r="D8" s="11">
        <f>'[1]Recip60%eff'!$C$32</f>
        <v>0.60020873388042206</v>
      </c>
      <c r="E8" s="26">
        <f>'[1]Recip60%eff'!$C$45/1000</f>
        <v>246.5</v>
      </c>
      <c r="F8" s="16"/>
      <c r="G8" s="34">
        <f>[2]Recip!G8</f>
        <v>214034.64033784458</v>
      </c>
      <c r="H8" s="35">
        <f>[2]Recip!I8</f>
        <v>4208.3330240197965</v>
      </c>
      <c r="I8" s="34">
        <f>[2]Recip!K8</f>
        <v>274306.62769228179</v>
      </c>
      <c r="J8" s="35">
        <f>[2]Recip!M8</f>
        <v>0</v>
      </c>
      <c r="L8" s="41">
        <f>MIN($B8*RebateStructure!$F$5,RebateStructure!$H$5)</f>
        <v>7500</v>
      </c>
      <c r="M8" s="42">
        <f>MIN($B8*RebateStructure!$F$6,RebateStructure!$H$6-L8)</f>
        <v>17500</v>
      </c>
      <c r="N8" s="42">
        <f>MIN(1350000,IF($D8&lt;70%,$C8*RebateStructure!$F$8,$C8*RebateStructure!$F$9))</f>
        <v>35280</v>
      </c>
      <c r="O8" s="42">
        <f>SUM(L8:N8)</f>
        <v>60280</v>
      </c>
      <c r="P8" s="43">
        <f>O8/$E8/1000</f>
        <v>0.24454361054766735</v>
      </c>
      <c r="Q8" s="41">
        <v>25000</v>
      </c>
      <c r="R8" s="42">
        <v>25000</v>
      </c>
      <c r="S8" s="42">
        <f>MIN(G8*RebateStructure!$F$14,RebateStructure!$H$14)</f>
        <v>14982.424823649122</v>
      </c>
      <c r="T8" s="42">
        <f>MIN(IF(H8&lt;15000,H8*RebateStructure!$F$16,H8*RebateStructure!$F$17),RebateStructure!$H$17)</f>
        <v>3156.2497680148472</v>
      </c>
      <c r="U8" s="42">
        <f>SUM(Q8:T8)</f>
        <v>68138.674591663977</v>
      </c>
      <c r="V8" s="43">
        <f>U8/$E8/1000</f>
        <v>0.27642464337389039</v>
      </c>
      <c r="X8" s="41">
        <f>MIN($B8*RebateStructure!$F$5,RebateStructure!$H$5)</f>
        <v>7500</v>
      </c>
      <c r="Y8" s="42">
        <f>MIN($B8*RebateStructure!$F$6,RebateStructure!$H$6-X8)</f>
        <v>17500</v>
      </c>
      <c r="Z8" s="42">
        <f>MIN(1350000,IF($D8&lt;70%,$C8*RebateStructure!$F$8,$C8*RebateStructure!$F$9))</f>
        <v>35280</v>
      </c>
      <c r="AA8" s="42">
        <f>SUM(X8:Z8)</f>
        <v>60280</v>
      </c>
      <c r="AB8" s="43">
        <f>AA8/$E8/1000</f>
        <v>0.24454361054766735</v>
      </c>
      <c r="AC8" s="41">
        <v>25000</v>
      </c>
      <c r="AD8" s="42">
        <v>25000</v>
      </c>
      <c r="AE8" s="42">
        <f>MIN(I8*RebateStructure!$F$14,RebateStructure!$H$14)</f>
        <v>19201.463938459729</v>
      </c>
      <c r="AF8" s="42">
        <f>MIN(IF(J8&lt;15000,J8*RebateStructure!$F$16,J8*RebateStructure!$F$17),RebateStructure!$H$17)</f>
        <v>0</v>
      </c>
      <c r="AG8" s="42">
        <f>SUM(AC8:AF8)</f>
        <v>69201.463938459725</v>
      </c>
      <c r="AH8" s="43">
        <f>AG8/$E8/1000</f>
        <v>0.28073616202214896</v>
      </c>
    </row>
    <row r="9" spans="1:34" ht="12.75" x14ac:dyDescent="0.2">
      <c r="A9" s="6" t="s">
        <v>10</v>
      </c>
      <c r="B9" s="25">
        <f>'[1]Recip65%eff'!$C$12</f>
        <v>100</v>
      </c>
      <c r="C9" s="10">
        <f>'[1]Recip65%eff'!$C$24</f>
        <v>588000</v>
      </c>
      <c r="D9" s="11">
        <f>'[1]Recip65%eff'!$C$32</f>
        <v>0.65004636576787811</v>
      </c>
      <c r="E9" s="26">
        <f>'[1]Recip65%eff'!$C$45/1000</f>
        <v>246.5</v>
      </c>
      <c r="F9" s="16"/>
      <c r="G9" s="34">
        <f>[2]Recip!G9</f>
        <v>297587.27100269019</v>
      </c>
      <c r="H9" s="35">
        <f>[2]Recip!I9</f>
        <v>5911.8298106867724</v>
      </c>
      <c r="I9" s="34">
        <f>[2]Recip!K9</f>
        <v>393803.80773960002</v>
      </c>
      <c r="J9" s="35">
        <f>[2]Recip!M9</f>
        <v>0</v>
      </c>
      <c r="L9" s="41">
        <f>MIN($B9*RebateStructure!$F$5,RebateStructure!$H$5)</f>
        <v>7500</v>
      </c>
      <c r="M9" s="42">
        <f>MIN($B9*RebateStructure!$F$6,RebateStructure!$H$6-L9)</f>
        <v>17500</v>
      </c>
      <c r="N9" s="42">
        <f>MIN(1350000,IF($D9&lt;70%,$C9*RebateStructure!$F$8,$C9*RebateStructure!$F$9))</f>
        <v>35280</v>
      </c>
      <c r="O9" s="42">
        <f t="shared" ref="O9:O12" si="0">SUM(L9:N9)</f>
        <v>60280</v>
      </c>
      <c r="P9" s="43">
        <f t="shared" ref="P9:P12" si="1">O9/$E9/1000</f>
        <v>0.24454361054766735</v>
      </c>
      <c r="Q9" s="41">
        <v>25000</v>
      </c>
      <c r="R9" s="42">
        <v>25000</v>
      </c>
      <c r="S9" s="42">
        <f>MIN(G9*RebateStructure!$F$14,RebateStructure!$H$14)</f>
        <v>20831.108970188314</v>
      </c>
      <c r="T9" s="42">
        <f>MIN(IF(H9&lt;15000,H9*RebateStructure!$F$16,H9*RebateStructure!$F$17),RebateStructure!$H$17)</f>
        <v>4433.872358015079</v>
      </c>
      <c r="U9" s="42">
        <f t="shared" ref="U9:U12" si="2">SUM(Q9:T9)</f>
        <v>75264.981328203401</v>
      </c>
      <c r="V9" s="43">
        <f t="shared" ref="V9:V12" si="3">U9/$E9/1000</f>
        <v>0.30533460985072375</v>
      </c>
      <c r="X9" s="41">
        <f>MIN($B9*RebateStructure!$F$5,RebateStructure!$H$5)</f>
        <v>7500</v>
      </c>
      <c r="Y9" s="42">
        <f>MIN($B9*RebateStructure!$F$6,RebateStructure!$H$6-X9)</f>
        <v>17500</v>
      </c>
      <c r="Z9" s="42">
        <f>MIN(1350000,IF($D9&lt;70%,$C9*RebateStructure!$F$8,$C9*RebateStructure!$F$9))</f>
        <v>35280</v>
      </c>
      <c r="AA9" s="42">
        <f t="shared" ref="AA9:AA12" si="4">SUM(X9:Z9)</f>
        <v>60280</v>
      </c>
      <c r="AB9" s="43">
        <f t="shared" ref="AB9:AB12" si="5">AA9/$E9/1000</f>
        <v>0.24454361054766735</v>
      </c>
      <c r="AC9" s="41">
        <v>25000</v>
      </c>
      <c r="AD9" s="42">
        <v>25000</v>
      </c>
      <c r="AE9" s="42">
        <f>MIN(I9*RebateStructure!$F$14,RebateStructure!$H$14)</f>
        <v>27566.266541772005</v>
      </c>
      <c r="AF9" s="42">
        <f>MIN(IF(J9&lt;15000,J9*RebateStructure!$F$16,J9*RebateStructure!$F$17),RebateStructure!$H$17)</f>
        <v>0</v>
      </c>
      <c r="AG9" s="42">
        <f t="shared" ref="AG9:AG12" si="6">SUM(AC9:AF9)</f>
        <v>77566.266541771998</v>
      </c>
      <c r="AH9" s="43">
        <f t="shared" ref="AH9:AH12" si="7">AG9/$E9/1000</f>
        <v>0.31467045250211767</v>
      </c>
    </row>
    <row r="10" spans="1:34" ht="12.75" x14ac:dyDescent="0.2">
      <c r="A10" s="6" t="s">
        <v>11</v>
      </c>
      <c r="B10" s="25">
        <f>'[1]Recip70%eff'!$C$12</f>
        <v>100</v>
      </c>
      <c r="C10" s="10">
        <f>'[1]Recip70%eff'!$C$24</f>
        <v>588000</v>
      </c>
      <c r="D10" s="80">
        <f>'[1]Recip70%eff'!$C$32</f>
        <v>0.69988399765533416</v>
      </c>
      <c r="E10" s="26">
        <f>'[1]Recip70%eff'!$C$45/1000</f>
        <v>246.5</v>
      </c>
      <c r="F10" s="16"/>
      <c r="G10" s="34">
        <f>[2]Recip!G10</f>
        <v>403749.62421143363</v>
      </c>
      <c r="H10" s="35">
        <f>[2]Recip!I10</f>
        <v>7819.6235106121803</v>
      </c>
      <c r="I10" s="34">
        <f>[2]Recip!K10</f>
        <v>393803.80773960002</v>
      </c>
      <c r="J10" s="35">
        <f>[2]Recip!M10</f>
        <v>5065.2</v>
      </c>
      <c r="L10" s="41">
        <f>MIN($B10*RebateStructure!$F$5,RebateStructure!$H$5)</f>
        <v>7500</v>
      </c>
      <c r="M10" s="42">
        <f>MIN($B10*RebateStructure!$F$6,RebateStructure!$H$6-L10)</f>
        <v>17500</v>
      </c>
      <c r="N10" s="42">
        <f>MIN(1350000,IF($D10&lt;70%,$C10*RebateStructure!$F$8,$C10*RebateStructure!$F$9))</f>
        <v>35280</v>
      </c>
      <c r="O10" s="42">
        <f t="shared" si="0"/>
        <v>60280</v>
      </c>
      <c r="P10" s="43">
        <f t="shared" si="1"/>
        <v>0.24454361054766735</v>
      </c>
      <c r="Q10" s="41">
        <v>25000</v>
      </c>
      <c r="R10" s="42">
        <v>25000</v>
      </c>
      <c r="S10" s="42">
        <f>MIN(G10*RebateStructure!$F$14,RebateStructure!$H$14)</f>
        <v>28262.473694800356</v>
      </c>
      <c r="T10" s="42">
        <f>MIN(IF(H10&lt;15000,H10*RebateStructure!$F$16,H10*RebateStructure!$F$17),RebateStructure!$H$17)</f>
        <v>5864.7176329591348</v>
      </c>
      <c r="U10" s="42">
        <f t="shared" si="2"/>
        <v>84127.191327759487</v>
      </c>
      <c r="V10" s="43">
        <f t="shared" si="3"/>
        <v>0.34128678023431841</v>
      </c>
      <c r="X10" s="41">
        <f>MIN($B10*RebateStructure!$F$5,RebateStructure!$H$5)</f>
        <v>7500</v>
      </c>
      <c r="Y10" s="42">
        <f>MIN($B10*RebateStructure!$F$6,RebateStructure!$H$6-X10)</f>
        <v>17500</v>
      </c>
      <c r="Z10" s="42">
        <f>MIN(1350000,IF($D10&lt;70%,$C10*RebateStructure!$F$8,$C10*RebateStructure!$F$9))</f>
        <v>35280</v>
      </c>
      <c r="AA10" s="42">
        <f t="shared" si="4"/>
        <v>60280</v>
      </c>
      <c r="AB10" s="43">
        <f t="shared" si="5"/>
        <v>0.24454361054766735</v>
      </c>
      <c r="AC10" s="41">
        <v>25000</v>
      </c>
      <c r="AD10" s="42">
        <v>25000</v>
      </c>
      <c r="AE10" s="42">
        <f>MIN(I10*RebateStructure!$F$14,RebateStructure!$H$14)</f>
        <v>27566.266541772005</v>
      </c>
      <c r="AF10" s="42">
        <f>MIN(IF(J10&lt;15000,J10*RebateStructure!$F$16,J10*RebateStructure!$F$17),RebateStructure!$H$17)</f>
        <v>3798.8999999999996</v>
      </c>
      <c r="AG10" s="42">
        <f t="shared" si="6"/>
        <v>81365.166541771992</v>
      </c>
      <c r="AH10" s="43">
        <f t="shared" si="7"/>
        <v>0.33008181152848681</v>
      </c>
    </row>
    <row r="11" spans="1:34" ht="12.75" x14ac:dyDescent="0.2">
      <c r="A11" s="6" t="s">
        <v>12</v>
      </c>
      <c r="B11" s="25">
        <f>'[1]Recip75%eff'!$C$12</f>
        <v>100</v>
      </c>
      <c r="C11" s="10">
        <f>'[1]Recip75%eff'!$C$24</f>
        <v>588000</v>
      </c>
      <c r="D11" s="11">
        <f>'[1]Recip75%eff'!$C$32</f>
        <v>0.75025181711606104</v>
      </c>
      <c r="E11" s="26">
        <f>'[1]Recip75%eff'!$C$45/1000</f>
        <v>246.5</v>
      </c>
      <c r="F11" s="16"/>
      <c r="G11" s="34">
        <f>[2]Recip!G11</f>
        <v>547468.70735841221</v>
      </c>
      <c r="H11" s="35">
        <f>[2]Recip!I11</f>
        <v>9936.7149827079684</v>
      </c>
      <c r="I11" s="34">
        <f>[2]Recip!K11</f>
        <v>393803.80773960002</v>
      </c>
      <c r="J11" s="35">
        <f>[2]Recip!M11</f>
        <v>10130.4</v>
      </c>
      <c r="L11" s="41">
        <f>MIN($B11*RebateStructure!$F$5,RebateStructure!$H$5)</f>
        <v>7500</v>
      </c>
      <c r="M11" s="42">
        <f>MIN($B11*RebateStructure!$F$6,RebateStructure!$H$6-L11)</f>
        <v>17500</v>
      </c>
      <c r="N11" s="42">
        <f>MIN(1350000,IF($D11&lt;70%,$C11*RebateStructure!$F$8,$C11*RebateStructure!$F$9))</f>
        <v>47040</v>
      </c>
      <c r="O11" s="42">
        <f t="shared" si="0"/>
        <v>72040</v>
      </c>
      <c r="P11" s="43">
        <f t="shared" si="1"/>
        <v>0.29225152129817444</v>
      </c>
      <c r="Q11" s="41">
        <v>25000</v>
      </c>
      <c r="R11" s="42">
        <v>25000</v>
      </c>
      <c r="S11" s="42">
        <f>MIN(G11*RebateStructure!$F$14,RebateStructure!$H$14)</f>
        <v>38322.809515088862</v>
      </c>
      <c r="T11" s="42">
        <f>MIN(IF(H11&lt;15000,H11*RebateStructure!$F$16,H11*RebateStructure!$F$17),RebateStructure!$H$17)</f>
        <v>7452.5362370309758</v>
      </c>
      <c r="U11" s="42">
        <f t="shared" si="2"/>
        <v>95775.345752119829</v>
      </c>
      <c r="V11" s="43">
        <f t="shared" si="3"/>
        <v>0.38854095639805208</v>
      </c>
      <c r="X11" s="41">
        <f>MIN($B11*RebateStructure!$F$5,RebateStructure!$H$5)</f>
        <v>7500</v>
      </c>
      <c r="Y11" s="42">
        <f>MIN($B11*RebateStructure!$F$6,RebateStructure!$H$6-X11)</f>
        <v>17500</v>
      </c>
      <c r="Z11" s="42">
        <f>MIN(1350000,IF($D11&lt;70%,$C11*RebateStructure!$F$8,$C11*RebateStructure!$F$9))</f>
        <v>47040</v>
      </c>
      <c r="AA11" s="42">
        <f t="shared" si="4"/>
        <v>72040</v>
      </c>
      <c r="AB11" s="43">
        <f t="shared" si="5"/>
        <v>0.29225152129817444</v>
      </c>
      <c r="AC11" s="41">
        <v>25000</v>
      </c>
      <c r="AD11" s="42">
        <v>25000</v>
      </c>
      <c r="AE11" s="42">
        <f>MIN(I11*RebateStructure!$F$14,RebateStructure!$H$14)</f>
        <v>27566.266541772005</v>
      </c>
      <c r="AF11" s="42">
        <f>MIN(IF(J11&lt;15000,J11*RebateStructure!$F$16,J11*RebateStructure!$F$17),RebateStructure!$H$17)</f>
        <v>7597.7999999999993</v>
      </c>
      <c r="AG11" s="42">
        <f t="shared" si="6"/>
        <v>85164.066541772001</v>
      </c>
      <c r="AH11" s="43">
        <f t="shared" si="7"/>
        <v>0.34549317055485596</v>
      </c>
    </row>
    <row r="12" spans="1:34" ht="12.75" x14ac:dyDescent="0.2">
      <c r="A12" s="6" t="s">
        <v>13</v>
      </c>
      <c r="B12" s="25">
        <f>'[1]RecipMax%eff'!$C$12</f>
        <v>100</v>
      </c>
      <c r="C12" s="10">
        <f>'[1]RecipMax%eff'!$C$24</f>
        <v>588000</v>
      </c>
      <c r="D12" s="11">
        <f>'[1]RecipMax%eff'!$C$32</f>
        <v>0.79478757327080896</v>
      </c>
      <c r="E12" s="26">
        <f>'[1]RecipMax%eff'!$C$45/1000</f>
        <v>246.5</v>
      </c>
      <c r="F12" s="16"/>
      <c r="G12" s="36">
        <f>[2]Recip!G12</f>
        <v>588000</v>
      </c>
      <c r="H12" s="35">
        <f>[2]Recip!I12</f>
        <v>11953.641152542308</v>
      </c>
      <c r="I12" s="34">
        <f>[2]Recip!K12</f>
        <v>393803.80773960002</v>
      </c>
      <c r="J12" s="35">
        <f>[2]Recip!M12</f>
        <v>14632.8</v>
      </c>
      <c r="L12" s="41">
        <f>MIN($B12*RebateStructure!$F$5,RebateStructure!$H$5)</f>
        <v>7500</v>
      </c>
      <c r="M12" s="42">
        <f>MIN($B12*RebateStructure!$F$6,RebateStructure!$H$6-L12)</f>
        <v>17500</v>
      </c>
      <c r="N12" s="42">
        <f>MIN(1350000,IF($D12&lt;70%,$C12*RebateStructure!$F$8,$C12*RebateStructure!$F$9))</f>
        <v>47040</v>
      </c>
      <c r="O12" s="42">
        <f t="shared" si="0"/>
        <v>72040</v>
      </c>
      <c r="P12" s="43">
        <f t="shared" si="1"/>
        <v>0.29225152129817444</v>
      </c>
      <c r="Q12" s="41">
        <v>25000</v>
      </c>
      <c r="R12" s="42">
        <v>25000</v>
      </c>
      <c r="S12" s="42">
        <f>MIN(G12*RebateStructure!$F$14,RebateStructure!$H$14)</f>
        <v>41160.000000000007</v>
      </c>
      <c r="T12" s="42">
        <f>MIN(IF(H12&lt;15000,H12*RebateStructure!$F$16,H12*RebateStructure!$F$17),RebateStructure!$H$17)</f>
        <v>8965.2308644067307</v>
      </c>
      <c r="U12" s="42">
        <f t="shared" si="2"/>
        <v>100125.23086440674</v>
      </c>
      <c r="V12" s="43">
        <f t="shared" si="3"/>
        <v>0.40618754914566624</v>
      </c>
      <c r="X12" s="41">
        <f>MIN($B12*RebateStructure!$F$5,RebateStructure!$H$5)</f>
        <v>7500</v>
      </c>
      <c r="Y12" s="42">
        <f>MIN($B12*RebateStructure!$F$6,RebateStructure!$H$6-X12)</f>
        <v>17500</v>
      </c>
      <c r="Z12" s="42">
        <f>MIN(1350000,IF($D12&lt;70%,$C12*RebateStructure!$F$8,$C12*RebateStructure!$F$9))</f>
        <v>47040</v>
      </c>
      <c r="AA12" s="42">
        <f t="shared" si="4"/>
        <v>72040</v>
      </c>
      <c r="AB12" s="43">
        <f t="shared" si="5"/>
        <v>0.29225152129817444</v>
      </c>
      <c r="AC12" s="41">
        <v>25000</v>
      </c>
      <c r="AD12" s="42">
        <v>25000</v>
      </c>
      <c r="AE12" s="42">
        <f>MIN(I12*RebateStructure!$F$14,RebateStructure!$H$14)</f>
        <v>27566.266541772005</v>
      </c>
      <c r="AF12" s="42">
        <f>MIN(IF(J12&lt;15000,J12*RebateStructure!$F$16,J12*RebateStructure!$F$17),RebateStructure!$H$17)</f>
        <v>10974.599999999999</v>
      </c>
      <c r="AG12" s="42">
        <f t="shared" si="6"/>
        <v>88540.866541772004</v>
      </c>
      <c r="AH12" s="43">
        <f t="shared" si="7"/>
        <v>0.35919215635607304</v>
      </c>
    </row>
    <row r="13" spans="1:34" ht="12.75" x14ac:dyDescent="0.2">
      <c r="A13" s="7">
        <v>0.79478757327080896</v>
      </c>
      <c r="B13" s="25"/>
      <c r="C13" s="10"/>
      <c r="D13" s="10"/>
      <c r="E13" s="27"/>
      <c r="F13" s="16"/>
      <c r="G13" s="34"/>
      <c r="H13" s="35"/>
      <c r="I13" s="34"/>
      <c r="J13" s="33"/>
      <c r="L13" s="23"/>
      <c r="M13" s="16"/>
      <c r="N13" s="16"/>
      <c r="O13" s="16"/>
      <c r="P13" s="33"/>
      <c r="Q13" s="23"/>
      <c r="R13" s="16"/>
      <c r="S13" s="16"/>
      <c r="T13" s="16"/>
      <c r="U13" s="16"/>
      <c r="V13" s="33"/>
      <c r="X13" s="23"/>
      <c r="Y13" s="16"/>
      <c r="Z13" s="16"/>
      <c r="AA13" s="16"/>
      <c r="AB13" s="33"/>
      <c r="AC13" s="23"/>
      <c r="AD13" s="16"/>
      <c r="AE13" s="16"/>
      <c r="AF13" s="16"/>
      <c r="AG13" s="16"/>
      <c r="AH13" s="33"/>
    </row>
    <row r="14" spans="1:34" ht="12.75" x14ac:dyDescent="0.2">
      <c r="A14" s="8"/>
      <c r="B14" s="28"/>
      <c r="C14" s="9"/>
      <c r="D14" s="9"/>
      <c r="E14" s="29"/>
      <c r="F14" s="16"/>
      <c r="G14" s="37"/>
      <c r="H14" s="38"/>
      <c r="I14" s="37"/>
      <c r="J14" s="40"/>
      <c r="L14" s="39"/>
      <c r="M14" s="20"/>
      <c r="N14" s="20"/>
      <c r="O14" s="20"/>
      <c r="P14" s="40"/>
      <c r="Q14" s="39"/>
      <c r="R14" s="20"/>
      <c r="S14" s="20"/>
      <c r="T14" s="20"/>
      <c r="U14" s="20"/>
      <c r="V14" s="40"/>
      <c r="W14" s="20"/>
      <c r="X14" s="39"/>
      <c r="Y14" s="20"/>
      <c r="Z14" s="20"/>
      <c r="AA14" s="20"/>
      <c r="AB14" s="40"/>
      <c r="AC14" s="39"/>
      <c r="AD14" s="20"/>
      <c r="AE14" s="20"/>
      <c r="AF14" s="20"/>
      <c r="AG14" s="20"/>
      <c r="AH14" s="40"/>
    </row>
    <row r="15" spans="1:34" ht="12.75" x14ac:dyDescent="0.2">
      <c r="A15" s="5" t="s">
        <v>14</v>
      </c>
      <c r="B15" s="30"/>
      <c r="C15" s="3"/>
      <c r="D15" s="3"/>
      <c r="E15" s="24"/>
      <c r="F15" s="16"/>
      <c r="G15" s="34"/>
      <c r="H15" s="35"/>
      <c r="I15" s="34"/>
      <c r="J15" s="33"/>
      <c r="L15" s="23"/>
      <c r="M15" s="16"/>
      <c r="N15" s="16"/>
      <c r="O15" s="16"/>
      <c r="P15" s="33"/>
      <c r="Q15" s="23"/>
      <c r="R15" s="16"/>
      <c r="S15" s="16"/>
      <c r="T15" s="16"/>
      <c r="U15" s="16"/>
      <c r="V15" s="33"/>
      <c r="X15" s="23"/>
      <c r="Y15" s="16"/>
      <c r="Z15" s="16"/>
      <c r="AA15" s="16"/>
      <c r="AB15" s="33"/>
      <c r="AC15" s="23"/>
      <c r="AD15" s="16"/>
      <c r="AE15" s="16"/>
      <c r="AF15" s="16"/>
      <c r="AG15" s="16"/>
      <c r="AH15" s="33"/>
    </row>
    <row r="16" spans="1:34" ht="12.75" x14ac:dyDescent="0.2">
      <c r="A16" s="5" t="s">
        <v>8</v>
      </c>
      <c r="B16" s="30"/>
      <c r="C16" s="3"/>
      <c r="D16" s="3"/>
      <c r="E16" s="24"/>
      <c r="F16" s="16"/>
      <c r="G16" s="34"/>
      <c r="H16" s="35"/>
      <c r="I16" s="34"/>
      <c r="J16" s="33"/>
      <c r="L16" s="23"/>
      <c r="M16" s="16"/>
      <c r="N16" s="16"/>
      <c r="O16" s="16"/>
      <c r="P16" s="33"/>
      <c r="Q16" s="23"/>
      <c r="R16" s="16"/>
      <c r="S16" s="16"/>
      <c r="T16" s="16"/>
      <c r="U16" s="16"/>
      <c r="V16" s="33"/>
      <c r="X16" s="23"/>
      <c r="Y16" s="16"/>
      <c r="Z16" s="16"/>
      <c r="AA16" s="16"/>
      <c r="AB16" s="33"/>
      <c r="AC16" s="23"/>
      <c r="AD16" s="16"/>
      <c r="AE16" s="16"/>
      <c r="AF16" s="16"/>
      <c r="AG16" s="16"/>
      <c r="AH16" s="33"/>
    </row>
    <row r="17" spans="1:34" ht="12.75" x14ac:dyDescent="0.2">
      <c r="A17" s="6" t="s">
        <v>9</v>
      </c>
      <c r="B17" s="25">
        <f>'[1]Recip60%eff'!$D$12</f>
        <v>633</v>
      </c>
      <c r="C17" s="10">
        <f>'[1]Recip60%eff'!$D$24</f>
        <v>3722040</v>
      </c>
      <c r="D17" s="11">
        <f>'[1]Recip60%eff'!$D$32</f>
        <v>0.60010113344038052</v>
      </c>
      <c r="E17" s="26">
        <f>'[1]Recip60%eff'!$D$45/1000</f>
        <v>1472.64285</v>
      </c>
      <c r="F17" s="16"/>
      <c r="G17" s="34">
        <f>[2]Recip!G17</f>
        <v>1883049.6111849167</v>
      </c>
      <c r="H17" s="35">
        <f>[2]Recip!I17</f>
        <v>20847.561748001575</v>
      </c>
      <c r="I17" s="34">
        <f>[2]Recip!K17</f>
        <v>2207021.8458286184</v>
      </c>
      <c r="J17" s="35">
        <f>[2]Recip!M17</f>
        <v>0</v>
      </c>
      <c r="L17" s="41">
        <f>MIN($B17*RebateStructure!$F$5,RebateStructure!$H$5)</f>
        <v>47475</v>
      </c>
      <c r="M17" s="42">
        <f>MIN($B17*RebateStructure!$F$6,RebateStructure!$H$6-L17)</f>
        <v>110775</v>
      </c>
      <c r="N17" s="42">
        <f>MIN(1350000,IF($D17&lt;70%,$C17*RebateStructure!$F$8,$C17*RebateStructure!$F$9))</f>
        <v>223322.4</v>
      </c>
      <c r="O17" s="42">
        <f t="shared" ref="O17:O21" si="8">SUM(L17:N17)</f>
        <v>381572.4</v>
      </c>
      <c r="P17" s="43">
        <f t="shared" ref="P17:P21" si="9">O17/$E17/1000</f>
        <v>0.25910722345204068</v>
      </c>
      <c r="Q17" s="41">
        <v>25000</v>
      </c>
      <c r="R17" s="42">
        <v>25000</v>
      </c>
      <c r="S17" s="42">
        <f>MIN(G17*RebateStructure!$F$14,RebateStructure!$H$14)</f>
        <v>131813.47278294418</v>
      </c>
      <c r="T17" s="42">
        <f>MIN(IF(H17&lt;15000,H17*RebateStructure!$F$16,H17*RebateStructure!$F$17),RebateStructure!$H$17)</f>
        <v>20847.561748001575</v>
      </c>
      <c r="U17" s="42">
        <f>SUM(Q17:T17)</f>
        <v>202661.03453094576</v>
      </c>
      <c r="V17" s="43">
        <f>U17/$E17/1000</f>
        <v>0.1376172332150635</v>
      </c>
      <c r="X17" s="41">
        <f>MIN($B17*RebateStructure!$F$5,RebateStructure!$H$5)</f>
        <v>47475</v>
      </c>
      <c r="Y17" s="42">
        <f>MIN($B17*RebateStructure!$F$6,RebateStructure!$H$6-X17)</f>
        <v>110775</v>
      </c>
      <c r="Z17" s="42">
        <f>MIN(1350000,IF($D17&lt;70%,$C17*RebateStructure!$F$8,$C17*RebateStructure!$F$9))</f>
        <v>223322.4</v>
      </c>
      <c r="AA17" s="42">
        <f t="shared" ref="AA17:AA21" si="10">SUM(X17:Z17)</f>
        <v>381572.4</v>
      </c>
      <c r="AB17" s="43">
        <f t="shared" ref="AB17:AB21" si="11">AA17/$E17/1000</f>
        <v>0.25910722345204068</v>
      </c>
      <c r="AC17" s="41">
        <v>25000</v>
      </c>
      <c r="AD17" s="42">
        <v>25000</v>
      </c>
      <c r="AE17" s="42">
        <f>MIN(I17*RebateStructure!$F$14,RebateStructure!$H$14)</f>
        <v>154491.52920800331</v>
      </c>
      <c r="AF17" s="42">
        <f>MIN(IF(J17&lt;15000,J17*RebateStructure!$F$16,J17*RebateStructure!$F$17),RebateStructure!$H$17)</f>
        <v>0</v>
      </c>
      <c r="AG17" s="42">
        <f>SUM(AC17:AF17)</f>
        <v>204491.52920800331</v>
      </c>
      <c r="AH17" s="43">
        <f>AG17/$E17/1000</f>
        <v>0.13886023295329433</v>
      </c>
    </row>
    <row r="18" spans="1:34" ht="12.75" x14ac:dyDescent="0.2">
      <c r="A18" s="6" t="s">
        <v>10</v>
      </c>
      <c r="B18" s="25">
        <f>'[1]Recip65%eff'!$D$12</f>
        <v>633</v>
      </c>
      <c r="C18" s="10">
        <f>'[1]Recip65%eff'!$D$24</f>
        <v>3722040</v>
      </c>
      <c r="D18" s="11">
        <f>'[1]Recip65%eff'!$D$32</f>
        <v>0.64983694182228324</v>
      </c>
      <c r="E18" s="26">
        <f>'[1]Recip65%eff'!$D$45/1000</f>
        <v>1472.64285</v>
      </c>
      <c r="F18" s="16"/>
      <c r="G18" s="34">
        <f>[2]Recip!G18</f>
        <v>2397675.9594875425</v>
      </c>
      <c r="H18" s="35">
        <f>[2]Recip!I18</f>
        <v>28365.154115980429</v>
      </c>
      <c r="I18" s="34">
        <f>[2]Recip!K18</f>
        <v>2888495.2446934683</v>
      </c>
      <c r="J18" s="35">
        <f>[2]Recip!M18</f>
        <v>0</v>
      </c>
      <c r="L18" s="41">
        <f>MIN($B18*RebateStructure!$F$5,RebateStructure!$H$5)</f>
        <v>47475</v>
      </c>
      <c r="M18" s="42">
        <f>MIN($B18*RebateStructure!$F$6,RebateStructure!$H$6-L18)</f>
        <v>110775</v>
      </c>
      <c r="N18" s="42">
        <f>MIN(1350000,IF($D18&lt;70%,$C18*RebateStructure!$F$8,$C18*RebateStructure!$F$9))</f>
        <v>223322.4</v>
      </c>
      <c r="O18" s="42">
        <f t="shared" si="8"/>
        <v>381572.4</v>
      </c>
      <c r="P18" s="43">
        <f t="shared" si="9"/>
        <v>0.25910722345204068</v>
      </c>
      <c r="Q18" s="41">
        <v>25000</v>
      </c>
      <c r="R18" s="42">
        <v>25000</v>
      </c>
      <c r="S18" s="42">
        <f>MIN(G18*RebateStructure!$F$14,RebateStructure!$H$14)</f>
        <v>167837.31716412801</v>
      </c>
      <c r="T18" s="42">
        <f>MIN(IF(H18&lt;15000,H18*RebateStructure!$F$16,H18*RebateStructure!$F$17),RebateStructure!$H$17)</f>
        <v>28365.154115980429</v>
      </c>
      <c r="U18" s="42">
        <f t="shared" ref="U18:U21" si="12">SUM(Q18:T18)</f>
        <v>246202.47128010844</v>
      </c>
      <c r="V18" s="43">
        <f t="shared" ref="V18:V21" si="13">U18/$E18/1000</f>
        <v>0.16718410120967786</v>
      </c>
      <c r="X18" s="41">
        <f>MIN($B18*RebateStructure!$F$5,RebateStructure!$H$5)</f>
        <v>47475</v>
      </c>
      <c r="Y18" s="42">
        <f>MIN($B18*RebateStructure!$F$6,RebateStructure!$H$6-X18)</f>
        <v>110775</v>
      </c>
      <c r="Z18" s="42">
        <f>MIN(1350000,IF($D18&lt;70%,$C18*RebateStructure!$F$8,$C18*RebateStructure!$F$9))</f>
        <v>223322.4</v>
      </c>
      <c r="AA18" s="42">
        <f t="shared" si="10"/>
        <v>381572.4</v>
      </c>
      <c r="AB18" s="43">
        <f t="shared" si="11"/>
        <v>0.25910722345204068</v>
      </c>
      <c r="AC18" s="41">
        <v>25000</v>
      </c>
      <c r="AD18" s="42">
        <v>25000</v>
      </c>
      <c r="AE18" s="42">
        <f>MIN(I18*RebateStructure!$F$14,RebateStructure!$H$14)</f>
        <v>202194.66712854282</v>
      </c>
      <c r="AF18" s="42">
        <f>MIN(IF(J18&lt;15000,J18*RebateStructure!$F$16,J18*RebateStructure!$F$17),RebateStructure!$H$17)</f>
        <v>0</v>
      </c>
      <c r="AG18" s="42">
        <f t="shared" ref="AG18:AG21" si="14">SUM(AC18:AF18)</f>
        <v>252194.66712854282</v>
      </c>
      <c r="AH18" s="43">
        <f t="shared" ref="AH18:AH21" si="15">AG18/$E18/1000</f>
        <v>0.17125310942061941</v>
      </c>
    </row>
    <row r="19" spans="1:34" ht="12.75" x14ac:dyDescent="0.2">
      <c r="A19" s="6" t="s">
        <v>11</v>
      </c>
      <c r="B19" s="25">
        <f>'[1]Recip70%eff'!$D$12</f>
        <v>633</v>
      </c>
      <c r="C19" s="10">
        <f>'[1]Recip70%eff'!$D$24</f>
        <v>3722040</v>
      </c>
      <c r="D19" s="11">
        <f>'[1]Recip70%eff'!$D$32</f>
        <v>0.70001681992188158</v>
      </c>
      <c r="E19" s="26">
        <f>'[1]Recip70%eff'!$D$45/1000</f>
        <v>1472.64285</v>
      </c>
      <c r="F19" s="16"/>
      <c r="G19" s="34">
        <f>[2]Recip!G19</f>
        <v>3032399.0004388057</v>
      </c>
      <c r="H19" s="35">
        <f>[2]Recip!I19</f>
        <v>36880.04613475941</v>
      </c>
      <c r="I19" s="34">
        <f>[2]Recip!K19</f>
        <v>2888495.2446934683</v>
      </c>
      <c r="J19" s="35">
        <f>[2]Recip!M19</f>
        <v>25131.200000000001</v>
      </c>
      <c r="L19" s="41">
        <f>MIN($B19*RebateStructure!$F$5,RebateStructure!$H$5)</f>
        <v>47475</v>
      </c>
      <c r="M19" s="42">
        <f>MIN($B19*RebateStructure!$F$6,RebateStructure!$H$6-L19)</f>
        <v>110775</v>
      </c>
      <c r="N19" s="42">
        <f>MIN(1350000,IF($D19&lt;70%,$C19*RebateStructure!$F$8,$C19*RebateStructure!$F$9))</f>
        <v>297763.20000000001</v>
      </c>
      <c r="O19" s="42">
        <f t="shared" si="8"/>
        <v>456013.2</v>
      </c>
      <c r="P19" s="43">
        <f t="shared" si="9"/>
        <v>0.30965634335575665</v>
      </c>
      <c r="Q19" s="41">
        <v>25000</v>
      </c>
      <c r="R19" s="42">
        <v>25000</v>
      </c>
      <c r="S19" s="42">
        <f>MIN(G19*RebateStructure!$F$14,RebateStructure!$H$14)</f>
        <v>212267.93003071641</v>
      </c>
      <c r="T19" s="42">
        <f>MIN(IF(H19&lt;15000,H19*RebateStructure!$F$16,H19*RebateStructure!$F$17),RebateStructure!$H$17)</f>
        <v>36880.04613475941</v>
      </c>
      <c r="U19" s="42">
        <f t="shared" si="12"/>
        <v>299147.97616547579</v>
      </c>
      <c r="V19" s="43">
        <f t="shared" si="13"/>
        <v>0.20313681363100075</v>
      </c>
      <c r="X19" s="41">
        <f>MIN($B19*RebateStructure!$F$5,RebateStructure!$H$5)</f>
        <v>47475</v>
      </c>
      <c r="Y19" s="42">
        <f>MIN($B19*RebateStructure!$F$6,RebateStructure!$H$6-X19)</f>
        <v>110775</v>
      </c>
      <c r="Z19" s="42">
        <f>MIN(1350000,IF($D19&lt;70%,$C19*RebateStructure!$F$8,$C19*RebateStructure!$F$9))</f>
        <v>297763.20000000001</v>
      </c>
      <c r="AA19" s="42">
        <f t="shared" si="10"/>
        <v>456013.2</v>
      </c>
      <c r="AB19" s="43">
        <f t="shared" si="11"/>
        <v>0.30965634335575665</v>
      </c>
      <c r="AC19" s="41">
        <v>25000</v>
      </c>
      <c r="AD19" s="42">
        <v>25000</v>
      </c>
      <c r="AE19" s="42">
        <f>MIN(I19*RebateStructure!$F$14,RebateStructure!$H$14)</f>
        <v>202194.66712854282</v>
      </c>
      <c r="AF19" s="42">
        <f>MIN(IF(J19&lt;15000,J19*RebateStructure!$F$16,J19*RebateStructure!$F$17),RebateStructure!$H$17)</f>
        <v>25131.200000000001</v>
      </c>
      <c r="AG19" s="42">
        <f t="shared" si="14"/>
        <v>277325.8671285428</v>
      </c>
      <c r="AH19" s="43">
        <f t="shared" si="15"/>
        <v>0.18831848273907201</v>
      </c>
    </row>
    <row r="20" spans="1:34" ht="12.75" x14ac:dyDescent="0.2">
      <c r="A20" s="6" t="s">
        <v>12</v>
      </c>
      <c r="B20" s="25">
        <f>'[1]Recip75%eff'!$D$12</f>
        <v>633</v>
      </c>
      <c r="C20" s="10">
        <f>'[1]Recip75%eff'!$D$24</f>
        <v>3722040</v>
      </c>
      <c r="D20" s="11">
        <f>'[1]Recip75%eff'!$D$32</f>
        <v>0.75019669802147981</v>
      </c>
      <c r="E20" s="26">
        <f>'[1]Recip75%eff'!$D$45/1000</f>
        <v>1472.64285</v>
      </c>
      <c r="F20" s="16"/>
      <c r="G20" s="36">
        <f>[2]Recip!G20</f>
        <v>3722040</v>
      </c>
      <c r="H20" s="35">
        <f>[2]Recip!I20</f>
        <v>46256.775112623727</v>
      </c>
      <c r="I20" s="34">
        <f>[2]Recip!K20</f>
        <v>2888495.2446934683</v>
      </c>
      <c r="J20" s="35">
        <f>[2]Recip!M20</f>
        <v>50262.400000000001</v>
      </c>
      <c r="L20" s="41">
        <f>MIN($B20*RebateStructure!$F$5,RebateStructure!$H$5)</f>
        <v>47475</v>
      </c>
      <c r="M20" s="42">
        <f>MIN($B20*RebateStructure!$F$6,RebateStructure!$H$6-L20)</f>
        <v>110775</v>
      </c>
      <c r="N20" s="42">
        <f>MIN(1350000,IF($D20&lt;70%,$C20*RebateStructure!$F$8,$C20*RebateStructure!$F$9))</f>
        <v>297763.20000000001</v>
      </c>
      <c r="O20" s="42">
        <f t="shared" si="8"/>
        <v>456013.2</v>
      </c>
      <c r="P20" s="43">
        <f t="shared" si="9"/>
        <v>0.30965634335575665</v>
      </c>
      <c r="Q20" s="41">
        <v>25000</v>
      </c>
      <c r="R20" s="42">
        <v>25000</v>
      </c>
      <c r="S20" s="42">
        <f>MIN(G20*RebateStructure!$F$14,RebateStructure!$H$14)</f>
        <v>260542.80000000002</v>
      </c>
      <c r="T20" s="42">
        <f>MIN(IF(H20&lt;15000,H20*RebateStructure!$F$16,H20*RebateStructure!$F$17),RebateStructure!$H$17)</f>
        <v>46256.775112623727</v>
      </c>
      <c r="U20" s="42">
        <f t="shared" si="12"/>
        <v>356799.57511262374</v>
      </c>
      <c r="V20" s="43">
        <f t="shared" si="13"/>
        <v>0.2422852052095481</v>
      </c>
      <c r="X20" s="41">
        <f>MIN($B20*RebateStructure!$F$5,RebateStructure!$H$5)</f>
        <v>47475</v>
      </c>
      <c r="Y20" s="42">
        <f>MIN($B20*RebateStructure!$F$6,RebateStructure!$H$6-X20)</f>
        <v>110775</v>
      </c>
      <c r="Z20" s="42">
        <f>MIN(1350000,IF($D20&lt;70%,$C20*RebateStructure!$F$8,$C20*RebateStructure!$F$9))</f>
        <v>297763.20000000001</v>
      </c>
      <c r="AA20" s="42">
        <f t="shared" si="10"/>
        <v>456013.2</v>
      </c>
      <c r="AB20" s="43">
        <f t="shared" si="11"/>
        <v>0.30965634335575665</v>
      </c>
      <c r="AC20" s="41">
        <v>25000</v>
      </c>
      <c r="AD20" s="42">
        <v>25000</v>
      </c>
      <c r="AE20" s="42">
        <f>MIN(I20*RebateStructure!$F$14,RebateStructure!$H$14)</f>
        <v>202194.66712854282</v>
      </c>
      <c r="AF20" s="42">
        <f>MIN(IF(J20&lt;15000,J20*RebateStructure!$F$16,J20*RebateStructure!$F$17),RebateStructure!$H$17)</f>
        <v>50262.400000000001</v>
      </c>
      <c r="AG20" s="42">
        <f t="shared" si="14"/>
        <v>302457.06712854281</v>
      </c>
      <c r="AH20" s="43">
        <f t="shared" si="15"/>
        <v>0.2053838560575246</v>
      </c>
    </row>
    <row r="21" spans="1:34" ht="12.75" x14ac:dyDescent="0.2">
      <c r="A21" s="6" t="s">
        <v>13</v>
      </c>
      <c r="B21" s="25">
        <f>'[1]RecipMax%eff'!$D$12</f>
        <v>633</v>
      </c>
      <c r="C21" s="10">
        <f>'[1]RecipMax%eff'!$D$24</f>
        <v>3722040</v>
      </c>
      <c r="D21" s="11">
        <f>'[1]RecipMax%eff'!$D$32</f>
        <v>0.78216971769556021</v>
      </c>
      <c r="E21" s="26">
        <f>'[1]RecipMax%eff'!$D$45/1000</f>
        <v>1472.64285</v>
      </c>
      <c r="F21" s="16"/>
      <c r="G21" s="36">
        <f>[2]Recip!G21</f>
        <v>3722040</v>
      </c>
      <c r="H21" s="35">
        <f>[2]Recip!I21</f>
        <v>52650.598411059138</v>
      </c>
      <c r="I21" s="34">
        <f>[2]Recip!K21</f>
        <v>2888495.2446934683</v>
      </c>
      <c r="J21" s="35">
        <f>[2]Recip!M21</f>
        <v>66275.199999999997</v>
      </c>
      <c r="L21" s="41">
        <f>MIN($B21*RebateStructure!$F$5,RebateStructure!$H$5)</f>
        <v>47475</v>
      </c>
      <c r="M21" s="42">
        <f>MIN($B21*RebateStructure!$F$6,RebateStructure!$H$6-L21)</f>
        <v>110775</v>
      </c>
      <c r="N21" s="42">
        <f>MIN(1350000,IF($D21&lt;70%,$C21*RebateStructure!$F$8,$C21*RebateStructure!$F$9))</f>
        <v>297763.20000000001</v>
      </c>
      <c r="O21" s="42">
        <f t="shared" si="8"/>
        <v>456013.2</v>
      </c>
      <c r="P21" s="43">
        <f t="shared" si="9"/>
        <v>0.30965634335575665</v>
      </c>
      <c r="Q21" s="41">
        <v>25000</v>
      </c>
      <c r="R21" s="42">
        <v>25000</v>
      </c>
      <c r="S21" s="42">
        <f>MIN(G21*RebateStructure!$F$14,RebateStructure!$H$14)</f>
        <v>260542.80000000002</v>
      </c>
      <c r="T21" s="42">
        <f>MIN(IF(H21&lt;15000,H21*RebateStructure!$F$16,H21*RebateStructure!$F$17),RebateStructure!$H$17)</f>
        <v>52650.598411059138</v>
      </c>
      <c r="U21" s="42">
        <f t="shared" si="12"/>
        <v>363193.39841105917</v>
      </c>
      <c r="V21" s="43">
        <f t="shared" si="13"/>
        <v>0.24662693905114821</v>
      </c>
      <c r="X21" s="41">
        <f>MIN($B21*RebateStructure!$F$5,RebateStructure!$H$5)</f>
        <v>47475</v>
      </c>
      <c r="Y21" s="42">
        <f>MIN($B21*RebateStructure!$F$6,RebateStructure!$H$6-X21)</f>
        <v>110775</v>
      </c>
      <c r="Z21" s="42">
        <f>MIN(1350000,IF($D21&lt;70%,$C21*RebateStructure!$F$8,$C21*RebateStructure!$F$9))</f>
        <v>297763.20000000001</v>
      </c>
      <c r="AA21" s="42">
        <f t="shared" si="10"/>
        <v>456013.2</v>
      </c>
      <c r="AB21" s="43">
        <f t="shared" si="11"/>
        <v>0.30965634335575665</v>
      </c>
      <c r="AC21" s="41">
        <v>25000</v>
      </c>
      <c r="AD21" s="42">
        <v>25000</v>
      </c>
      <c r="AE21" s="42">
        <f>MIN(I21*RebateStructure!$F$14,RebateStructure!$H$14)</f>
        <v>202194.66712854282</v>
      </c>
      <c r="AF21" s="42">
        <f>MIN(IF(J21&lt;15000,J21*RebateStructure!$F$16,J21*RebateStructure!$F$17),RebateStructure!$H$17)</f>
        <v>66275.199999999997</v>
      </c>
      <c r="AG21" s="42">
        <f t="shared" si="14"/>
        <v>318469.8671285428</v>
      </c>
      <c r="AH21" s="43">
        <f t="shared" si="15"/>
        <v>0.21625736826043246</v>
      </c>
    </row>
    <row r="22" spans="1:34" ht="12.75" x14ac:dyDescent="0.2">
      <c r="A22" s="7">
        <v>0.78216971769556021</v>
      </c>
      <c r="B22" s="31"/>
      <c r="C22" s="3"/>
      <c r="D22" s="3"/>
      <c r="E22" s="24"/>
      <c r="F22" s="16"/>
      <c r="G22" s="34"/>
      <c r="H22" s="35"/>
      <c r="I22" s="34"/>
      <c r="J22" s="33"/>
      <c r="L22" s="23"/>
      <c r="M22" s="16"/>
      <c r="N22" s="16"/>
      <c r="O22" s="16"/>
      <c r="P22" s="33"/>
      <c r="Q22" s="23"/>
      <c r="R22" s="16"/>
      <c r="S22" s="16"/>
      <c r="T22" s="16"/>
      <c r="U22" s="16"/>
      <c r="V22" s="33"/>
      <c r="X22" s="23"/>
      <c r="Y22" s="16"/>
      <c r="Z22" s="16"/>
      <c r="AA22" s="16"/>
      <c r="AB22" s="33"/>
      <c r="AC22" s="23"/>
      <c r="AD22" s="16"/>
      <c r="AE22" s="16"/>
      <c r="AF22" s="16"/>
      <c r="AG22" s="16"/>
      <c r="AH22" s="33"/>
    </row>
    <row r="23" spans="1:34" ht="12.75" x14ac:dyDescent="0.2">
      <c r="A23" s="8"/>
      <c r="B23" s="28"/>
      <c r="C23" s="9"/>
      <c r="D23" s="9"/>
      <c r="E23" s="29"/>
      <c r="F23" s="16"/>
      <c r="G23" s="37"/>
      <c r="H23" s="38"/>
      <c r="I23" s="37"/>
      <c r="J23" s="40"/>
      <c r="L23" s="39"/>
      <c r="M23" s="20"/>
      <c r="N23" s="20"/>
      <c r="O23" s="20"/>
      <c r="P23" s="40"/>
      <c r="Q23" s="39"/>
      <c r="R23" s="20"/>
      <c r="S23" s="20"/>
      <c r="T23" s="20"/>
      <c r="U23" s="20"/>
      <c r="V23" s="40"/>
      <c r="W23" s="20"/>
      <c r="X23" s="39"/>
      <c r="Y23" s="20"/>
      <c r="Z23" s="20"/>
      <c r="AA23" s="20"/>
      <c r="AB23" s="40"/>
      <c r="AC23" s="39"/>
      <c r="AD23" s="20"/>
      <c r="AE23" s="20"/>
      <c r="AF23" s="20"/>
      <c r="AG23" s="20"/>
      <c r="AH23" s="40"/>
    </row>
    <row r="24" spans="1:34" ht="12.75" x14ac:dyDescent="0.2">
      <c r="A24" s="5" t="s">
        <v>15</v>
      </c>
      <c r="B24" s="30"/>
      <c r="C24" s="3"/>
      <c r="D24" s="3"/>
      <c r="E24" s="24"/>
      <c r="F24" s="16"/>
      <c r="G24" s="34"/>
      <c r="H24" s="35"/>
      <c r="I24" s="34"/>
      <c r="J24" s="33"/>
      <c r="L24" s="23"/>
      <c r="M24" s="16"/>
      <c r="N24" s="16"/>
      <c r="O24" s="16"/>
      <c r="P24" s="33"/>
      <c r="Q24" s="23"/>
      <c r="R24" s="16"/>
      <c r="S24" s="16"/>
      <c r="T24" s="16"/>
      <c r="U24" s="16"/>
      <c r="V24" s="33"/>
      <c r="X24" s="23"/>
      <c r="Y24" s="16"/>
      <c r="Z24" s="16"/>
      <c r="AA24" s="16"/>
      <c r="AB24" s="33"/>
      <c r="AC24" s="23"/>
      <c r="AD24" s="16"/>
      <c r="AE24" s="16"/>
      <c r="AF24" s="16"/>
      <c r="AG24" s="16"/>
      <c r="AH24" s="33"/>
    </row>
    <row r="25" spans="1:34" ht="12.75" x14ac:dyDescent="0.2">
      <c r="A25" s="5" t="s">
        <v>8</v>
      </c>
      <c r="B25" s="30"/>
      <c r="C25" s="3"/>
      <c r="D25" s="3"/>
      <c r="E25" s="24"/>
      <c r="F25" s="16"/>
      <c r="G25" s="34"/>
      <c r="H25" s="35"/>
      <c r="I25" s="34"/>
      <c r="J25" s="33"/>
      <c r="L25" s="23"/>
      <c r="M25" s="16"/>
      <c r="N25" s="16"/>
      <c r="O25" s="16"/>
      <c r="P25" s="33"/>
      <c r="Q25" s="23"/>
      <c r="R25" s="16"/>
      <c r="S25" s="16"/>
      <c r="T25" s="16"/>
      <c r="U25" s="16"/>
      <c r="V25" s="33"/>
      <c r="X25" s="23"/>
      <c r="Y25" s="16"/>
      <c r="Z25" s="16"/>
      <c r="AA25" s="16"/>
      <c r="AB25" s="33"/>
      <c r="AC25" s="23"/>
      <c r="AD25" s="16"/>
      <c r="AE25" s="16"/>
      <c r="AF25" s="16"/>
      <c r="AG25" s="16"/>
      <c r="AH25" s="33"/>
    </row>
    <row r="26" spans="1:34" ht="12.75" x14ac:dyDescent="0.2">
      <c r="A26" s="6" t="s">
        <v>9</v>
      </c>
      <c r="B26" s="25">
        <f>'[1]Recip60%eff'!$E$12</f>
        <v>1121</v>
      </c>
      <c r="C26" s="10">
        <f>'[1]Recip60%eff'!$E$24</f>
        <v>6591480</v>
      </c>
      <c r="D26" s="11">
        <f>'[1]Recip60%eff'!$E$32</f>
        <v>0.6000484163256512</v>
      </c>
      <c r="E26" s="26">
        <f>'[1]Recip60%eff'!$E$45/1000</f>
        <v>2181.0736499999998</v>
      </c>
      <c r="F26" s="16"/>
      <c r="G26" s="34">
        <f>[2]Recip!G26</f>
        <v>3515135.962197803</v>
      </c>
      <c r="H26" s="35">
        <f>[2]Recip!I26</f>
        <v>33369.000143333476</v>
      </c>
      <c r="I26" s="34">
        <f>[2]Recip!K26</f>
        <v>4115525.0923670596</v>
      </c>
      <c r="J26" s="35">
        <f>[2]Recip!M26</f>
        <v>0</v>
      </c>
      <c r="L26" s="41">
        <f>MIN($B26*RebateStructure!$F$5,RebateStructure!$H$5)</f>
        <v>84075</v>
      </c>
      <c r="M26" s="42">
        <f>MIN($B26*RebateStructure!$F$6,RebateStructure!$H$6-L26)</f>
        <v>196175</v>
      </c>
      <c r="N26" s="42">
        <f>MIN(1350000,IF($D26&lt;70%,$C26*RebateStructure!$F$8,$C26*RebateStructure!$F$9))</f>
        <v>395488.8</v>
      </c>
      <c r="O26" s="42">
        <f t="shared" ref="O26:O30" si="16">SUM(L26:N26)</f>
        <v>675738.8</v>
      </c>
      <c r="P26" s="43">
        <f t="shared" ref="P26:P30" si="17">O26/$E26/1000</f>
        <v>0.30981934058026883</v>
      </c>
      <c r="Q26" s="41">
        <v>25000</v>
      </c>
      <c r="R26" s="42">
        <v>25000</v>
      </c>
      <c r="S26" s="42">
        <f>MIN(G26*RebateStructure!$F$14,RebateStructure!$H$14)</f>
        <v>246059.51735384623</v>
      </c>
      <c r="T26" s="42">
        <f>MIN(IF(H26&lt;15000,H26*RebateStructure!$F$16,H26*RebateStructure!$F$17),RebateStructure!$H$17)</f>
        <v>33369.000143333476</v>
      </c>
      <c r="U26" s="42">
        <f>SUM(Q26:T26)</f>
        <v>329428.51749717968</v>
      </c>
      <c r="V26" s="43">
        <f>U26/$E26/1000</f>
        <v>0.15103961184308456</v>
      </c>
      <c r="X26" s="41">
        <f>MIN($B26*RebateStructure!$F$5,RebateStructure!$H$5)</f>
        <v>84075</v>
      </c>
      <c r="Y26" s="42">
        <f>MIN($B26*RebateStructure!$F$6,RebateStructure!$H$6-X26)</f>
        <v>196175</v>
      </c>
      <c r="Z26" s="42">
        <f>MIN(1350000,IF($D26&lt;70%,$C26*RebateStructure!$F$8,$C26*RebateStructure!$F$9))</f>
        <v>395488.8</v>
      </c>
      <c r="AA26" s="42">
        <f t="shared" ref="AA26:AA30" si="18">SUM(X26:Z26)</f>
        <v>675738.8</v>
      </c>
      <c r="AB26" s="43">
        <f t="shared" ref="AB26:AB30" si="19">AA26/$E26/1000</f>
        <v>0.30981934058026883</v>
      </c>
      <c r="AC26" s="41">
        <v>25000</v>
      </c>
      <c r="AD26" s="42">
        <v>25000</v>
      </c>
      <c r="AE26" s="42">
        <f>MIN(I26*RebateStructure!$F$14,RebateStructure!$H$14)</f>
        <v>288086.75646569417</v>
      </c>
      <c r="AF26" s="42">
        <f>MIN(IF(J26&lt;15000,J26*RebateStructure!$F$16,J26*RebateStructure!$F$17),RebateStructure!$H$17)</f>
        <v>0</v>
      </c>
      <c r="AG26" s="42">
        <f>SUM(AC26:AF26)</f>
        <v>338086.75646569417</v>
      </c>
      <c r="AH26" s="43">
        <f>AG26/$E26/1000</f>
        <v>0.15500932601046929</v>
      </c>
    </row>
    <row r="27" spans="1:34" ht="12.75" x14ac:dyDescent="0.2">
      <c r="A27" s="6" t="s">
        <v>10</v>
      </c>
      <c r="B27" s="25">
        <f>'[1]Recip65%eff'!$E$12</f>
        <v>1121</v>
      </c>
      <c r="C27" s="10">
        <f>'[1]Recip65%eff'!$E$24</f>
        <v>6591480</v>
      </c>
      <c r="D27" s="11">
        <f>'[1]Recip65%eff'!$E$32</f>
        <v>0.64992516972682868</v>
      </c>
      <c r="E27" s="26">
        <f>'[1]Recip65%eff'!$E$45/1000</f>
        <v>2181.0736499999998</v>
      </c>
      <c r="F27" s="16"/>
      <c r="G27" s="34">
        <f>[2]Recip!G27</f>
        <v>4399865.2355229612</v>
      </c>
      <c r="H27" s="35">
        <f>[2]Recip!I27</f>
        <v>45539.235679278274</v>
      </c>
      <c r="I27" s="34">
        <f>[2]Recip!K27</f>
        <v>5289223.0894644139</v>
      </c>
      <c r="J27" s="35">
        <f>[2]Recip!M27</f>
        <v>0</v>
      </c>
      <c r="L27" s="41">
        <f>MIN($B27*RebateStructure!$F$5,RebateStructure!$H$5)</f>
        <v>84075</v>
      </c>
      <c r="M27" s="42">
        <f>MIN($B27*RebateStructure!$F$6,RebateStructure!$H$6-L27)</f>
        <v>196175</v>
      </c>
      <c r="N27" s="42">
        <f>MIN(1350000,IF($D27&lt;70%,$C27*RebateStructure!$F$8,$C27*RebateStructure!$F$9))</f>
        <v>395488.8</v>
      </c>
      <c r="O27" s="42">
        <f t="shared" si="16"/>
        <v>675738.8</v>
      </c>
      <c r="P27" s="43">
        <f t="shared" si="17"/>
        <v>0.30981934058026883</v>
      </c>
      <c r="Q27" s="41">
        <v>25000</v>
      </c>
      <c r="R27" s="42">
        <v>25000</v>
      </c>
      <c r="S27" s="42">
        <f>MIN(G27*RebateStructure!$F$14,RebateStructure!$H$14)</f>
        <v>307990.56648660731</v>
      </c>
      <c r="T27" s="42">
        <f>MIN(IF(H27&lt;15000,H27*RebateStructure!$F$16,H27*RebateStructure!$F$17),RebateStructure!$H$17)</f>
        <v>45539.235679278274</v>
      </c>
      <c r="U27" s="42">
        <f t="shared" ref="U27:U30" si="20">SUM(Q27:T27)</f>
        <v>403529.80216588557</v>
      </c>
      <c r="V27" s="43">
        <f t="shared" ref="V27:V30" si="21">U27/$E27/1000</f>
        <v>0.18501429429762065</v>
      </c>
      <c r="X27" s="41">
        <f>MIN($B27*RebateStructure!$F$5,RebateStructure!$H$5)</f>
        <v>84075</v>
      </c>
      <c r="Y27" s="42">
        <f>MIN($B27*RebateStructure!$F$6,RebateStructure!$H$6-X27)</f>
        <v>196175</v>
      </c>
      <c r="Z27" s="42">
        <f>MIN(1350000,IF($D27&lt;70%,$C27*RebateStructure!$F$8,$C27*RebateStructure!$F$9))</f>
        <v>395488.8</v>
      </c>
      <c r="AA27" s="42">
        <f t="shared" si="18"/>
        <v>675738.8</v>
      </c>
      <c r="AB27" s="43">
        <f t="shared" si="19"/>
        <v>0.30981934058026883</v>
      </c>
      <c r="AC27" s="41">
        <v>25000</v>
      </c>
      <c r="AD27" s="42">
        <v>25000</v>
      </c>
      <c r="AE27" s="42">
        <f>MIN(I27*RebateStructure!$F$14,RebateStructure!$H$14)</f>
        <v>370245.61626250902</v>
      </c>
      <c r="AF27" s="42">
        <f>MIN(IF(J27&lt;15000,J27*RebateStructure!$F$16,J27*RebateStructure!$F$17),RebateStructure!$H$17)</f>
        <v>0</v>
      </c>
      <c r="AG27" s="42">
        <f t="shared" ref="AG27:AG30" si="22">SUM(AC27:AF27)</f>
        <v>420245.61626250902</v>
      </c>
      <c r="AH27" s="43">
        <f t="shared" ref="AH27:AH30" si="23">AG27/$E27/1000</f>
        <v>0.19267832439427668</v>
      </c>
    </row>
    <row r="28" spans="1:34" ht="12.75" x14ac:dyDescent="0.2">
      <c r="A28" s="6" t="s">
        <v>11</v>
      </c>
      <c r="B28" s="25">
        <f>'[1]Recip70%eff'!$E$12</f>
        <v>1121</v>
      </c>
      <c r="C28" s="10">
        <f>'[1]Recip70%eff'!$E$24</f>
        <v>6591480</v>
      </c>
      <c r="D28" s="11">
        <f>'[1]Recip70%eff'!$E$32</f>
        <v>0.7002175627396825</v>
      </c>
      <c r="E28" s="26">
        <f>'[1]Recip70%eff'!$E$45/1000</f>
        <v>2181.0736499999998</v>
      </c>
      <c r="F28" s="16"/>
      <c r="G28" s="34">
        <f>[2]Recip!G28</f>
        <v>5480589.8935039006</v>
      </c>
      <c r="H28" s="35">
        <f>[2]Recip!I28</f>
        <v>59317.848142932955</v>
      </c>
      <c r="I28" s="34">
        <f>[2]Recip!K28</f>
        <v>5289223.0894644139</v>
      </c>
      <c r="J28" s="35">
        <f>[2]Recip!M28</f>
        <v>41817.599999999999</v>
      </c>
      <c r="L28" s="41">
        <f>MIN($B28*RebateStructure!$F$5,RebateStructure!$H$5)</f>
        <v>84075</v>
      </c>
      <c r="M28" s="42">
        <f>MIN($B28*RebateStructure!$F$6,RebateStructure!$H$6-L28)</f>
        <v>196175</v>
      </c>
      <c r="N28" s="42">
        <f>MIN(1350000,IF($D28&lt;70%,$C28*RebateStructure!$F$8,$C28*RebateStructure!$F$9))</f>
        <v>527318.4</v>
      </c>
      <c r="O28" s="42">
        <f t="shared" si="16"/>
        <v>807568.4</v>
      </c>
      <c r="P28" s="43">
        <f t="shared" si="17"/>
        <v>0.37026186621437568</v>
      </c>
      <c r="Q28" s="41">
        <v>25000</v>
      </c>
      <c r="R28" s="42">
        <v>25000</v>
      </c>
      <c r="S28" s="42">
        <f>MIN(G28*RebateStructure!$F$14,RebateStructure!$H$14)</f>
        <v>383641.29254527309</v>
      </c>
      <c r="T28" s="42">
        <f>MIN(IF(H28&lt;15000,H28*RebateStructure!$F$16,H28*RebateStructure!$F$17),RebateStructure!$H$17)</f>
        <v>59317.848142932955</v>
      </c>
      <c r="U28" s="42">
        <f t="shared" si="20"/>
        <v>492959.14068820607</v>
      </c>
      <c r="V28" s="43">
        <f t="shared" si="21"/>
        <v>0.22601673294627445</v>
      </c>
      <c r="X28" s="41">
        <f>MIN($B28*RebateStructure!$F$5,RebateStructure!$H$5)</f>
        <v>84075</v>
      </c>
      <c r="Y28" s="42">
        <f>MIN($B28*RebateStructure!$F$6,RebateStructure!$H$6-X28)</f>
        <v>196175</v>
      </c>
      <c r="Z28" s="42">
        <f>MIN(1350000,IF($D28&lt;70%,$C28*RebateStructure!$F$8,$C28*RebateStructure!$F$9))</f>
        <v>527318.4</v>
      </c>
      <c r="AA28" s="42">
        <f t="shared" si="18"/>
        <v>807568.4</v>
      </c>
      <c r="AB28" s="43">
        <f t="shared" si="19"/>
        <v>0.37026186621437568</v>
      </c>
      <c r="AC28" s="41">
        <v>25000</v>
      </c>
      <c r="AD28" s="42">
        <v>25000</v>
      </c>
      <c r="AE28" s="42">
        <f>MIN(I28*RebateStructure!$F$14,RebateStructure!$H$14)</f>
        <v>370245.61626250902</v>
      </c>
      <c r="AF28" s="42">
        <f>MIN(IF(J28&lt;15000,J28*RebateStructure!$F$16,J28*RebateStructure!$F$17),RebateStructure!$H$17)</f>
        <v>41817.599999999999</v>
      </c>
      <c r="AG28" s="42">
        <f t="shared" si="22"/>
        <v>462063.216262509</v>
      </c>
      <c r="AH28" s="43">
        <f t="shared" si="23"/>
        <v>0.211851267041124</v>
      </c>
    </row>
    <row r="29" spans="1:34" ht="12.75" x14ac:dyDescent="0.2">
      <c r="A29" s="6" t="s">
        <v>12</v>
      </c>
      <c r="B29" s="25">
        <f>'[1]Recip75%eff'!$E$12</f>
        <v>1121</v>
      </c>
      <c r="C29" s="10">
        <f>'[1]Recip75%eff'!$E$24</f>
        <v>6591480</v>
      </c>
      <c r="D29" s="11">
        <f>'[1]Recip75%eff'!$E$32</f>
        <v>0.75009431614085986</v>
      </c>
      <c r="E29" s="26">
        <f>'[1]Recip75%eff'!$E$45/1000</f>
        <v>2181.0736499999998</v>
      </c>
      <c r="F29" s="16"/>
      <c r="G29" s="36">
        <f>[2]Recip!G29</f>
        <v>6591480</v>
      </c>
      <c r="H29" s="35">
        <f>[2]Recip!I29</f>
        <v>74365.739640265703</v>
      </c>
      <c r="I29" s="34">
        <f>[2]Recip!K29</f>
        <v>5289223.0894644139</v>
      </c>
      <c r="J29" s="35">
        <f>[2]Recip!M29</f>
        <v>83289.600000000006</v>
      </c>
      <c r="L29" s="41">
        <f>MIN($B29*RebateStructure!$F$5,RebateStructure!$H$5)</f>
        <v>84075</v>
      </c>
      <c r="M29" s="42">
        <f>MIN($B29*RebateStructure!$F$6,RebateStructure!$H$6-L29)</f>
        <v>196175</v>
      </c>
      <c r="N29" s="42">
        <f>MIN(1350000,IF($D29&lt;70%,$C29*RebateStructure!$F$8,$C29*RebateStructure!$F$9))</f>
        <v>527318.4</v>
      </c>
      <c r="O29" s="42">
        <f t="shared" si="16"/>
        <v>807568.4</v>
      </c>
      <c r="P29" s="43">
        <f t="shared" si="17"/>
        <v>0.37026186621437568</v>
      </c>
      <c r="Q29" s="41">
        <v>25000</v>
      </c>
      <c r="R29" s="42">
        <v>25000</v>
      </c>
      <c r="S29" s="42">
        <f>MIN(G29*RebateStructure!$F$14,RebateStructure!$H$14)</f>
        <v>461403.60000000003</v>
      </c>
      <c r="T29" s="42">
        <f>MIN(IF(H29&lt;15000,H29*RebateStructure!$F$16,H29*RebateStructure!$F$17),RebateStructure!$H$17)</f>
        <v>74365.739640265703</v>
      </c>
      <c r="U29" s="42">
        <f t="shared" si="20"/>
        <v>585769.3396402658</v>
      </c>
      <c r="V29" s="43">
        <f t="shared" si="21"/>
        <v>0.26856926158374611</v>
      </c>
      <c r="X29" s="41">
        <f>MIN($B29*RebateStructure!$F$5,RebateStructure!$H$5)</f>
        <v>84075</v>
      </c>
      <c r="Y29" s="42">
        <f>MIN($B29*RebateStructure!$F$6,RebateStructure!$H$6-X29)</f>
        <v>196175</v>
      </c>
      <c r="Z29" s="42">
        <f>MIN(1350000,IF($D29&lt;70%,$C29*RebateStructure!$F$8,$C29*RebateStructure!$F$9))</f>
        <v>527318.4</v>
      </c>
      <c r="AA29" s="42">
        <f t="shared" si="18"/>
        <v>807568.4</v>
      </c>
      <c r="AB29" s="43">
        <f t="shared" si="19"/>
        <v>0.37026186621437568</v>
      </c>
      <c r="AC29" s="41">
        <v>25000</v>
      </c>
      <c r="AD29" s="42">
        <v>25000</v>
      </c>
      <c r="AE29" s="42">
        <f>MIN(I29*RebateStructure!$F$14,RebateStructure!$H$14)</f>
        <v>370245.61626250902</v>
      </c>
      <c r="AF29" s="42">
        <f>MIN(IF(J29&lt;15000,J29*RebateStructure!$F$16,J29*RebateStructure!$F$17),RebateStructure!$H$17)</f>
        <v>83289.600000000006</v>
      </c>
      <c r="AG29" s="42">
        <f t="shared" si="22"/>
        <v>503535.216262509</v>
      </c>
      <c r="AH29" s="43">
        <f t="shared" si="23"/>
        <v>0.23086575561650979</v>
      </c>
    </row>
    <row r="30" spans="1:34" ht="12.75" x14ac:dyDescent="0.2">
      <c r="A30" s="6" t="s">
        <v>13</v>
      </c>
      <c r="B30" s="25">
        <f>'[1]RecipMax%eff'!$E$12</f>
        <v>1121</v>
      </c>
      <c r="C30" s="10">
        <f>'[1]RecipMax%eff'!$E$24</f>
        <v>6591480</v>
      </c>
      <c r="D30" s="11">
        <f>'[1]RecipMax%eff'!$E$32</f>
        <v>0.77627961167647797</v>
      </c>
      <c r="E30" s="26">
        <f>'[1]RecipMax%eff'!$E$45/1000</f>
        <v>2181.0736499999998</v>
      </c>
      <c r="F30" s="16"/>
      <c r="G30" s="36">
        <f>[2]Recip!G30</f>
        <v>6591480</v>
      </c>
      <c r="H30" s="35">
        <f>[2]Recip!I30</f>
        <v>82783.125809567398</v>
      </c>
      <c r="I30" s="34">
        <f>[2]Recip!K30</f>
        <v>5289223.0894644139</v>
      </c>
      <c r="J30" s="35">
        <f>[2]Recip!M30</f>
        <v>105062.39999999999</v>
      </c>
      <c r="L30" s="41">
        <f>MIN($B30*RebateStructure!$F$5,RebateStructure!$H$5)</f>
        <v>84075</v>
      </c>
      <c r="M30" s="42">
        <f>MIN($B30*RebateStructure!$F$6,RebateStructure!$H$6-L30)</f>
        <v>196175</v>
      </c>
      <c r="N30" s="42">
        <f>MIN(1350000,IF($D30&lt;70%,$C30*RebateStructure!$F$8,$C30*RebateStructure!$F$9))</f>
        <v>527318.4</v>
      </c>
      <c r="O30" s="42">
        <f t="shared" si="16"/>
        <v>807568.4</v>
      </c>
      <c r="P30" s="43">
        <f t="shared" si="17"/>
        <v>0.37026186621437568</v>
      </c>
      <c r="Q30" s="41">
        <v>25000</v>
      </c>
      <c r="R30" s="42">
        <v>25000</v>
      </c>
      <c r="S30" s="42">
        <f>MIN(G30*RebateStructure!$F$14,RebateStructure!$H$14)</f>
        <v>461403.60000000003</v>
      </c>
      <c r="T30" s="42">
        <f>MIN(IF(H30&lt;15000,H30*RebateStructure!$F$16,H30*RebateStructure!$F$17),RebateStructure!$H$17)</f>
        <v>82783.125809567398</v>
      </c>
      <c r="U30" s="42">
        <f t="shared" si="20"/>
        <v>594186.72580956738</v>
      </c>
      <c r="V30" s="43">
        <f t="shared" si="21"/>
        <v>0.27242854720177256</v>
      </c>
      <c r="X30" s="41">
        <f>MIN($B30*RebateStructure!$F$5,RebateStructure!$H$5)</f>
        <v>84075</v>
      </c>
      <c r="Y30" s="42">
        <f>MIN($B30*RebateStructure!$F$6,RebateStructure!$H$6-X30)</f>
        <v>196175</v>
      </c>
      <c r="Z30" s="42">
        <f>MIN(1350000,IF($D30&lt;70%,$C30*RebateStructure!$F$8,$C30*RebateStructure!$F$9))</f>
        <v>527318.4</v>
      </c>
      <c r="AA30" s="42">
        <f t="shared" si="18"/>
        <v>807568.4</v>
      </c>
      <c r="AB30" s="43">
        <f t="shared" si="19"/>
        <v>0.37026186621437568</v>
      </c>
      <c r="AC30" s="41">
        <v>25000</v>
      </c>
      <c r="AD30" s="42">
        <v>25000</v>
      </c>
      <c r="AE30" s="42">
        <f>MIN(I30*RebateStructure!$F$14,RebateStructure!$H$14)</f>
        <v>370245.61626250902</v>
      </c>
      <c r="AF30" s="42">
        <f>MIN(IF(J30&lt;15000,J30*RebateStructure!$F$16,J30*RebateStructure!$F$17),RebateStructure!$H$17)</f>
        <v>105062.39999999999</v>
      </c>
      <c r="AG30" s="42">
        <f t="shared" si="22"/>
        <v>525308.01626250905</v>
      </c>
      <c r="AH30" s="43">
        <f t="shared" si="23"/>
        <v>0.24084836211858737</v>
      </c>
    </row>
    <row r="31" spans="1:34" ht="12.75" x14ac:dyDescent="0.2">
      <c r="A31" s="7">
        <v>0.77627961167647797</v>
      </c>
      <c r="B31" s="31"/>
      <c r="C31" s="3"/>
      <c r="D31" s="3"/>
      <c r="E31" s="24"/>
      <c r="F31" s="16"/>
      <c r="G31" s="23"/>
      <c r="H31" s="33"/>
      <c r="I31" s="34"/>
      <c r="J31" s="33"/>
      <c r="L31" s="23"/>
      <c r="M31" s="16"/>
      <c r="N31" s="16"/>
      <c r="O31" s="16"/>
      <c r="P31" s="33"/>
      <c r="Q31" s="23"/>
      <c r="R31" s="16"/>
      <c r="S31" s="16"/>
      <c r="T31" s="16"/>
      <c r="U31" s="16"/>
      <c r="V31" s="33"/>
      <c r="X31" s="23"/>
      <c r="Y31" s="16"/>
      <c r="Z31" s="16"/>
      <c r="AA31" s="16"/>
      <c r="AB31" s="33"/>
      <c r="AC31" s="23"/>
      <c r="AD31" s="16"/>
      <c r="AE31" s="16"/>
      <c r="AF31" s="16"/>
      <c r="AG31" s="16"/>
      <c r="AH31" s="33"/>
    </row>
    <row r="32" spans="1:34" ht="12.75" x14ac:dyDescent="0.2">
      <c r="A32" s="8"/>
      <c r="B32" s="28"/>
      <c r="C32" s="9"/>
      <c r="D32" s="9"/>
      <c r="E32" s="29"/>
      <c r="F32" s="16"/>
      <c r="G32" s="39"/>
      <c r="H32" s="40"/>
      <c r="I32" s="37"/>
      <c r="J32" s="40"/>
      <c r="L32" s="39"/>
      <c r="M32" s="20"/>
      <c r="N32" s="20"/>
      <c r="O32" s="20"/>
      <c r="P32" s="40"/>
      <c r="Q32" s="39"/>
      <c r="R32" s="20"/>
      <c r="S32" s="20"/>
      <c r="T32" s="20"/>
      <c r="U32" s="20"/>
      <c r="V32" s="40"/>
      <c r="W32" s="20"/>
      <c r="X32" s="39"/>
      <c r="Y32" s="20"/>
      <c r="Z32" s="20"/>
      <c r="AA32" s="20"/>
      <c r="AB32" s="40"/>
      <c r="AC32" s="39"/>
      <c r="AD32" s="20"/>
      <c r="AE32" s="20"/>
      <c r="AF32" s="20"/>
      <c r="AG32" s="20"/>
      <c r="AH32" s="40"/>
    </row>
    <row r="33" spans="1:34" ht="12.75" x14ac:dyDescent="0.2">
      <c r="A33" s="5" t="s">
        <v>16</v>
      </c>
      <c r="B33" s="30"/>
      <c r="C33" s="3"/>
      <c r="D33" s="3"/>
      <c r="E33" s="24"/>
      <c r="F33" s="16"/>
      <c r="G33" s="23"/>
      <c r="H33" s="33"/>
      <c r="I33" s="34"/>
      <c r="J33" s="33"/>
      <c r="L33" s="23"/>
      <c r="M33" s="16"/>
      <c r="N33" s="16"/>
      <c r="O33" s="16"/>
      <c r="P33" s="33"/>
      <c r="Q33" s="23"/>
      <c r="R33" s="16"/>
      <c r="S33" s="16"/>
      <c r="T33" s="16"/>
      <c r="U33" s="16"/>
      <c r="V33" s="33"/>
      <c r="X33" s="23"/>
      <c r="Y33" s="16"/>
      <c r="Z33" s="16"/>
      <c r="AA33" s="16"/>
      <c r="AB33" s="33"/>
      <c r="AC33" s="23"/>
      <c r="AD33" s="16"/>
      <c r="AE33" s="16"/>
      <c r="AF33" s="16"/>
      <c r="AG33" s="16"/>
      <c r="AH33" s="33"/>
    </row>
    <row r="34" spans="1:34" ht="12.75" x14ac:dyDescent="0.2">
      <c r="A34" s="5" t="s">
        <v>8</v>
      </c>
      <c r="B34" s="30"/>
      <c r="C34" s="3"/>
      <c r="D34" s="3"/>
      <c r="E34" s="24"/>
      <c r="F34" s="16"/>
      <c r="G34" s="23"/>
      <c r="H34" s="33"/>
      <c r="I34" s="34"/>
      <c r="J34" s="33"/>
      <c r="L34" s="23"/>
      <c r="M34" s="16"/>
      <c r="N34" s="16"/>
      <c r="O34" s="16"/>
      <c r="P34" s="33"/>
      <c r="Q34" s="23"/>
      <c r="R34" s="16"/>
      <c r="S34" s="16"/>
      <c r="T34" s="16"/>
      <c r="U34" s="16"/>
      <c r="V34" s="33"/>
      <c r="X34" s="23"/>
      <c r="Y34" s="16"/>
      <c r="Z34" s="16"/>
      <c r="AA34" s="16"/>
      <c r="AB34" s="33"/>
      <c r="AC34" s="23"/>
      <c r="AD34" s="16"/>
      <c r="AE34" s="16"/>
      <c r="AF34" s="16"/>
      <c r="AG34" s="16"/>
      <c r="AH34" s="33"/>
    </row>
    <row r="35" spans="1:34" ht="12.75" x14ac:dyDescent="0.2">
      <c r="A35" s="6" t="s">
        <v>9</v>
      </c>
      <c r="B35" s="25">
        <f>'[1]Recip60%eff'!$F$12</f>
        <v>3326</v>
      </c>
      <c r="C35" s="10">
        <f>'[1]Recip60%eff'!$F$24</f>
        <v>19556880</v>
      </c>
      <c r="D35" s="11">
        <f>'[1]Recip60%eff'!$F$32</f>
        <v>0.59990057085494308</v>
      </c>
      <c r="E35" s="26">
        <f>'[1]Recip60%eff'!$F$45/1000</f>
        <v>5150.9762000000001</v>
      </c>
      <c r="F35" s="16"/>
      <c r="G35" s="34">
        <f>[2]Recip!G35</f>
        <v>11725038.816663548</v>
      </c>
      <c r="H35" s="35">
        <f>[2]Recip!I35</f>
        <v>82462.817984299953</v>
      </c>
      <c r="I35" s="34">
        <f>[2]Recip!K35</f>
        <v>13066208.356075926</v>
      </c>
      <c r="J35" s="35">
        <f>[2]Recip!M35</f>
        <v>0</v>
      </c>
      <c r="L35" s="41">
        <f>MIN($B35*RebateStructure!$F$5,RebateStructure!$H$5)</f>
        <v>195000</v>
      </c>
      <c r="M35" s="42">
        <f>MIN($B35*RebateStructure!$F$6,RebateStructure!$H$6-L35)</f>
        <v>455000</v>
      </c>
      <c r="N35" s="42">
        <f>MIN(1350000,IF($D35&lt;70%,$C35*RebateStructure!$F$8,$C35*RebateStructure!$F$9))</f>
        <v>1173412.8</v>
      </c>
      <c r="O35" s="42">
        <f t="shared" ref="O35:O39" si="24">SUM(L35:N35)</f>
        <v>1823412.8</v>
      </c>
      <c r="P35" s="43">
        <f t="shared" ref="P35:P39" si="25">O35/$E35/1000</f>
        <v>0.35399363716726162</v>
      </c>
      <c r="Q35" s="41">
        <v>25000</v>
      </c>
      <c r="R35" s="42">
        <v>25000</v>
      </c>
      <c r="S35" s="42">
        <f>MIN(G35*RebateStructure!$F$14,RebateStructure!$H$14)</f>
        <v>820752.71716644848</v>
      </c>
      <c r="T35" s="42">
        <f>MIN(IF(H35&lt;15000,H35*RebateStructure!$F$16,H35*RebateStructure!$F$17),RebateStructure!$H$17)</f>
        <v>82462.817984299953</v>
      </c>
      <c r="U35" s="42">
        <f>SUM(Q35:T35)</f>
        <v>953215.53515074844</v>
      </c>
      <c r="V35" s="43">
        <f>U35/$E35/1000</f>
        <v>0.18505531731067762</v>
      </c>
      <c r="X35" s="41">
        <f>MIN($B35*RebateStructure!$F$5,RebateStructure!$H$5)</f>
        <v>195000</v>
      </c>
      <c r="Y35" s="42">
        <f>MIN($B35*RebateStructure!$F$6,RebateStructure!$H$6-X35)</f>
        <v>455000</v>
      </c>
      <c r="Z35" s="42">
        <f>MIN(1350000,IF($D35&lt;70%,$C35*RebateStructure!$F$8,$C35*RebateStructure!$F$9))</f>
        <v>1173412.8</v>
      </c>
      <c r="AA35" s="42">
        <f t="shared" ref="AA35:AA39" si="26">SUM(X35:Z35)</f>
        <v>1823412.8</v>
      </c>
      <c r="AB35" s="43">
        <f t="shared" ref="AB35:AB39" si="27">AA35/$E35/1000</f>
        <v>0.35399363716726162</v>
      </c>
      <c r="AC35" s="41">
        <v>25000</v>
      </c>
      <c r="AD35" s="42">
        <v>25000</v>
      </c>
      <c r="AE35" s="42">
        <f>MIN(I35*RebateStructure!$F$14,RebateStructure!$H$14)</f>
        <v>914634.58492531488</v>
      </c>
      <c r="AF35" s="42">
        <f>MIN(IF(J35&lt;15000,J35*RebateStructure!$F$16,J35*RebateStructure!$F$17),RebateStructure!$H$17)</f>
        <v>0</v>
      </c>
      <c r="AG35" s="42">
        <f>SUM(AC35:AF35)</f>
        <v>964634.58492531488</v>
      </c>
      <c r="AH35" s="43">
        <f>AG35/$E35/1000</f>
        <v>0.1872721883136084</v>
      </c>
    </row>
    <row r="36" spans="1:34" ht="12.75" x14ac:dyDescent="0.2">
      <c r="A36" s="6" t="s">
        <v>10</v>
      </c>
      <c r="B36" s="25">
        <f>'[1]Recip65%eff'!$F$12</f>
        <v>3326</v>
      </c>
      <c r="C36" s="10">
        <f>'[1]Recip65%eff'!$F$24</f>
        <v>19556880</v>
      </c>
      <c r="D36" s="11">
        <f>'[1]Recip65%eff'!$F$32</f>
        <v>0.65004104637235927</v>
      </c>
      <c r="E36" s="26">
        <f>'[1]Recip65%eff'!$F$45/1000</f>
        <v>5150.9762000000001</v>
      </c>
      <c r="F36" s="16"/>
      <c r="G36" s="34">
        <f>[2]Recip!G36</f>
        <v>14359034.884268738</v>
      </c>
      <c r="H36" s="35">
        <f>[2]Recip!I36</f>
        <v>114258.50697548682</v>
      </c>
      <c r="I36" s="34">
        <f>[2]Recip!K36</f>
        <v>16404191.423034731</v>
      </c>
      <c r="J36" s="35">
        <f>[2]Recip!M36</f>
        <v>0</v>
      </c>
      <c r="L36" s="41">
        <f>MIN($B36*RebateStructure!$F$5,RebateStructure!$H$5)</f>
        <v>195000</v>
      </c>
      <c r="M36" s="42">
        <f>MIN($B36*RebateStructure!$F$6,RebateStructure!$H$6-L36)</f>
        <v>455000</v>
      </c>
      <c r="N36" s="42">
        <f>MIN(1350000,IF($D36&lt;70%,$C36*RebateStructure!$F$8,$C36*RebateStructure!$F$9))</f>
        <v>1173412.8</v>
      </c>
      <c r="O36" s="42">
        <f t="shared" si="24"/>
        <v>1823412.8</v>
      </c>
      <c r="P36" s="43">
        <f t="shared" si="25"/>
        <v>0.35399363716726162</v>
      </c>
      <c r="Q36" s="41">
        <v>25000</v>
      </c>
      <c r="R36" s="42">
        <v>25000</v>
      </c>
      <c r="S36" s="42">
        <f>MIN(G36*RebateStructure!$F$14,RebateStructure!$H$14)</f>
        <v>1005132.4418988117</v>
      </c>
      <c r="T36" s="42">
        <f>MIN(IF(H36&lt;15000,H36*RebateStructure!$F$16,H36*RebateStructure!$F$17),RebateStructure!$H$17)</f>
        <v>114258.50697548682</v>
      </c>
      <c r="U36" s="42">
        <f t="shared" ref="U36:U39" si="28">SUM(Q36:T36)</f>
        <v>1169390.9488742985</v>
      </c>
      <c r="V36" s="43">
        <f t="shared" ref="V36:V39" si="29">U36/$E36/1000</f>
        <v>0.2270231706514774</v>
      </c>
      <c r="X36" s="41">
        <f>MIN($B36*RebateStructure!$F$5,RebateStructure!$H$5)</f>
        <v>195000</v>
      </c>
      <c r="Y36" s="42">
        <f>MIN($B36*RebateStructure!$F$6,RebateStructure!$H$6-X36)</f>
        <v>455000</v>
      </c>
      <c r="Z36" s="42">
        <f>MIN(1350000,IF($D36&lt;70%,$C36*RebateStructure!$F$8,$C36*RebateStructure!$F$9))</f>
        <v>1173412.8</v>
      </c>
      <c r="AA36" s="42">
        <f t="shared" si="26"/>
        <v>1823412.8</v>
      </c>
      <c r="AB36" s="43">
        <f t="shared" si="27"/>
        <v>0.35399363716726162</v>
      </c>
      <c r="AC36" s="41">
        <v>25000</v>
      </c>
      <c r="AD36" s="42">
        <v>25000</v>
      </c>
      <c r="AE36" s="42">
        <f>MIN(I36*RebateStructure!$F$14,RebateStructure!$H$14)</f>
        <v>1148293.3996124314</v>
      </c>
      <c r="AF36" s="42">
        <f>MIN(IF(J36&lt;15000,J36*RebateStructure!$F$16,J36*RebateStructure!$F$17),RebateStructure!$H$17)</f>
        <v>0</v>
      </c>
      <c r="AG36" s="42">
        <f t="shared" ref="AG36:AG39" si="30">SUM(AC36:AF36)</f>
        <v>1198293.3996124314</v>
      </c>
      <c r="AH36" s="43">
        <f t="shared" ref="AH36:AH39" si="31">AG36/$E36/1000</f>
        <v>0.23263423341238335</v>
      </c>
    </row>
    <row r="37" spans="1:34" ht="12.75" x14ac:dyDescent="0.2">
      <c r="A37" s="6" t="s">
        <v>11</v>
      </c>
      <c r="B37" s="25">
        <f>'[1]Recip70%eff'!$F$12</f>
        <v>3326</v>
      </c>
      <c r="C37" s="10">
        <f>'[1]Recip70%eff'!$F$24</f>
        <v>19556880</v>
      </c>
      <c r="D37" s="11">
        <f>'[1]Recip70%eff'!$F$32</f>
        <v>0.70018152188977534</v>
      </c>
      <c r="E37" s="26">
        <f>'[1]Recip70%eff'!$F$45/1000</f>
        <v>5150.9762000000001</v>
      </c>
      <c r="F37" s="16"/>
      <c r="G37" s="34">
        <f>[2]Recip!G37</f>
        <v>17508213.610734213</v>
      </c>
      <c r="H37" s="35">
        <f>[2]Recip!I37</f>
        <v>149939.47261427273</v>
      </c>
      <c r="I37" s="34">
        <f>[2]Recip!K37</f>
        <v>16404191.423034731</v>
      </c>
      <c r="J37" s="35">
        <f>[2]Recip!M37</f>
        <v>112675.19999999971</v>
      </c>
      <c r="L37" s="41">
        <f>MIN($B37*RebateStructure!$F$5,RebateStructure!$H$5)</f>
        <v>195000</v>
      </c>
      <c r="M37" s="42">
        <f>MIN($B37*RebateStructure!$F$6,RebateStructure!$H$6-L37)</f>
        <v>455000</v>
      </c>
      <c r="N37" s="42">
        <f>MIN(1350000,IF($D37&lt;70%,$C37*RebateStructure!$F$8,$C37*RebateStructure!$F$9))</f>
        <v>1350000</v>
      </c>
      <c r="O37" s="42">
        <f t="shared" si="24"/>
        <v>2000000</v>
      </c>
      <c r="P37" s="43">
        <f t="shared" si="25"/>
        <v>0.38827591554393126</v>
      </c>
      <c r="Q37" s="41">
        <v>25000</v>
      </c>
      <c r="R37" s="42">
        <v>25000</v>
      </c>
      <c r="S37" s="42">
        <f>MIN(G37*RebateStructure!$F$14,RebateStructure!$H$14)</f>
        <v>1225574.9527513951</v>
      </c>
      <c r="T37" s="42">
        <f>MIN(IF(H37&lt;15000,H37*RebateStructure!$F$16,H37*RebateStructure!$F$17),RebateStructure!$H$17)</f>
        <v>149939.47261427273</v>
      </c>
      <c r="U37" s="42">
        <f t="shared" si="28"/>
        <v>1425514.4253656678</v>
      </c>
      <c r="V37" s="43">
        <f t="shared" si="29"/>
        <v>0.27674645931496789</v>
      </c>
      <c r="X37" s="41">
        <f>MIN($B37*RebateStructure!$F$5,RebateStructure!$H$5)</f>
        <v>195000</v>
      </c>
      <c r="Y37" s="42">
        <f>MIN($B37*RebateStructure!$F$6,RebateStructure!$H$6-X37)</f>
        <v>455000</v>
      </c>
      <c r="Z37" s="42">
        <f>MIN(1350000,IF($D37&lt;70%,$C37*RebateStructure!$F$8,$C37*RebateStructure!$F$9))</f>
        <v>1350000</v>
      </c>
      <c r="AA37" s="42">
        <f t="shared" si="26"/>
        <v>2000000</v>
      </c>
      <c r="AB37" s="43">
        <f t="shared" si="27"/>
        <v>0.38827591554393126</v>
      </c>
      <c r="AC37" s="41">
        <v>25000</v>
      </c>
      <c r="AD37" s="42">
        <v>25000</v>
      </c>
      <c r="AE37" s="42">
        <f>MIN(I37*RebateStructure!$F$14,RebateStructure!$H$14)</f>
        <v>1148293.3996124314</v>
      </c>
      <c r="AF37" s="42">
        <f>MIN(IF(J37&lt;15000,J37*RebateStructure!$F$16,J37*RebateStructure!$F$17),RebateStructure!$H$17)</f>
        <v>112675.19999999971</v>
      </c>
      <c r="AG37" s="42">
        <f t="shared" si="30"/>
        <v>1310968.5996124311</v>
      </c>
      <c r="AH37" s="43">
        <f t="shared" si="31"/>
        <v>0.25450876663193106</v>
      </c>
    </row>
    <row r="38" spans="1:34" ht="12.75" x14ac:dyDescent="0.2">
      <c r="A38" s="6" t="s">
        <v>12</v>
      </c>
      <c r="B38" s="25">
        <f>'[1]Recip75%eff'!$F$12</f>
        <v>3326</v>
      </c>
      <c r="C38" s="10">
        <f>'[1]Recip75%eff'!$F$24</f>
        <v>19556880</v>
      </c>
      <c r="D38" s="11">
        <f>'[1]Recip75%eff'!$F$32</f>
        <v>0.74994214531993841</v>
      </c>
      <c r="E38" s="26">
        <f>'[1]Recip75%eff'!$F$45/1000</f>
        <v>5150.9762000000001</v>
      </c>
      <c r="F38" s="16"/>
      <c r="G38" s="36">
        <f>[2]Recip!G38</f>
        <v>19556880</v>
      </c>
      <c r="H38" s="35">
        <f>[2]Recip!I38</f>
        <v>188921.70492665254</v>
      </c>
      <c r="I38" s="34">
        <f>[2]Recip!K38</f>
        <v>16404191.423034731</v>
      </c>
      <c r="J38" s="35">
        <f>[2]Recip!M38</f>
        <v>224496.7999999997</v>
      </c>
      <c r="L38" s="41">
        <f>MIN($B38*RebateStructure!$F$5,RebateStructure!$H$5)</f>
        <v>195000</v>
      </c>
      <c r="M38" s="42">
        <f>MIN($B38*RebateStructure!$F$6,RebateStructure!$H$6-L38)</f>
        <v>455000</v>
      </c>
      <c r="N38" s="42">
        <f>MIN(1350000,IF($D38&lt;70%,$C38*RebateStructure!$F$8,$C38*RebateStructure!$F$9))</f>
        <v>1350000</v>
      </c>
      <c r="O38" s="42">
        <f t="shared" si="24"/>
        <v>2000000</v>
      </c>
      <c r="P38" s="43">
        <f t="shared" si="25"/>
        <v>0.38827591554393126</v>
      </c>
      <c r="Q38" s="41">
        <v>25000</v>
      </c>
      <c r="R38" s="42">
        <v>25000</v>
      </c>
      <c r="S38" s="42">
        <f>MIN(G38*RebateStructure!$F$14,RebateStructure!$H$14)</f>
        <v>1368981.6</v>
      </c>
      <c r="T38" s="42">
        <f>MIN(IF(H38&lt;15000,H38*RebateStructure!$F$16,H38*RebateStructure!$F$17),RebateStructure!$H$17)</f>
        <v>188921.70492665254</v>
      </c>
      <c r="U38" s="42">
        <f t="shared" si="28"/>
        <v>1607903.3049266527</v>
      </c>
      <c r="V38" s="43">
        <f t="shared" si="29"/>
        <v>0.31215506391325448</v>
      </c>
      <c r="X38" s="41">
        <f>MIN($B38*RebateStructure!$F$5,RebateStructure!$H$5)</f>
        <v>195000</v>
      </c>
      <c r="Y38" s="42">
        <f>MIN($B38*RebateStructure!$F$6,RebateStructure!$H$6-X38)</f>
        <v>455000</v>
      </c>
      <c r="Z38" s="42">
        <f>MIN(1350000,IF($D38&lt;70%,$C38*RebateStructure!$F$8,$C38*RebateStructure!$F$9))</f>
        <v>1350000</v>
      </c>
      <c r="AA38" s="42">
        <f t="shared" si="26"/>
        <v>2000000</v>
      </c>
      <c r="AB38" s="43">
        <f t="shared" si="27"/>
        <v>0.38827591554393126</v>
      </c>
      <c r="AC38" s="41">
        <v>25000</v>
      </c>
      <c r="AD38" s="42">
        <v>25000</v>
      </c>
      <c r="AE38" s="42">
        <f>MIN(I38*RebateStructure!$F$14,RebateStructure!$H$14)</f>
        <v>1148293.3996124314</v>
      </c>
      <c r="AF38" s="42">
        <f>MIN(IF(J38&lt;15000,J38*RebateStructure!$F$16,J38*RebateStructure!$F$17),RebateStructure!$H$17)</f>
        <v>224496.7999999997</v>
      </c>
      <c r="AG38" s="42">
        <f t="shared" si="30"/>
        <v>1422790.1996124312</v>
      </c>
      <c r="AH38" s="43">
        <f t="shared" si="31"/>
        <v>0.27621758369072474</v>
      </c>
    </row>
    <row r="39" spans="1:34" ht="12.75" x14ac:dyDescent="0.2">
      <c r="A39" s="6" t="s">
        <v>13</v>
      </c>
      <c r="B39" s="25">
        <f>'[1]RecipMax%eff'!$F$12</f>
        <v>3326</v>
      </c>
      <c r="C39" s="10">
        <f>'[1]RecipMax%eff'!$F$24</f>
        <v>19556880</v>
      </c>
      <c r="D39" s="11">
        <f>'[1]RecipMax%eff'!$F$32</f>
        <v>0.77577208725315272</v>
      </c>
      <c r="E39" s="26">
        <f>'[1]RecipMax%eff'!$F$45/1000</f>
        <v>5150.9762000000001</v>
      </c>
      <c r="F39" s="16"/>
      <c r="G39" s="36">
        <f>[2]Recip!G39</f>
        <v>19556880</v>
      </c>
      <c r="H39" s="35">
        <f>[2]Recip!I39</f>
        <v>210478.01728975636</v>
      </c>
      <c r="I39" s="34">
        <f>[2]Recip!K39</f>
        <v>16404191.423034731</v>
      </c>
      <c r="J39" s="35">
        <f>[2]Recip!M39</f>
        <v>282541.59999999969</v>
      </c>
      <c r="L39" s="41">
        <f>MIN($B39*RebateStructure!$F$5,RebateStructure!$H$5)</f>
        <v>195000</v>
      </c>
      <c r="M39" s="42">
        <f>MIN($B39*RebateStructure!$F$6,RebateStructure!$H$6-L39)</f>
        <v>455000</v>
      </c>
      <c r="N39" s="42">
        <f>MIN(1350000,IF($D39&lt;70%,$C39*RebateStructure!$F$8,$C39*RebateStructure!$F$9))</f>
        <v>1350000</v>
      </c>
      <c r="O39" s="42">
        <f t="shared" si="24"/>
        <v>2000000</v>
      </c>
      <c r="P39" s="43">
        <f t="shared" si="25"/>
        <v>0.38827591554393126</v>
      </c>
      <c r="Q39" s="41">
        <v>25000</v>
      </c>
      <c r="R39" s="42">
        <v>25000</v>
      </c>
      <c r="S39" s="42">
        <f>MIN(G39*RebateStructure!$F$14,RebateStructure!$H$14)</f>
        <v>1368981.6</v>
      </c>
      <c r="T39" s="42">
        <f>MIN(IF(H39&lt;15000,H39*RebateStructure!$F$16,H39*RebateStructure!$F$17),RebateStructure!$H$17)</f>
        <v>210478.01728975636</v>
      </c>
      <c r="U39" s="42">
        <f t="shared" si="28"/>
        <v>1629459.6172897564</v>
      </c>
      <c r="V39" s="43">
        <f t="shared" si="29"/>
        <v>0.31633996237252199</v>
      </c>
      <c r="X39" s="41">
        <f>MIN($B39*RebateStructure!$F$5,RebateStructure!$H$5)</f>
        <v>195000</v>
      </c>
      <c r="Y39" s="42">
        <f>MIN($B39*RebateStructure!$F$6,RebateStructure!$H$6-X39)</f>
        <v>455000</v>
      </c>
      <c r="Z39" s="42">
        <f>MIN(1350000,IF($D39&lt;70%,$C39*RebateStructure!$F$8,$C39*RebateStructure!$F$9))</f>
        <v>1350000</v>
      </c>
      <c r="AA39" s="42">
        <f t="shared" si="26"/>
        <v>2000000</v>
      </c>
      <c r="AB39" s="43">
        <f t="shared" si="27"/>
        <v>0.38827591554393126</v>
      </c>
      <c r="AC39" s="41">
        <v>25000</v>
      </c>
      <c r="AD39" s="42">
        <v>25000</v>
      </c>
      <c r="AE39" s="42">
        <f>MIN(I39*RebateStructure!$F$14,RebateStructure!$H$14)</f>
        <v>1148293.3996124314</v>
      </c>
      <c r="AF39" s="42">
        <f>MIN(IF(J39&lt;15000,J39*RebateStructure!$F$16,J39*RebateStructure!$F$17),RebateStructure!$H$17)</f>
        <v>282541.59999999969</v>
      </c>
      <c r="AG39" s="42">
        <f t="shared" si="30"/>
        <v>1480834.999612431</v>
      </c>
      <c r="AH39" s="43">
        <f t="shared" si="31"/>
        <v>0.28748628262200687</v>
      </c>
    </row>
    <row r="40" spans="1:34" ht="12.75" x14ac:dyDescent="0.2">
      <c r="A40" s="7">
        <v>0.77577208725315272</v>
      </c>
      <c r="B40" s="73"/>
      <c r="C40" s="74"/>
      <c r="D40" s="74"/>
      <c r="E40" s="75"/>
      <c r="F40" s="45"/>
      <c r="G40" s="44"/>
      <c r="H40" s="46"/>
      <c r="I40" s="44"/>
      <c r="J40" s="46"/>
      <c r="L40" s="44"/>
      <c r="M40" s="45"/>
      <c r="N40" s="45"/>
      <c r="O40" s="45"/>
      <c r="P40" s="46"/>
      <c r="Q40" s="44"/>
      <c r="R40" s="45"/>
      <c r="S40" s="45"/>
      <c r="T40" s="45"/>
      <c r="U40" s="45"/>
      <c r="V40" s="46"/>
      <c r="X40" s="44"/>
      <c r="Y40" s="45"/>
      <c r="Z40" s="45"/>
      <c r="AA40" s="45"/>
      <c r="AB40" s="46"/>
      <c r="AC40" s="44"/>
      <c r="AD40" s="45"/>
      <c r="AE40" s="45"/>
      <c r="AF40" s="45"/>
      <c r="AG40" s="45"/>
      <c r="AH40" s="46"/>
    </row>
    <row r="41" spans="1:34" x14ac:dyDescent="0.25">
      <c r="F41" s="16"/>
    </row>
    <row r="42" spans="1:34" x14ac:dyDescent="0.25">
      <c r="F42" s="16"/>
    </row>
    <row r="43" spans="1:34" x14ac:dyDescent="0.25">
      <c r="F43" s="16"/>
    </row>
    <row r="44" spans="1:34" x14ac:dyDescent="0.25">
      <c r="F44" s="16"/>
    </row>
    <row r="45" spans="1:34" x14ac:dyDescent="0.25">
      <c r="F45" s="16"/>
    </row>
    <row r="46" spans="1:34" x14ac:dyDescent="0.25">
      <c r="F46" s="16"/>
    </row>
    <row r="47" spans="1:34" x14ac:dyDescent="0.25">
      <c r="F47" s="16"/>
    </row>
    <row r="48" spans="1:34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</sheetData>
  <mergeCells count="8">
    <mergeCell ref="A4:A5"/>
    <mergeCell ref="X3:AB3"/>
    <mergeCell ref="AC3:AH3"/>
    <mergeCell ref="B3:E3"/>
    <mergeCell ref="L3:P3"/>
    <mergeCell ref="Q3:V3"/>
    <mergeCell ref="G3:H3"/>
    <mergeCell ref="I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80" zoomScaleNormal="80" workbookViewId="0">
      <pane xSplit="1" ySplit="5" topLeftCell="B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3" width="13" style="13" bestFit="1" customWidth="1"/>
    <col min="4" max="5" width="12" style="13" customWidth="1"/>
    <col min="6" max="6" width="1.6640625" style="13" customWidth="1"/>
    <col min="7" max="7" width="13.6640625" style="13" bestFit="1" customWidth="1"/>
    <col min="8" max="8" width="11.33203125" style="13" bestFit="1" customWidth="1"/>
    <col min="9" max="9" width="13.6640625" style="13" bestFit="1" customWidth="1"/>
    <col min="10" max="10" width="11.332031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3.44140625" style="13" bestFit="1" customWidth="1"/>
    <col min="20" max="20" width="12.33203125" style="13" bestFit="1" customWidth="1"/>
    <col min="21" max="21" width="13.441406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65</v>
      </c>
    </row>
    <row r="2" spans="1:34" ht="12.75" x14ac:dyDescent="0.2">
      <c r="A2" s="14"/>
      <c r="B2" s="14" t="s">
        <v>30</v>
      </c>
      <c r="L2" s="14" t="s">
        <v>51</v>
      </c>
      <c r="X2" s="14" t="s">
        <v>59</v>
      </c>
    </row>
    <row r="3" spans="1:34" ht="30" customHeight="1" x14ac:dyDescent="0.2">
      <c r="A3" s="3"/>
      <c r="B3" s="122" t="s">
        <v>38</v>
      </c>
      <c r="C3" s="123"/>
      <c r="D3" s="123"/>
      <c r="E3" s="124"/>
      <c r="G3" s="125" t="s">
        <v>1</v>
      </c>
      <c r="H3" s="125"/>
      <c r="I3" s="124" t="s">
        <v>43</v>
      </c>
      <c r="J3" s="126"/>
      <c r="K3" s="69"/>
      <c r="L3" s="114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13"/>
      <c r="G4" s="50" t="s">
        <v>2</v>
      </c>
      <c r="H4" s="52" t="s">
        <v>3</v>
      </c>
      <c r="I4" s="56" t="s">
        <v>2</v>
      </c>
      <c r="J4" s="54" t="s">
        <v>3</v>
      </c>
      <c r="K4" s="70"/>
      <c r="L4" s="56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G5" s="21" t="s">
        <v>5</v>
      </c>
      <c r="H5" s="32" t="s">
        <v>6</v>
      </c>
      <c r="I5" s="4" t="s">
        <v>5</v>
      </c>
      <c r="J5" s="32" t="s">
        <v>6</v>
      </c>
      <c r="K5" s="69"/>
      <c r="L5" s="16"/>
      <c r="M5" s="16"/>
      <c r="N5" s="16"/>
      <c r="O5" s="16"/>
      <c r="P5" s="33"/>
      <c r="Q5" s="16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54</v>
      </c>
      <c r="B6" s="23"/>
      <c r="C6" s="3"/>
      <c r="D6" s="3"/>
      <c r="E6" s="24"/>
      <c r="G6" s="23"/>
      <c r="H6" s="33"/>
      <c r="I6" s="16"/>
      <c r="J6" s="33"/>
      <c r="K6" s="69"/>
      <c r="L6" s="23"/>
      <c r="M6" s="16"/>
      <c r="N6" s="16"/>
      <c r="O6" s="16"/>
      <c r="P6" s="33"/>
      <c r="Q6" s="16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3"/>
      <c r="G7" s="23"/>
      <c r="H7" s="33"/>
      <c r="I7" s="16"/>
      <c r="J7" s="33"/>
      <c r="K7" s="69"/>
      <c r="L7" s="23"/>
      <c r="M7" s="16"/>
      <c r="N7" s="16"/>
      <c r="O7" s="16"/>
      <c r="P7" s="33"/>
      <c r="Q7" s="16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'[1]GT60%eff'!$C$12</f>
        <v>3304</v>
      </c>
      <c r="C8" s="10">
        <f>'[1]GT60%eff'!$C$24</f>
        <v>19427520</v>
      </c>
      <c r="D8" s="11">
        <f>'[1]GT60%eff'!$C$32</f>
        <v>0.60000962281535908</v>
      </c>
      <c r="E8" s="26">
        <f>'[1]GT60%eff'!$C$45/1000</f>
        <v>8672.3391999999985</v>
      </c>
      <c r="F8" s="12"/>
      <c r="G8" s="34">
        <f>[2]GT!G8</f>
        <v>5784579.6787022864</v>
      </c>
      <c r="H8" s="35">
        <f>[2]GT!I8</f>
        <v>145939.82597399666</v>
      </c>
      <c r="I8" s="17">
        <f>[2]GT!K8</f>
        <v>7782046.8338970598</v>
      </c>
      <c r="J8" s="35">
        <f>[2]GT!M8</f>
        <v>0</v>
      </c>
      <c r="K8" s="69"/>
      <c r="L8" s="41">
        <f>MIN($B8*RebateStructure!$F$5,RebateStructure!$H$5)</f>
        <v>195000</v>
      </c>
      <c r="M8" s="42">
        <f>MIN($B8*RebateStructure!$F$6,RebateStructure!$H$6-L8)</f>
        <v>455000</v>
      </c>
      <c r="N8" s="42">
        <f>MIN(1350000,IF($D8&lt;70%,$C8*RebateStructure!$F$8,$C8*RebateStructure!$F$9))</f>
        <v>1165651.2</v>
      </c>
      <c r="O8" s="42">
        <f>SUM(L8:N8)</f>
        <v>1815651.2</v>
      </c>
      <c r="P8" s="43">
        <f>O8/$E8/1000</f>
        <v>0.20936118365849898</v>
      </c>
      <c r="Q8" s="42">
        <v>25000</v>
      </c>
      <c r="R8" s="42">
        <v>25000</v>
      </c>
      <c r="S8" s="42">
        <f>MIN(G8*RebateStructure!$F$14,RebateStructure!$H$14)</f>
        <v>404920.5775091601</v>
      </c>
      <c r="T8" s="42">
        <f>MIN(IF(H8&lt;15000,H8*RebateStructure!$F$16,H8*RebateStructure!$F$17),RebateStructure!$H$17)</f>
        <v>145939.82597399666</v>
      </c>
      <c r="U8" s="42">
        <f>SUM(Q8:T8)</f>
        <v>600860.40348315681</v>
      </c>
      <c r="V8" s="43">
        <f>U8/$E8/1000</f>
        <v>6.9284698121950414E-2</v>
      </c>
      <c r="X8" s="41">
        <f>MIN($B8*RebateStructure!$F$5,RebateStructure!$H$5)</f>
        <v>195000</v>
      </c>
      <c r="Y8" s="42">
        <f>MIN($B8*RebateStructure!$F$6,RebateStructure!$H$6-X8)</f>
        <v>455000</v>
      </c>
      <c r="Z8" s="42">
        <f>MIN(1350000,IF($D8&lt;70%,$C8*RebateStructure!$F$8,$C8*RebateStructure!$F$9))</f>
        <v>1165651.2</v>
      </c>
      <c r="AA8" s="42">
        <f>SUM(X8:Z8)</f>
        <v>1815651.2</v>
      </c>
      <c r="AB8" s="43">
        <f>AA8/$E8/1000</f>
        <v>0.20936118365849898</v>
      </c>
      <c r="AC8" s="41">
        <v>25000</v>
      </c>
      <c r="AD8" s="42">
        <v>25000</v>
      </c>
      <c r="AE8" s="42">
        <f>MIN(I8*RebateStructure!$F$14,RebateStructure!$H$14)</f>
        <v>544743.27837279427</v>
      </c>
      <c r="AF8" s="42">
        <f>MIN(IF(J8&lt;15000,J8*RebateStructure!$F$16,J8*RebateStructure!$F$17),RebateStructure!$H$17)</f>
        <v>0</v>
      </c>
      <c r="AG8" s="42">
        <f>SUM(AC8:AF8)</f>
        <v>594743.27837279427</v>
      </c>
      <c r="AH8" s="43">
        <f>AG8/$E8/1000</f>
        <v>6.8579337668525961E-2</v>
      </c>
    </row>
    <row r="9" spans="1:34" ht="12.75" x14ac:dyDescent="0.2">
      <c r="A9" s="6" t="s">
        <v>10</v>
      </c>
      <c r="B9" s="25">
        <f>'[1]GT65%eff'!$C$12</f>
        <v>3304</v>
      </c>
      <c r="C9" s="10">
        <f>'[1]GT65%eff'!$C$24</f>
        <v>19427520</v>
      </c>
      <c r="D9" s="11">
        <f>'[1]GT65%eff'!$C$32</f>
        <v>0.65015172205774241</v>
      </c>
      <c r="E9" s="26">
        <f>'[1]GT65%eff'!$C$45/1000</f>
        <v>8672.3391999999985</v>
      </c>
      <c r="F9" s="12"/>
      <c r="G9" s="34">
        <f>[2]GT!G9</f>
        <v>8557576.4640079103</v>
      </c>
      <c r="H9" s="35">
        <f>[2]GT!I9</f>
        <v>213547.01309779275</v>
      </c>
      <c r="I9" s="17">
        <f>[2]GT!K9</f>
        <v>11915524.823667709</v>
      </c>
      <c r="J9" s="35">
        <f>[2]GT!M9</f>
        <v>0</v>
      </c>
      <c r="K9" s="69"/>
      <c r="L9" s="41">
        <f>MIN($B9*RebateStructure!$F$5,RebateStructure!$H$5)</f>
        <v>195000</v>
      </c>
      <c r="M9" s="42">
        <f>MIN($B9*RebateStructure!$F$6,RebateStructure!$H$6-L9)</f>
        <v>455000</v>
      </c>
      <c r="N9" s="42">
        <f>MIN(1350000,IF($D9&lt;70%,$C9*RebateStructure!$F$8,$C9*RebateStructure!$F$9))</f>
        <v>1165651.2</v>
      </c>
      <c r="O9" s="42">
        <f t="shared" ref="O9:O10" si="0">SUM(L9:N9)</f>
        <v>1815651.2</v>
      </c>
      <c r="P9" s="43">
        <f t="shared" ref="P9:P10" si="1">O9/$E9/1000</f>
        <v>0.20936118365849898</v>
      </c>
      <c r="Q9" s="42">
        <v>25000</v>
      </c>
      <c r="R9" s="42">
        <v>25000</v>
      </c>
      <c r="S9" s="42">
        <f>MIN(G9*RebateStructure!$F$14,RebateStructure!$H$14)</f>
        <v>599030.35248055379</v>
      </c>
      <c r="T9" s="42">
        <f>MIN(IF(H9&lt;15000,H9*RebateStructure!$F$16,H9*RebateStructure!$F$17),RebateStructure!$H$17)</f>
        <v>213547.01309779275</v>
      </c>
      <c r="U9" s="42">
        <f t="shared" ref="U9:U10" si="2">SUM(Q9:T9)</f>
        <v>862577.36557834654</v>
      </c>
      <c r="V9" s="43">
        <f t="shared" ref="V9:V10" si="3">U9/$E9/1000</f>
        <v>9.9463056700820313E-2</v>
      </c>
      <c r="X9" s="41">
        <f>MIN($B9*RebateStructure!$F$5,RebateStructure!$H$5)</f>
        <v>195000</v>
      </c>
      <c r="Y9" s="42">
        <f>MIN($B9*RebateStructure!$F$6,RebateStructure!$H$6-X9)</f>
        <v>455000</v>
      </c>
      <c r="Z9" s="42">
        <f>MIN(1350000,IF($D9&lt;70%,$C9*RebateStructure!$F$8,$C9*RebateStructure!$F$9))</f>
        <v>1165651.2</v>
      </c>
      <c r="AA9" s="42">
        <f t="shared" ref="AA9:AA10" si="4">SUM(X9:Z9)</f>
        <v>1815651.2</v>
      </c>
      <c r="AB9" s="43">
        <f t="shared" ref="AB9:AB10" si="5">AA9/$E9/1000</f>
        <v>0.20936118365849898</v>
      </c>
      <c r="AC9" s="41">
        <v>25000</v>
      </c>
      <c r="AD9" s="42">
        <v>25000</v>
      </c>
      <c r="AE9" s="42">
        <f>MIN(I9*RebateStructure!$F$14,RebateStructure!$H$14)</f>
        <v>834086.73765673966</v>
      </c>
      <c r="AF9" s="42">
        <f>MIN(IF(J9&lt;15000,J9*RebateStructure!$F$16,J9*RebateStructure!$F$17),RebateStructure!$H$17)</f>
        <v>0</v>
      </c>
      <c r="AG9" s="42">
        <f t="shared" ref="AG9:AG10" si="6">SUM(AC9:AF9)</f>
        <v>884086.73765673966</v>
      </c>
      <c r="AH9" s="43">
        <f t="shared" ref="AH9:AH10" si="7">AG9/$E9/1000</f>
        <v>0.10194328395927361</v>
      </c>
    </row>
    <row r="10" spans="1:34" ht="12.75" x14ac:dyDescent="0.2">
      <c r="A10" s="6" t="s">
        <v>13</v>
      </c>
      <c r="B10" s="25">
        <f>'[1]GTMax%eff'!$C$12</f>
        <v>3304</v>
      </c>
      <c r="C10" s="10">
        <f>'[1]GTMax%eff'!$C$24</f>
        <v>19427520</v>
      </c>
      <c r="D10" s="11">
        <f>'[1]GTMax%eff'!$C$32</f>
        <v>0.65265882701986166</v>
      </c>
      <c r="E10" s="26">
        <f>'[1]GTMax%eff'!$C$45/1000</f>
        <v>8672.3391999999985</v>
      </c>
      <c r="F10" s="12"/>
      <c r="G10" s="34">
        <f>[2]GT!G10</f>
        <v>8714776.9952273145</v>
      </c>
      <c r="H10" s="35">
        <f>[2]GT!I10</f>
        <v>217143.48604848742</v>
      </c>
      <c r="I10" s="17">
        <f>[2]GT!K10</f>
        <v>11915524.823667709</v>
      </c>
      <c r="J10" s="35">
        <f>[2]GT!M10</f>
        <v>9613.5292625459169</v>
      </c>
      <c r="K10" s="69"/>
      <c r="L10" s="41">
        <f>MIN($B10*RebateStructure!$F$5,RebateStructure!$H$5)</f>
        <v>195000</v>
      </c>
      <c r="M10" s="42">
        <f>MIN($B10*RebateStructure!$F$6,RebateStructure!$H$6-L10)</f>
        <v>455000</v>
      </c>
      <c r="N10" s="42">
        <f>MIN(1350000,IF($D10&lt;70%,$C10*RebateStructure!$F$8,$C10*RebateStructure!$F$9))</f>
        <v>1165651.2</v>
      </c>
      <c r="O10" s="42">
        <f t="shared" si="0"/>
        <v>1815651.2</v>
      </c>
      <c r="P10" s="43">
        <f t="shared" si="1"/>
        <v>0.20936118365849898</v>
      </c>
      <c r="Q10" s="42">
        <v>25000</v>
      </c>
      <c r="R10" s="42">
        <v>25000</v>
      </c>
      <c r="S10" s="42">
        <f>MIN(G10*RebateStructure!$F$14,RebateStructure!$H$14)</f>
        <v>610034.38966591202</v>
      </c>
      <c r="T10" s="42">
        <f>MIN(IF(H10&lt;15000,H10*RebateStructure!$F$16,H10*RebateStructure!$F$17),RebateStructure!$H$17)</f>
        <v>217143.48604848742</v>
      </c>
      <c r="U10" s="42">
        <f t="shared" si="2"/>
        <v>877177.87571439939</v>
      </c>
      <c r="V10" s="43">
        <f t="shared" si="3"/>
        <v>0.10114662901035969</v>
      </c>
      <c r="X10" s="41">
        <f>MIN($B10*RebateStructure!$F$5,RebateStructure!$H$5)</f>
        <v>195000</v>
      </c>
      <c r="Y10" s="42">
        <f>MIN($B10*RebateStructure!$F$6,RebateStructure!$H$6-X10)</f>
        <v>455000</v>
      </c>
      <c r="Z10" s="42">
        <f>MIN(1350000,IF($D10&lt;70%,$C10*RebateStructure!$F$8,$C10*RebateStructure!$F$9))</f>
        <v>1165651.2</v>
      </c>
      <c r="AA10" s="42">
        <f t="shared" si="4"/>
        <v>1815651.2</v>
      </c>
      <c r="AB10" s="43">
        <f t="shared" si="5"/>
        <v>0.20936118365849898</v>
      </c>
      <c r="AC10" s="41">
        <v>25000</v>
      </c>
      <c r="AD10" s="42">
        <v>25000</v>
      </c>
      <c r="AE10" s="42">
        <f>MIN(I10*RebateStructure!$F$14,RebateStructure!$H$14)</f>
        <v>834086.73765673966</v>
      </c>
      <c r="AF10" s="42">
        <f>MIN(IF(J10&lt;15000,J10*RebateStructure!$F$16,J10*RebateStructure!$F$17),RebateStructure!$H$17)</f>
        <v>7210.1469469094372</v>
      </c>
      <c r="AG10" s="42">
        <f t="shared" si="6"/>
        <v>891296.88460364914</v>
      </c>
      <c r="AH10" s="43">
        <f t="shared" si="7"/>
        <v>0.10277467982382991</v>
      </c>
    </row>
    <row r="11" spans="1:34" ht="12.75" x14ac:dyDescent="0.2">
      <c r="A11" s="7">
        <f>'[1]GTMax%eff'!$C$32</f>
        <v>0.65265882701986166</v>
      </c>
      <c r="B11" s="25"/>
      <c r="C11" s="10"/>
      <c r="D11" s="11"/>
      <c r="E11" s="26"/>
      <c r="F11" s="12"/>
      <c r="G11" s="34"/>
      <c r="H11" s="35"/>
      <c r="I11" s="17"/>
      <c r="J11" s="35"/>
      <c r="K11" s="69"/>
      <c r="L11" s="41"/>
      <c r="M11" s="42"/>
      <c r="N11" s="42"/>
      <c r="O11" s="42"/>
      <c r="P11" s="43"/>
      <c r="Q11" s="42"/>
      <c r="R11" s="42"/>
      <c r="S11" s="42"/>
      <c r="T11" s="42"/>
      <c r="U11" s="42"/>
      <c r="V11" s="43"/>
      <c r="X11" s="41"/>
      <c r="Y11" s="42"/>
      <c r="Z11" s="42"/>
      <c r="AA11" s="42"/>
      <c r="AB11" s="43"/>
      <c r="AC11" s="41"/>
      <c r="AD11" s="42"/>
      <c r="AE11" s="42"/>
      <c r="AF11" s="42"/>
      <c r="AG11" s="42"/>
      <c r="AH11" s="43"/>
    </row>
    <row r="12" spans="1:34" ht="12.75" x14ac:dyDescent="0.2">
      <c r="A12" s="8"/>
      <c r="B12" s="8"/>
      <c r="C12" s="8"/>
      <c r="D12" s="8"/>
      <c r="E12" s="58"/>
      <c r="F12" s="8"/>
      <c r="G12" s="59"/>
      <c r="H12" s="58"/>
      <c r="I12" s="8"/>
      <c r="J12" s="58"/>
      <c r="K12" s="69"/>
      <c r="L12" s="59"/>
      <c r="M12" s="8"/>
      <c r="N12" s="8"/>
      <c r="O12" s="8"/>
      <c r="P12" s="58"/>
      <c r="Q12" s="8"/>
      <c r="R12" s="8"/>
      <c r="S12" s="8"/>
      <c r="T12" s="8"/>
      <c r="U12" s="8"/>
      <c r="V12" s="58"/>
      <c r="X12" s="59"/>
      <c r="Y12" s="8"/>
      <c r="Z12" s="8"/>
      <c r="AA12" s="8"/>
      <c r="AB12" s="8"/>
      <c r="AC12" s="8"/>
      <c r="AD12" s="8"/>
      <c r="AE12" s="8"/>
      <c r="AF12" s="8"/>
      <c r="AG12" s="8"/>
      <c r="AH12" s="58"/>
    </row>
    <row r="13" spans="1:34" ht="12.75" x14ac:dyDescent="0.2">
      <c r="A13" s="5" t="s">
        <v>55</v>
      </c>
      <c r="B13" s="30"/>
      <c r="C13" s="3"/>
      <c r="D13" s="3"/>
      <c r="E13" s="24"/>
      <c r="F13" s="3"/>
      <c r="G13" s="34"/>
      <c r="H13" s="35"/>
      <c r="I13" s="17"/>
      <c r="J13" s="33"/>
      <c r="K13" s="69"/>
      <c r="L13" s="23"/>
      <c r="M13" s="16"/>
      <c r="N13" s="16"/>
      <c r="O13" s="16"/>
      <c r="P13" s="33"/>
      <c r="Q13" s="16"/>
      <c r="R13" s="16"/>
      <c r="S13" s="16"/>
      <c r="T13" s="16"/>
      <c r="U13" s="16"/>
      <c r="V13" s="33"/>
      <c r="X13" s="23"/>
      <c r="Y13" s="16"/>
      <c r="Z13" s="16"/>
      <c r="AA13" s="16"/>
      <c r="AB13" s="33"/>
      <c r="AC13" s="23"/>
      <c r="AD13" s="16"/>
      <c r="AE13" s="16"/>
      <c r="AF13" s="16"/>
      <c r="AG13" s="16"/>
      <c r="AH13" s="33"/>
    </row>
    <row r="14" spans="1:34" ht="12.75" x14ac:dyDescent="0.2">
      <c r="A14" s="5" t="s">
        <v>8</v>
      </c>
      <c r="B14" s="30"/>
      <c r="C14" s="3"/>
      <c r="D14" s="3"/>
      <c r="E14" s="24"/>
      <c r="F14" s="3"/>
      <c r="G14" s="34"/>
      <c r="H14" s="35"/>
      <c r="I14" s="17"/>
      <c r="J14" s="33"/>
      <c r="K14" s="69"/>
      <c r="L14" s="23"/>
      <c r="M14" s="16"/>
      <c r="N14" s="16"/>
      <c r="O14" s="16"/>
      <c r="P14" s="33"/>
      <c r="Q14" s="16"/>
      <c r="R14" s="16"/>
      <c r="S14" s="16"/>
      <c r="T14" s="16"/>
      <c r="U14" s="16"/>
      <c r="V14" s="33"/>
      <c r="X14" s="23"/>
      <c r="Y14" s="16"/>
      <c r="Z14" s="16"/>
      <c r="AA14" s="16"/>
      <c r="AB14" s="33"/>
      <c r="AC14" s="23"/>
      <c r="AD14" s="16"/>
      <c r="AE14" s="16"/>
      <c r="AF14" s="16"/>
      <c r="AG14" s="16"/>
      <c r="AH14" s="33"/>
    </row>
    <row r="15" spans="1:34" ht="12.75" x14ac:dyDescent="0.2">
      <c r="A15" s="6" t="s">
        <v>9</v>
      </c>
      <c r="B15" s="25">
        <f>'[1]GT60%eff'!$D$12</f>
        <v>7038</v>
      </c>
      <c r="C15" s="10">
        <f>'[1]GT60%eff'!$D$24</f>
        <v>41383440</v>
      </c>
      <c r="D15" s="11">
        <f>'[1]GT60%eff'!$D$32</f>
        <v>0.6000896509306205</v>
      </c>
      <c r="E15" s="26">
        <f>'[1]GT60%eff'!$D$45/1000</f>
        <v>11711.232</v>
      </c>
      <c r="F15" s="12"/>
      <c r="G15" s="34">
        <f>[2]GT!G15</f>
        <v>16658616.509711657</v>
      </c>
      <c r="H15" s="35">
        <f>[2]GT!I15</f>
        <v>281913.34614042257</v>
      </c>
      <c r="I15" s="17">
        <f>[2]GT!K15</f>
        <v>20793841.095713962</v>
      </c>
      <c r="J15" s="35">
        <f>[2]GT!M15</f>
        <v>0</v>
      </c>
      <c r="K15" s="69"/>
      <c r="L15" s="41">
        <f>MIN($B15*RebateStructure!$F$5,RebateStructure!$H$5)</f>
        <v>195000</v>
      </c>
      <c r="M15" s="42">
        <f>MIN($B15*RebateStructure!$F$6,RebateStructure!$H$6-L15)</f>
        <v>455000</v>
      </c>
      <c r="N15" s="42">
        <f>MIN(1350000,IF($D15&lt;70%,$C15*RebateStructure!$F$8,$C15*RebateStructure!$F$9))</f>
        <v>1350000</v>
      </c>
      <c r="O15" s="42">
        <f t="shared" ref="O15:O16" si="8">SUM(L15:N15)</f>
        <v>2000000</v>
      </c>
      <c r="P15" s="43">
        <f t="shared" ref="P15:P16" si="9">O15/$E15/1000</f>
        <v>0.17077622576343804</v>
      </c>
      <c r="Q15" s="42">
        <v>25000</v>
      </c>
      <c r="R15" s="42">
        <v>25000</v>
      </c>
      <c r="S15" s="42">
        <f>MIN(G15*RebateStructure!$F$14,RebateStructure!$H$14)</f>
        <v>1166103.1556798161</v>
      </c>
      <c r="T15" s="42">
        <f>MIN(IF(H15&lt;15000,H15*RebateStructure!$F$16,H15*RebateStructure!$F$17),RebateStructure!$H$17)</f>
        <v>281913.34614042257</v>
      </c>
      <c r="U15" s="42">
        <f>SUM(Q15:T15)</f>
        <v>1498016.5018202388</v>
      </c>
      <c r="V15" s="43">
        <f>U15/$E15/1000</f>
        <v>0.1279128021561044</v>
      </c>
      <c r="X15" s="41">
        <f>MIN($B15*RebateStructure!$F$5,RebateStructure!$H$5)</f>
        <v>195000</v>
      </c>
      <c r="Y15" s="42">
        <f>MIN($B15*RebateStructure!$F$6,RebateStructure!$H$6-X15)</f>
        <v>455000</v>
      </c>
      <c r="Z15" s="42">
        <f>MIN(1350000,IF($D15&lt;70%,$C15*RebateStructure!$F$8,$C15*RebateStructure!$F$9))</f>
        <v>1350000</v>
      </c>
      <c r="AA15" s="42">
        <f t="shared" ref="AA15:AA16" si="10">SUM(X15:Z15)</f>
        <v>2000000</v>
      </c>
      <c r="AB15" s="43">
        <f t="shared" ref="AB15:AB16" si="11">AA15/$E15/1000</f>
        <v>0.17077622576343804</v>
      </c>
      <c r="AC15" s="41">
        <v>25000</v>
      </c>
      <c r="AD15" s="42">
        <v>25000</v>
      </c>
      <c r="AE15" s="42">
        <f>MIN(I15*RebateStructure!$F$14,RebateStructure!$H$14)</f>
        <v>1455568.8766999776</v>
      </c>
      <c r="AF15" s="42">
        <f>MIN(IF(J15&lt;15000,J15*RebateStructure!$F$16,J15*RebateStructure!$F$17),RebateStructure!$H$17)</f>
        <v>0</v>
      </c>
      <c r="AG15" s="42">
        <f>SUM(AC15:AF15)</f>
        <v>1505568.8766999776</v>
      </c>
      <c r="AH15" s="43">
        <f>AG15/$E15/1000</f>
        <v>0.1285576851948606</v>
      </c>
    </row>
    <row r="16" spans="1:34" ht="12.75" x14ac:dyDescent="0.2">
      <c r="A16" s="6" t="s">
        <v>10</v>
      </c>
      <c r="B16" s="25">
        <f>'[1]GT65%eff'!$D$12</f>
        <v>7038</v>
      </c>
      <c r="C16" s="10">
        <f>'[1]GT65%eff'!$D$24</f>
        <v>41383440</v>
      </c>
      <c r="D16" s="11">
        <f>'[1]GT65%eff'!$D$32</f>
        <v>0.65005167179075107</v>
      </c>
      <c r="E16" s="26">
        <f>'[1]GT65%eff'!$D$45/1000</f>
        <v>11711.232</v>
      </c>
      <c r="F16" s="12"/>
      <c r="G16" s="34">
        <f>[2]GT!G16</f>
        <v>22533480.712187145</v>
      </c>
      <c r="H16" s="35">
        <f>[2]GT!I16</f>
        <v>390564.94838148844</v>
      </c>
      <c r="I16" s="17">
        <f>[2]GT!K16</f>
        <v>29006967.399429366</v>
      </c>
      <c r="J16" s="35">
        <f>[2]GT!M16</f>
        <v>0</v>
      </c>
      <c r="K16" s="69"/>
      <c r="L16" s="41">
        <f>MIN($B16*RebateStructure!$F$5,RebateStructure!$H$5)</f>
        <v>195000</v>
      </c>
      <c r="M16" s="42">
        <f>MIN($B16*RebateStructure!$F$6,RebateStructure!$H$6-L16)</f>
        <v>455000</v>
      </c>
      <c r="N16" s="42">
        <f>MIN(1350000,IF($D16&lt;70%,$C16*RebateStructure!$F$8,$C16*RebateStructure!$F$9))</f>
        <v>1350000</v>
      </c>
      <c r="O16" s="42">
        <f t="shared" si="8"/>
        <v>2000000</v>
      </c>
      <c r="P16" s="43">
        <f t="shared" si="9"/>
        <v>0.17077622576343804</v>
      </c>
      <c r="Q16" s="42">
        <v>25000</v>
      </c>
      <c r="R16" s="42">
        <v>25000</v>
      </c>
      <c r="S16" s="42">
        <f>MIN(G16*RebateStructure!$F$14,RebateStructure!$H$14)</f>
        <v>1577343.6498531003</v>
      </c>
      <c r="T16" s="42">
        <f>MIN(IF(H16&lt;15000,H16*RebateStructure!$F$16,H16*RebateStructure!$F$17),RebateStructure!$H$17)</f>
        <v>390564.94838148844</v>
      </c>
      <c r="U16" s="42">
        <f t="shared" ref="U16" si="12">SUM(Q16:T16)</f>
        <v>2017908.5982345887</v>
      </c>
      <c r="V16" s="43">
        <f t="shared" ref="V16" si="13">U16/$E16/1000</f>
        <v>0.17230540717104645</v>
      </c>
      <c r="X16" s="41">
        <f>MIN($B16*RebateStructure!$F$5,RebateStructure!$H$5)</f>
        <v>195000</v>
      </c>
      <c r="Y16" s="42">
        <f>MIN($B16*RebateStructure!$F$6,RebateStructure!$H$6-X16)</f>
        <v>455000</v>
      </c>
      <c r="Z16" s="42">
        <f>MIN(1350000,IF($D16&lt;70%,$C16*RebateStructure!$F$8,$C16*RebateStructure!$F$9))</f>
        <v>1350000</v>
      </c>
      <c r="AA16" s="42">
        <f t="shared" si="10"/>
        <v>2000000</v>
      </c>
      <c r="AB16" s="43">
        <f t="shared" si="11"/>
        <v>0.17077622576343804</v>
      </c>
      <c r="AC16" s="41">
        <v>25000</v>
      </c>
      <c r="AD16" s="42">
        <v>25000</v>
      </c>
      <c r="AE16" s="42">
        <f>MIN(I16*RebateStructure!$F$14,RebateStructure!$H$14)</f>
        <v>2000000</v>
      </c>
      <c r="AF16" s="42">
        <f>MIN(IF(J16&lt;15000,J16*RebateStructure!$F$16,J16*RebateStructure!$F$17),RebateStructure!$H$17)</f>
        <v>0</v>
      </c>
      <c r="AG16" s="42">
        <f t="shared" ref="AG16" si="14">SUM(AC16:AF16)</f>
        <v>2050000</v>
      </c>
      <c r="AH16" s="43">
        <f t="shared" ref="AH16" si="15">AG16/$E16/1000</f>
        <v>0.17504563140752399</v>
      </c>
    </row>
    <row r="17" spans="1:34" ht="12.75" x14ac:dyDescent="0.2">
      <c r="A17" s="6" t="s">
        <v>13</v>
      </c>
      <c r="B17" s="25">
        <f>'[1]GTMax%eff'!$D$12</f>
        <v>7038</v>
      </c>
      <c r="C17" s="10">
        <f>'[1]GTMax%eff'!$D$24</f>
        <v>41383440</v>
      </c>
      <c r="D17" s="11">
        <f>'[1]GTMax%eff'!$D$32</f>
        <v>0.69794057975212098</v>
      </c>
      <c r="E17" s="26">
        <f>'[1]GTMax%eff'!$D$45/1000</f>
        <v>11711.232</v>
      </c>
      <c r="F17" s="12"/>
      <c r="G17" s="36">
        <f>[2]GT!G17</f>
        <v>29572754.921758961</v>
      </c>
      <c r="H17" s="35">
        <f>[2]GT!I17</f>
        <v>507098.21690145181</v>
      </c>
      <c r="I17" s="17">
        <f>[2]GT!K17</f>
        <v>29006967.399429366</v>
      </c>
      <c r="J17" s="35">
        <f>[2]GT!M17</f>
        <v>318364.67299790174</v>
      </c>
      <c r="K17" s="69"/>
      <c r="L17" s="41">
        <f>MIN($B17*RebateStructure!$F$5,RebateStructure!$H$5)</f>
        <v>195000</v>
      </c>
      <c r="M17" s="42">
        <f>MIN($B17*RebateStructure!$F$6,RebateStructure!$H$6-L17)</f>
        <v>455000</v>
      </c>
      <c r="N17" s="42">
        <f>MIN(1350000,IF($D17&lt;70%,$C17*RebateStructure!$F$8,$C17*RebateStructure!$F$9))</f>
        <v>1350000</v>
      </c>
      <c r="O17" s="42">
        <f>SUM(L17:N17)</f>
        <v>2000000</v>
      </c>
      <c r="P17" s="43">
        <f>O17/$E17/1000</f>
        <v>0.17077622576343804</v>
      </c>
      <c r="Q17" s="42">
        <v>25000</v>
      </c>
      <c r="R17" s="42">
        <v>25000</v>
      </c>
      <c r="S17" s="42">
        <f>MIN(G17*RebateStructure!$F$14,RebateStructure!$H$14)</f>
        <v>2000000</v>
      </c>
      <c r="T17" s="42">
        <f>MIN(IF(H17&lt;15000,H17*RebateStructure!$F$16,H17*RebateStructure!$F$17),RebateStructure!$H$17)</f>
        <v>500000</v>
      </c>
      <c r="U17" s="42">
        <f>SUM(Q17:T17)</f>
        <v>2550000</v>
      </c>
      <c r="V17" s="43">
        <f>U17/$E17/1000</f>
        <v>0.21773968784838352</v>
      </c>
      <c r="X17" s="41">
        <f>MIN($B17*RebateStructure!$F$5,RebateStructure!$H$5)</f>
        <v>195000</v>
      </c>
      <c r="Y17" s="42">
        <f>MIN($B17*RebateStructure!$F$6,RebateStructure!$H$6-X17)</f>
        <v>455000</v>
      </c>
      <c r="Z17" s="42">
        <f>MIN(1350000,IF($D17&lt;70%,$C17*RebateStructure!$F$8,$C17*RebateStructure!$F$9))</f>
        <v>1350000</v>
      </c>
      <c r="AA17" s="42">
        <f>SUM(X17:Z17)</f>
        <v>2000000</v>
      </c>
      <c r="AB17" s="43">
        <f>AA17/$E17/1000</f>
        <v>0.17077622576343804</v>
      </c>
      <c r="AC17" s="41">
        <v>25000</v>
      </c>
      <c r="AD17" s="42">
        <v>25000</v>
      </c>
      <c r="AE17" s="42">
        <f>MIN(I17*RebateStructure!$F$14,RebateStructure!$H$14)</f>
        <v>2000000</v>
      </c>
      <c r="AF17" s="42">
        <f>MIN(IF(J17&lt;15000,J17*RebateStructure!$F$16,J17*RebateStructure!$F$17),RebateStructure!$H$17)</f>
        <v>318364.67299790174</v>
      </c>
      <c r="AG17" s="42">
        <f>SUM(AC17:AF17)</f>
        <v>2368364.6729979017</v>
      </c>
      <c r="AH17" s="43">
        <f>AG17/$E17/1000</f>
        <v>0.20223019004302037</v>
      </c>
    </row>
    <row r="18" spans="1:34" ht="12.75" x14ac:dyDescent="0.2">
      <c r="A18" s="7">
        <f>'[1]GTMax%eff'!$D$32</f>
        <v>0.69794057975212098</v>
      </c>
      <c r="B18" s="25"/>
      <c r="C18" s="10"/>
      <c r="D18" s="11"/>
      <c r="E18" s="26"/>
      <c r="F18" s="12"/>
      <c r="G18" s="78"/>
      <c r="H18" s="35"/>
      <c r="I18" s="17"/>
      <c r="J18" s="35"/>
      <c r="K18" s="69"/>
      <c r="L18" s="41"/>
      <c r="M18" s="42"/>
      <c r="N18" s="42"/>
      <c r="O18" s="42"/>
      <c r="P18" s="43"/>
      <c r="Q18" s="42"/>
      <c r="R18" s="42"/>
      <c r="S18" s="42"/>
      <c r="T18" s="42"/>
      <c r="U18" s="42"/>
      <c r="V18" s="43"/>
      <c r="X18" s="41"/>
      <c r="Y18" s="42"/>
      <c r="Z18" s="42"/>
      <c r="AA18" s="42"/>
      <c r="AB18" s="43"/>
      <c r="AC18" s="41"/>
      <c r="AD18" s="42"/>
      <c r="AE18" s="42"/>
      <c r="AF18" s="42"/>
      <c r="AG18" s="42"/>
      <c r="AH18" s="43"/>
    </row>
    <row r="19" spans="1:34" ht="12.75" x14ac:dyDescent="0.2">
      <c r="A19" s="8"/>
      <c r="B19" s="8"/>
      <c r="C19" s="8"/>
      <c r="D19" s="8"/>
      <c r="E19" s="58"/>
      <c r="F19" s="8"/>
      <c r="G19" s="59"/>
      <c r="H19" s="58"/>
      <c r="I19" s="8"/>
      <c r="J19" s="58"/>
      <c r="K19" s="69"/>
      <c r="L19" s="59"/>
      <c r="M19" s="8"/>
      <c r="N19" s="8"/>
      <c r="O19" s="8"/>
      <c r="P19" s="58"/>
      <c r="Q19" s="8"/>
      <c r="R19" s="8"/>
      <c r="S19" s="8"/>
      <c r="T19" s="8"/>
      <c r="U19" s="8"/>
      <c r="V19" s="58"/>
      <c r="X19" s="59"/>
      <c r="Y19" s="8"/>
      <c r="Z19" s="8"/>
      <c r="AA19" s="8"/>
      <c r="AB19" s="8"/>
      <c r="AC19" s="8"/>
      <c r="AD19" s="8"/>
      <c r="AE19" s="8"/>
      <c r="AF19" s="8"/>
      <c r="AG19" s="8"/>
      <c r="AH19" s="58"/>
    </row>
    <row r="20" spans="1:34" ht="12.75" x14ac:dyDescent="0.2">
      <c r="A20" s="5" t="s">
        <v>56</v>
      </c>
      <c r="B20" s="30"/>
      <c r="C20" s="3"/>
      <c r="D20" s="3"/>
      <c r="E20" s="24"/>
      <c r="F20" s="3"/>
      <c r="G20" s="34"/>
      <c r="H20" s="35"/>
      <c r="I20" s="17"/>
      <c r="J20" s="33"/>
      <c r="K20" s="69"/>
      <c r="L20" s="23"/>
      <c r="M20" s="16"/>
      <c r="N20" s="16"/>
      <c r="O20" s="16"/>
      <c r="P20" s="33"/>
      <c r="Q20" s="16"/>
      <c r="R20" s="16"/>
      <c r="S20" s="16"/>
      <c r="T20" s="16"/>
      <c r="U20" s="16"/>
      <c r="V20" s="33"/>
      <c r="X20" s="23"/>
      <c r="Y20" s="16"/>
      <c r="Z20" s="16"/>
      <c r="AA20" s="16"/>
      <c r="AB20" s="33"/>
      <c r="AC20" s="23"/>
      <c r="AD20" s="16"/>
      <c r="AE20" s="16"/>
      <c r="AF20" s="16"/>
      <c r="AG20" s="16"/>
      <c r="AH20" s="33"/>
    </row>
    <row r="21" spans="1:34" ht="12.75" x14ac:dyDescent="0.2">
      <c r="A21" s="5" t="s">
        <v>8</v>
      </c>
      <c r="B21" s="30"/>
      <c r="C21" s="3"/>
      <c r="D21" s="3"/>
      <c r="E21" s="24"/>
      <c r="F21" s="3"/>
      <c r="G21" s="34"/>
      <c r="H21" s="35"/>
      <c r="I21" s="17"/>
      <c r="J21" s="33"/>
      <c r="K21" s="69"/>
      <c r="L21" s="23"/>
      <c r="M21" s="16"/>
      <c r="N21" s="16"/>
      <c r="O21" s="16"/>
      <c r="P21" s="33"/>
      <c r="Q21" s="16"/>
      <c r="R21" s="16"/>
      <c r="S21" s="16"/>
      <c r="T21" s="16"/>
      <c r="U21" s="16"/>
      <c r="V21" s="33"/>
      <c r="X21" s="23"/>
      <c r="Y21" s="16"/>
      <c r="Z21" s="16"/>
      <c r="AA21" s="16"/>
      <c r="AB21" s="33"/>
      <c r="AC21" s="23"/>
      <c r="AD21" s="16"/>
      <c r="AE21" s="16"/>
      <c r="AF21" s="16"/>
      <c r="AG21" s="16"/>
      <c r="AH21" s="33"/>
    </row>
    <row r="22" spans="1:34" ht="12.75" x14ac:dyDescent="0.2">
      <c r="A22" s="6" t="s">
        <v>9</v>
      </c>
      <c r="B22" s="25">
        <f>'[1]GT60%eff'!$E$12</f>
        <v>9950</v>
      </c>
      <c r="C22" s="10">
        <f>'[1]GT60%eff'!$E$24</f>
        <v>58506000</v>
      </c>
      <c r="D22" s="11">
        <f>'[1]GT60%eff'!$E$32</f>
        <v>0.60020286522884048</v>
      </c>
      <c r="E22" s="26">
        <f>'[1]GT60%eff'!$E$45/1000</f>
        <v>15728.96</v>
      </c>
      <c r="F22" s="12"/>
      <c r="G22" s="34">
        <f>[2]GT!G22</f>
        <v>21708167.710830092</v>
      </c>
      <c r="H22" s="35">
        <f>[2]GT!I22</f>
        <v>415453.94754867384</v>
      </c>
      <c r="I22" s="17">
        <f>[2]GT!K22</f>
        <v>27685107.413725428</v>
      </c>
      <c r="J22" s="35">
        <f>[2]GT!M22</f>
        <v>0</v>
      </c>
      <c r="K22" s="69"/>
      <c r="L22" s="41">
        <f>MIN($B22*RebateStructure!$F$5,RebateStructure!$H$5)</f>
        <v>195000</v>
      </c>
      <c r="M22" s="42">
        <f>MIN($B22*RebateStructure!$F$6,RebateStructure!$H$6-L22)</f>
        <v>455000</v>
      </c>
      <c r="N22" s="42">
        <f>MIN(1350000,IF($D22&lt;70%,$C22*RebateStructure!$F$8,$C22*RebateStructure!$F$9))</f>
        <v>1350000</v>
      </c>
      <c r="O22" s="42">
        <f t="shared" ref="O22:O23" si="16">SUM(L22:N22)</f>
        <v>2000000</v>
      </c>
      <c r="P22" s="43">
        <f t="shared" ref="P22:P23" si="17">O22/$E22/1000</f>
        <v>0.12715398856631335</v>
      </c>
      <c r="Q22" s="42">
        <v>25000</v>
      </c>
      <c r="R22" s="42">
        <v>25000</v>
      </c>
      <c r="S22" s="42">
        <f>MIN(G22*RebateStructure!$F$14,RebateStructure!$H$14)</f>
        <v>1519571.7397581066</v>
      </c>
      <c r="T22" s="42">
        <f>MIN(IF(H22&lt;15000,H22*RebateStructure!$F$16,H22*RebateStructure!$F$17),RebateStructure!$H$17)</f>
        <v>415453.94754867384</v>
      </c>
      <c r="U22" s="42">
        <f>SUM(Q22:T22)</f>
        <v>1985025.6873067804</v>
      </c>
      <c r="V22" s="43">
        <f>U22/$E22/1000</f>
        <v>0.12620196677382234</v>
      </c>
      <c r="X22" s="41">
        <f>MIN($B22*RebateStructure!$F$5,RebateStructure!$H$5)</f>
        <v>195000</v>
      </c>
      <c r="Y22" s="42">
        <f>MIN($B22*RebateStructure!$F$6,RebateStructure!$H$6-X22)</f>
        <v>455000</v>
      </c>
      <c r="Z22" s="42">
        <f>MIN(1350000,IF($D22&lt;70%,$C22*RebateStructure!$F$8,$C22*RebateStructure!$F$9))</f>
        <v>1350000</v>
      </c>
      <c r="AA22" s="42">
        <f t="shared" ref="AA22:AA23" si="18">SUM(X22:Z22)</f>
        <v>2000000</v>
      </c>
      <c r="AB22" s="43">
        <f t="shared" ref="AB22:AB23" si="19">AA22/$E22/1000</f>
        <v>0.12715398856631335</v>
      </c>
      <c r="AC22" s="41">
        <v>25000</v>
      </c>
      <c r="AD22" s="42">
        <v>25000</v>
      </c>
      <c r="AE22" s="42">
        <f>MIN(I22*RebateStructure!$F$14,RebateStructure!$H$14)</f>
        <v>1937957.5189607802</v>
      </c>
      <c r="AF22" s="42">
        <f>MIN(IF(J22&lt;15000,J22*RebateStructure!$F$16,J22*RebateStructure!$F$17),RebateStructure!$H$17)</f>
        <v>0</v>
      </c>
      <c r="AG22" s="42">
        <f>SUM(AC22:AF22)</f>
        <v>1987957.5189607802</v>
      </c>
      <c r="AH22" s="43">
        <f>AG22/$E22/1000</f>
        <v>0.12638836381812785</v>
      </c>
    </row>
    <row r="23" spans="1:34" ht="12.75" x14ac:dyDescent="0.2">
      <c r="A23" s="6" t="s">
        <v>10</v>
      </c>
      <c r="B23" s="25">
        <f>'[1]GT65%eff'!$E$12</f>
        <v>9950</v>
      </c>
      <c r="C23" s="10">
        <f>'[1]GT65%eff'!$E$24</f>
        <v>58506000</v>
      </c>
      <c r="D23" s="11">
        <f>'[1]GT65%eff'!$E$32</f>
        <v>0.64995916230625561</v>
      </c>
      <c r="E23" s="26">
        <f>'[1]GT65%eff'!$E$45/1000</f>
        <v>15728.96</v>
      </c>
      <c r="F23" s="12"/>
      <c r="G23" s="34">
        <f>[2]GT!G23</f>
        <v>30003228.456711803</v>
      </c>
      <c r="H23" s="35">
        <f>[2]GT!I23</f>
        <v>581554.85583530646</v>
      </c>
      <c r="I23" s="17">
        <f>[2]GT!K23</f>
        <v>39501086.527482383</v>
      </c>
      <c r="J23" s="35">
        <f>[2]GT!M23</f>
        <v>0</v>
      </c>
      <c r="K23" s="69"/>
      <c r="L23" s="41">
        <f>MIN($B23*RebateStructure!$F$5,RebateStructure!$H$5)</f>
        <v>195000</v>
      </c>
      <c r="M23" s="42">
        <f>MIN($B23*RebateStructure!$F$6,RebateStructure!$H$6-L23)</f>
        <v>455000</v>
      </c>
      <c r="N23" s="42">
        <f>MIN(1350000,IF($D23&lt;70%,$C23*RebateStructure!$F$8,$C23*RebateStructure!$F$9))</f>
        <v>1350000</v>
      </c>
      <c r="O23" s="42">
        <f t="shared" si="16"/>
        <v>2000000</v>
      </c>
      <c r="P23" s="43">
        <f t="shared" si="17"/>
        <v>0.12715398856631335</v>
      </c>
      <c r="Q23" s="42">
        <v>25000</v>
      </c>
      <c r="R23" s="42">
        <v>25000</v>
      </c>
      <c r="S23" s="42">
        <f>MIN(G23*RebateStructure!$F$14,RebateStructure!$H$14)</f>
        <v>2000000</v>
      </c>
      <c r="T23" s="42">
        <f>MIN(IF(H23&lt;15000,H23*RebateStructure!$F$16,H23*RebateStructure!$F$17),RebateStructure!$H$17)</f>
        <v>500000</v>
      </c>
      <c r="U23" s="42">
        <f t="shared" ref="U23" si="20">SUM(Q23:T23)</f>
        <v>2550000</v>
      </c>
      <c r="V23" s="43">
        <f t="shared" ref="V23" si="21">U23/$E23/1000</f>
        <v>0.16212133542204954</v>
      </c>
      <c r="X23" s="41">
        <f>MIN($B23*RebateStructure!$F$5,RebateStructure!$H$5)</f>
        <v>195000</v>
      </c>
      <c r="Y23" s="42">
        <f>MIN($B23*RebateStructure!$F$6,RebateStructure!$H$6-X23)</f>
        <v>455000</v>
      </c>
      <c r="Z23" s="42">
        <f>MIN(1350000,IF($D23&lt;70%,$C23*RebateStructure!$F$8,$C23*RebateStructure!$F$9))</f>
        <v>1350000</v>
      </c>
      <c r="AA23" s="42">
        <f t="shared" si="18"/>
        <v>2000000</v>
      </c>
      <c r="AB23" s="43">
        <f t="shared" si="19"/>
        <v>0.12715398856631335</v>
      </c>
      <c r="AC23" s="41">
        <v>25000</v>
      </c>
      <c r="AD23" s="42">
        <v>25000</v>
      </c>
      <c r="AE23" s="42">
        <f>MIN(I23*RebateStructure!$F$14,RebateStructure!$H$14)</f>
        <v>2000000</v>
      </c>
      <c r="AF23" s="42">
        <f>MIN(IF(J23&lt;15000,J23*RebateStructure!$F$16,J23*RebateStructure!$F$17),RebateStructure!$H$17)</f>
        <v>0</v>
      </c>
      <c r="AG23" s="42">
        <f t="shared" ref="AG23" si="22">SUM(AC23:AF23)</f>
        <v>2050000</v>
      </c>
      <c r="AH23" s="43">
        <f t="shared" ref="AH23" si="23">AG23/$E23/1000</f>
        <v>0.13033283828047118</v>
      </c>
    </row>
    <row r="24" spans="1:34" ht="12.75" x14ac:dyDescent="0.2">
      <c r="A24" s="6" t="s">
        <v>13</v>
      </c>
      <c r="B24" s="25">
        <f>'[1]GTMax%eff'!$E$12</f>
        <v>9950</v>
      </c>
      <c r="C24" s="10">
        <f>'[1]GTMax%eff'!$E$24</f>
        <v>58506000</v>
      </c>
      <c r="D24" s="11">
        <f>'[1]GTMax%eff'!$E$32</f>
        <v>0.68959553455436606</v>
      </c>
      <c r="E24" s="26">
        <f>'[1]GTMax%eff'!$E$45/1000</f>
        <v>15728.96</v>
      </c>
      <c r="F24" s="12"/>
      <c r="G24" s="36">
        <f>[2]GT!G24</f>
        <v>38147559.559566319</v>
      </c>
      <c r="H24" s="35">
        <f>[2]GT!I24</f>
        <v>728223.3769088866</v>
      </c>
      <c r="I24" s="17">
        <f>[2]GT!K24</f>
        <v>39501086.527482383</v>
      </c>
      <c r="J24" s="35">
        <f>[2]GT!M24</f>
        <v>393747.20000000001</v>
      </c>
      <c r="K24" s="69"/>
      <c r="L24" s="41">
        <f>MIN($B24*RebateStructure!$F$5,RebateStructure!$H$5)</f>
        <v>195000</v>
      </c>
      <c r="M24" s="42">
        <f>MIN($B24*RebateStructure!$F$6,RebateStructure!$H$6-L24)</f>
        <v>455000</v>
      </c>
      <c r="N24" s="42">
        <f>MIN(1350000,IF($D24&lt;70%,$C24*RebateStructure!$F$8,$C24*RebateStructure!$F$9))</f>
        <v>1350000</v>
      </c>
      <c r="O24" s="42">
        <f>SUM(L24:N24)</f>
        <v>2000000</v>
      </c>
      <c r="P24" s="43">
        <f>O24/$E24/1000</f>
        <v>0.12715398856631335</v>
      </c>
      <c r="Q24" s="42">
        <v>25000</v>
      </c>
      <c r="R24" s="42">
        <v>25000</v>
      </c>
      <c r="S24" s="42">
        <f>MIN(G24*RebateStructure!$F$14,RebateStructure!$H$14)</f>
        <v>2000000</v>
      </c>
      <c r="T24" s="42">
        <f>MIN(IF(H24&lt;15000,H24*RebateStructure!$F$16,H24*RebateStructure!$F$17),RebateStructure!$H$17)</f>
        <v>500000</v>
      </c>
      <c r="U24" s="42">
        <f>SUM(Q24:T24)</f>
        <v>2550000</v>
      </c>
      <c r="V24" s="43">
        <f>U24/$E24/1000</f>
        <v>0.16212133542204954</v>
      </c>
      <c r="X24" s="41">
        <f>MIN($B24*RebateStructure!$F$5,RebateStructure!$H$5)</f>
        <v>195000</v>
      </c>
      <c r="Y24" s="42">
        <f>MIN($B24*RebateStructure!$F$6,RebateStructure!$H$6-X24)</f>
        <v>455000</v>
      </c>
      <c r="Z24" s="42">
        <f>MIN(1350000,IF($D24&lt;70%,$C24*RebateStructure!$F$8,$C24*RebateStructure!$F$9))</f>
        <v>1350000</v>
      </c>
      <c r="AA24" s="42">
        <f>SUM(X24:Z24)</f>
        <v>2000000</v>
      </c>
      <c r="AB24" s="43">
        <f>AA24/$E24/1000</f>
        <v>0.12715398856631335</v>
      </c>
      <c r="AC24" s="41">
        <v>25000</v>
      </c>
      <c r="AD24" s="42">
        <v>25000</v>
      </c>
      <c r="AE24" s="42">
        <f>MIN(I24*RebateStructure!$F$14,RebateStructure!$H$14)</f>
        <v>2000000</v>
      </c>
      <c r="AF24" s="42">
        <f>MIN(IF(J24&lt;15000,J24*RebateStructure!$F$16,J24*RebateStructure!$F$17),RebateStructure!$H$17)</f>
        <v>393747.20000000001</v>
      </c>
      <c r="AG24" s="42">
        <f>SUM(AC24:AF24)</f>
        <v>2443747.2000000002</v>
      </c>
      <c r="AH24" s="43">
        <f>AG24/$E24/1000</f>
        <v>0.15536610176388016</v>
      </c>
    </row>
    <row r="25" spans="1:34" ht="12.75" x14ac:dyDescent="0.2">
      <c r="A25" s="7">
        <f>'[1]GTMax%eff'!$E$32</f>
        <v>0.68959553455436606</v>
      </c>
      <c r="B25" s="25"/>
      <c r="C25" s="10"/>
      <c r="D25" s="11"/>
      <c r="E25" s="26"/>
      <c r="F25" s="12"/>
      <c r="G25" s="78"/>
      <c r="H25" s="35"/>
      <c r="I25" s="17"/>
      <c r="J25" s="35"/>
      <c r="K25" s="69"/>
      <c r="L25" s="41"/>
      <c r="M25" s="42"/>
      <c r="N25" s="42"/>
      <c r="O25" s="42"/>
      <c r="P25" s="43"/>
      <c r="Q25" s="42"/>
      <c r="R25" s="42"/>
      <c r="S25" s="42"/>
      <c r="T25" s="42"/>
      <c r="U25" s="42"/>
      <c r="V25" s="43"/>
      <c r="X25" s="41"/>
      <c r="Y25" s="42"/>
      <c r="Z25" s="42"/>
      <c r="AA25" s="42"/>
      <c r="AB25" s="43"/>
      <c r="AC25" s="41"/>
      <c r="AD25" s="42"/>
      <c r="AE25" s="42"/>
      <c r="AF25" s="42"/>
      <c r="AG25" s="42"/>
      <c r="AH25" s="43"/>
    </row>
    <row r="26" spans="1:34" ht="12.75" x14ac:dyDescent="0.2">
      <c r="A26" s="8"/>
      <c r="B26" s="8"/>
      <c r="C26" s="8"/>
      <c r="D26" s="8"/>
      <c r="E26" s="58"/>
      <c r="F26" s="8"/>
      <c r="G26" s="59"/>
      <c r="H26" s="58"/>
      <c r="I26" s="8"/>
      <c r="J26" s="58"/>
      <c r="K26" s="69"/>
      <c r="L26" s="59"/>
      <c r="M26" s="8"/>
      <c r="N26" s="8"/>
      <c r="O26" s="8"/>
      <c r="P26" s="58"/>
      <c r="Q26" s="8"/>
      <c r="R26" s="8"/>
      <c r="S26" s="8"/>
      <c r="T26" s="8"/>
      <c r="U26" s="8"/>
      <c r="V26" s="58"/>
      <c r="X26" s="59"/>
      <c r="Y26" s="8"/>
      <c r="Z26" s="8"/>
      <c r="AA26" s="8"/>
      <c r="AB26" s="8"/>
      <c r="AC26" s="8"/>
      <c r="AD26" s="8"/>
      <c r="AE26" s="8"/>
      <c r="AF26" s="8"/>
      <c r="AG26" s="8"/>
      <c r="AH26" s="58"/>
    </row>
    <row r="27" spans="1:34" ht="12.75" x14ac:dyDescent="0.2">
      <c r="A27" s="5" t="s">
        <v>57</v>
      </c>
      <c r="B27" s="30"/>
      <c r="C27" s="3"/>
      <c r="D27" s="3"/>
      <c r="E27" s="24"/>
      <c r="F27" s="3"/>
      <c r="G27" s="23"/>
      <c r="H27" s="33"/>
      <c r="I27" s="17"/>
      <c r="J27" s="33"/>
      <c r="K27" s="69"/>
      <c r="L27" s="23"/>
      <c r="M27" s="16"/>
      <c r="N27" s="16"/>
      <c r="O27" s="16"/>
      <c r="P27" s="33"/>
      <c r="Q27" s="16"/>
      <c r="R27" s="16"/>
      <c r="S27" s="16"/>
      <c r="T27" s="16"/>
      <c r="U27" s="16"/>
      <c r="V27" s="33"/>
      <c r="X27" s="23"/>
      <c r="Y27" s="16"/>
      <c r="Z27" s="16"/>
      <c r="AA27" s="16"/>
      <c r="AB27" s="33"/>
      <c r="AC27" s="23"/>
      <c r="AD27" s="16"/>
      <c r="AE27" s="16"/>
      <c r="AF27" s="16"/>
      <c r="AG27" s="16"/>
      <c r="AH27" s="33"/>
    </row>
    <row r="28" spans="1:34" ht="12.75" x14ac:dyDescent="0.2">
      <c r="A28" s="5" t="s">
        <v>8</v>
      </c>
      <c r="B28" s="30"/>
      <c r="C28" s="3"/>
      <c r="D28" s="3"/>
      <c r="E28" s="24"/>
      <c r="F28" s="3"/>
      <c r="G28" s="23"/>
      <c r="H28" s="33"/>
      <c r="I28" s="17"/>
      <c r="J28" s="33"/>
      <c r="K28" s="69"/>
      <c r="L28" s="23"/>
      <c r="M28" s="16"/>
      <c r="N28" s="16"/>
      <c r="O28" s="16"/>
      <c r="P28" s="33"/>
      <c r="Q28" s="16"/>
      <c r="R28" s="16"/>
      <c r="S28" s="16"/>
      <c r="T28" s="16"/>
      <c r="U28" s="16"/>
      <c r="V28" s="33"/>
      <c r="X28" s="23"/>
      <c r="Y28" s="16"/>
      <c r="Z28" s="16"/>
      <c r="AA28" s="16"/>
      <c r="AB28" s="33"/>
      <c r="AC28" s="23"/>
      <c r="AD28" s="16"/>
      <c r="AE28" s="16"/>
      <c r="AF28" s="16"/>
      <c r="AG28" s="16"/>
      <c r="AH28" s="33"/>
    </row>
    <row r="29" spans="1:34" ht="12.75" x14ac:dyDescent="0.2">
      <c r="A29" s="6" t="s">
        <v>9</v>
      </c>
      <c r="B29" s="25">
        <f>'[1]GT60%eff'!$F$12</f>
        <v>20336</v>
      </c>
      <c r="C29" s="10">
        <f>'[1]GT60%eff'!$F$24</f>
        <v>119575680</v>
      </c>
      <c r="D29" s="11">
        <f>'[1]GT60%eff'!$F$32</f>
        <v>0.59994155798643756</v>
      </c>
      <c r="E29" s="26">
        <f>'[1]GT60%eff'!$F$45/1000</f>
        <v>24696.038399999998</v>
      </c>
      <c r="F29" s="12"/>
      <c r="G29" s="34">
        <f>[2]GT!G29</f>
        <v>57836265.069075949</v>
      </c>
      <c r="H29" s="35">
        <f>[2]GT!I29</f>
        <v>703308.26608686487</v>
      </c>
      <c r="I29" s="17">
        <f>[2]GT!K29</f>
        <v>68637320.717022806</v>
      </c>
      <c r="J29" s="35">
        <f>[2]GT!M29</f>
        <v>0</v>
      </c>
      <c r="K29" s="69"/>
      <c r="L29" s="41">
        <f>MIN($B29*RebateStructure!$F$5,RebateStructure!$H$5)</f>
        <v>195000</v>
      </c>
      <c r="M29" s="42">
        <f>MIN($B29*RebateStructure!$F$6,RebateStructure!$H$6-L29)</f>
        <v>455000</v>
      </c>
      <c r="N29" s="42">
        <f>MIN(1350000,IF($D29&lt;70%,$C29*RebateStructure!$F$8,$C29*RebateStructure!$F$9))</f>
        <v>1350000</v>
      </c>
      <c r="O29" s="42">
        <f t="shared" ref="O29:O30" si="24">SUM(L29:N29)</f>
        <v>2000000</v>
      </c>
      <c r="P29" s="43">
        <f t="shared" ref="P29:P30" si="25">O29/$E29/1000</f>
        <v>8.0984648938673506E-2</v>
      </c>
      <c r="Q29" s="42">
        <v>25000</v>
      </c>
      <c r="R29" s="42">
        <v>25000</v>
      </c>
      <c r="S29" s="42">
        <f>MIN(G29*RebateStructure!$F$14,RebateStructure!$H$14)</f>
        <v>2000000</v>
      </c>
      <c r="T29" s="42">
        <f>MIN(IF(H29&lt;15000,H29*RebateStructure!$F$16,H29*RebateStructure!$F$17),RebateStructure!$H$17)</f>
        <v>500000</v>
      </c>
      <c r="U29" s="42">
        <f>SUM(Q29:T29)</f>
        <v>2550000</v>
      </c>
      <c r="V29" s="43">
        <f>U29/$E29/1000</f>
        <v>0.10325542739680872</v>
      </c>
      <c r="X29" s="41">
        <f>MIN($B29*RebateStructure!$F$5,RebateStructure!$H$5)</f>
        <v>195000</v>
      </c>
      <c r="Y29" s="42">
        <f>MIN($B29*RebateStructure!$F$6,RebateStructure!$H$6-X29)</f>
        <v>455000</v>
      </c>
      <c r="Z29" s="42">
        <f>MIN(1350000,IF($D29&lt;70%,$C29*RebateStructure!$F$8,$C29*RebateStructure!$F$9))</f>
        <v>1350000</v>
      </c>
      <c r="AA29" s="42">
        <f t="shared" ref="AA29:AA30" si="26">SUM(X29:Z29)</f>
        <v>2000000</v>
      </c>
      <c r="AB29" s="43">
        <f t="shared" ref="AB29:AB30" si="27">AA29/$E29/1000</f>
        <v>8.0984648938673506E-2</v>
      </c>
      <c r="AC29" s="41">
        <v>25000</v>
      </c>
      <c r="AD29" s="42">
        <v>25000</v>
      </c>
      <c r="AE29" s="42">
        <f>MIN(I29*RebateStructure!$F$14,RebateStructure!$H$14)</f>
        <v>2000000</v>
      </c>
      <c r="AF29" s="42">
        <f>MIN(IF(J29&lt;15000,J29*RebateStructure!$F$16,J29*RebateStructure!$F$17),RebateStructure!$H$17)</f>
        <v>0</v>
      </c>
      <c r="AG29" s="42">
        <f>SUM(AC29:AF29)</f>
        <v>2050000</v>
      </c>
      <c r="AH29" s="43">
        <f>AG29/$E29/1000</f>
        <v>8.3009265162140355E-2</v>
      </c>
    </row>
    <row r="30" spans="1:34" ht="12.75" x14ac:dyDescent="0.2">
      <c r="A30" s="6" t="s">
        <v>10</v>
      </c>
      <c r="B30" s="25">
        <f>'[1]GT65%eff'!$F$12</f>
        <v>20336</v>
      </c>
      <c r="C30" s="10">
        <f>'[1]GT65%eff'!$F$24</f>
        <v>119575680</v>
      </c>
      <c r="D30" s="11">
        <f>'[1]GT65%eff'!$F$32</f>
        <v>0.64991199168736624</v>
      </c>
      <c r="E30" s="26">
        <f>'[1]GT65%eff'!$F$45/1000</f>
        <v>24696.038399999998</v>
      </c>
      <c r="F30" s="12"/>
      <c r="G30" s="34">
        <f>[2]GT!G30</f>
        <v>74544986.095488578</v>
      </c>
      <c r="H30" s="35">
        <f>[2]GT!I30</f>
        <v>959222.47261563269</v>
      </c>
      <c r="I30" s="17">
        <f>[2]GT!K30</f>
        <v>91004493.725352123</v>
      </c>
      <c r="J30" s="35">
        <f>[2]GT!M30</f>
        <v>0</v>
      </c>
      <c r="K30" s="69"/>
      <c r="L30" s="41">
        <f>MIN($B30*RebateStructure!$F$5,RebateStructure!$H$5)</f>
        <v>195000</v>
      </c>
      <c r="M30" s="42">
        <f>MIN($B30*RebateStructure!$F$6,RebateStructure!$H$6-L30)</f>
        <v>455000</v>
      </c>
      <c r="N30" s="42">
        <f>MIN(1350000,IF($D30&lt;70%,$C30*RebateStructure!$F$8,$C30*RebateStructure!$F$9))</f>
        <v>1350000</v>
      </c>
      <c r="O30" s="42">
        <f t="shared" si="24"/>
        <v>2000000</v>
      </c>
      <c r="P30" s="43">
        <f t="shared" si="25"/>
        <v>8.0984648938673506E-2</v>
      </c>
      <c r="Q30" s="42">
        <v>25000</v>
      </c>
      <c r="R30" s="42">
        <v>25000</v>
      </c>
      <c r="S30" s="42">
        <f>MIN(G30*RebateStructure!$F$14,RebateStructure!$H$14)</f>
        <v>2000000</v>
      </c>
      <c r="T30" s="42">
        <f>MIN(IF(H30&lt;15000,H30*RebateStructure!$F$16,H30*RebateStructure!$F$17),RebateStructure!$H$17)</f>
        <v>500000</v>
      </c>
      <c r="U30" s="42">
        <f t="shared" ref="U30" si="28">SUM(Q30:T30)</f>
        <v>2550000</v>
      </c>
      <c r="V30" s="43">
        <f t="shared" ref="V30" si="29">U30/$E30/1000</f>
        <v>0.10325542739680872</v>
      </c>
      <c r="X30" s="41">
        <f>MIN($B30*RebateStructure!$F$5,RebateStructure!$H$5)</f>
        <v>195000</v>
      </c>
      <c r="Y30" s="42">
        <f>MIN($B30*RebateStructure!$F$6,RebateStructure!$H$6-X30)</f>
        <v>455000</v>
      </c>
      <c r="Z30" s="42">
        <f>MIN(1350000,IF($D30&lt;70%,$C30*RebateStructure!$F$8,$C30*RebateStructure!$F$9))</f>
        <v>1350000</v>
      </c>
      <c r="AA30" s="42">
        <f t="shared" si="26"/>
        <v>2000000</v>
      </c>
      <c r="AB30" s="43">
        <f t="shared" si="27"/>
        <v>8.0984648938673506E-2</v>
      </c>
      <c r="AC30" s="41">
        <v>25000</v>
      </c>
      <c r="AD30" s="42">
        <v>25000</v>
      </c>
      <c r="AE30" s="42">
        <f>MIN(I30*RebateStructure!$F$14,RebateStructure!$H$14)</f>
        <v>2000000</v>
      </c>
      <c r="AF30" s="42">
        <f>MIN(IF(J30&lt;15000,J30*RebateStructure!$F$16,J30*RebateStructure!$F$17),RebateStructure!$H$17)</f>
        <v>0</v>
      </c>
      <c r="AG30" s="42">
        <f t="shared" ref="AG30" si="30">SUM(AC30:AF30)</f>
        <v>2050000</v>
      </c>
      <c r="AH30" s="43">
        <f t="shared" ref="AH30" si="31">AG30/$E30/1000</f>
        <v>8.3009265162140355E-2</v>
      </c>
    </row>
    <row r="31" spans="1:34" ht="12.75" x14ac:dyDescent="0.2">
      <c r="A31" s="6" t="s">
        <v>13</v>
      </c>
      <c r="B31" s="25">
        <f>'[1]GTMax%eff'!$F$12</f>
        <v>20336</v>
      </c>
      <c r="C31" s="10">
        <f>'[1]GTMax%eff'!$F$24</f>
        <v>119575680</v>
      </c>
      <c r="D31" s="11">
        <f>'[1]GTMax%eff'!$F$32</f>
        <v>0.69876368433528913</v>
      </c>
      <c r="E31" s="26">
        <f>'[1]GTMax%eff'!$F$45/1000</f>
        <v>24696.038399999998</v>
      </c>
      <c r="F31" s="12"/>
      <c r="G31" s="36">
        <f>[2]GT!G31</f>
        <v>94572067.741296068</v>
      </c>
      <c r="H31" s="35">
        <f>[2]GT!I31</f>
        <v>1239762.2021190946</v>
      </c>
      <c r="I31" s="17">
        <f>[2]GT!K31</f>
        <v>91004493.725352123</v>
      </c>
      <c r="J31" s="35">
        <f>[2]GT!M31</f>
        <v>815553.6</v>
      </c>
      <c r="K31" s="69"/>
      <c r="L31" s="41">
        <f>MIN($B31*RebateStructure!$F$5,RebateStructure!$H$5)</f>
        <v>195000</v>
      </c>
      <c r="M31" s="42">
        <f>MIN($B31*RebateStructure!$F$6,RebateStructure!$H$6-L31)</f>
        <v>455000</v>
      </c>
      <c r="N31" s="42">
        <f>MIN(1350000,IF($D31&lt;70%,$C31*RebateStructure!$F$8,$C31*RebateStructure!$F$9))</f>
        <v>1350000</v>
      </c>
      <c r="O31" s="42">
        <f>SUM(L31:N31)</f>
        <v>2000000</v>
      </c>
      <c r="P31" s="43">
        <f>O31/$E31/1000</f>
        <v>8.0984648938673506E-2</v>
      </c>
      <c r="Q31" s="42">
        <v>25000</v>
      </c>
      <c r="R31" s="42">
        <v>25000</v>
      </c>
      <c r="S31" s="42">
        <f>MIN(G31*RebateStructure!$F$14,RebateStructure!$H$14)</f>
        <v>2000000</v>
      </c>
      <c r="T31" s="42">
        <f>MIN(IF(H31&lt;15000,H31*RebateStructure!$F$16,H31*RebateStructure!$F$17),RebateStructure!$H$17)</f>
        <v>500000</v>
      </c>
      <c r="U31" s="42">
        <f>SUM(Q31:T31)</f>
        <v>2550000</v>
      </c>
      <c r="V31" s="43">
        <f>U31/$E31/1000</f>
        <v>0.10325542739680872</v>
      </c>
      <c r="X31" s="41">
        <f>MIN($B31*RebateStructure!$F$5,RebateStructure!$H$5)</f>
        <v>195000</v>
      </c>
      <c r="Y31" s="42">
        <f>MIN($B31*RebateStructure!$F$6,RebateStructure!$H$6-X31)</f>
        <v>455000</v>
      </c>
      <c r="Z31" s="42">
        <f>MIN(1350000,IF($D31&lt;70%,$C31*RebateStructure!$F$8,$C31*RebateStructure!$F$9))</f>
        <v>1350000</v>
      </c>
      <c r="AA31" s="42">
        <f>SUM(X31:Z31)</f>
        <v>2000000</v>
      </c>
      <c r="AB31" s="43">
        <f>AA31/$E31/1000</f>
        <v>8.0984648938673506E-2</v>
      </c>
      <c r="AC31" s="41">
        <v>25000</v>
      </c>
      <c r="AD31" s="42">
        <v>25000</v>
      </c>
      <c r="AE31" s="42">
        <f>MIN(I31*RebateStructure!$F$14,RebateStructure!$H$14)</f>
        <v>2000000</v>
      </c>
      <c r="AF31" s="42">
        <f>MIN(IF(J31&lt;15000,J31*RebateStructure!$F$16,J31*RebateStructure!$F$17),RebateStructure!$H$17)</f>
        <v>500000</v>
      </c>
      <c r="AG31" s="42">
        <f>SUM(AC31:AF31)</f>
        <v>2550000</v>
      </c>
      <c r="AH31" s="43">
        <f>AG31/$E31/1000</f>
        <v>0.10325542739680872</v>
      </c>
    </row>
    <row r="32" spans="1:34" ht="12.75" x14ac:dyDescent="0.2">
      <c r="A32" s="7">
        <f>'[1]GTMax%eff'!$F$32</f>
        <v>0.69876368433528913</v>
      </c>
      <c r="B32" s="25"/>
      <c r="C32" s="10"/>
      <c r="D32" s="11"/>
      <c r="E32" s="26"/>
      <c r="F32" s="12"/>
      <c r="G32" s="78"/>
      <c r="H32" s="35"/>
      <c r="I32" s="17"/>
      <c r="J32" s="35"/>
      <c r="K32" s="69"/>
      <c r="L32" s="41"/>
      <c r="M32" s="42"/>
      <c r="N32" s="42"/>
      <c r="O32" s="42"/>
      <c r="P32" s="43"/>
      <c r="Q32" s="42"/>
      <c r="R32" s="42"/>
      <c r="S32" s="42"/>
      <c r="T32" s="42"/>
      <c r="U32" s="42"/>
      <c r="V32" s="43"/>
      <c r="X32" s="41"/>
      <c r="Y32" s="42"/>
      <c r="Z32" s="42"/>
      <c r="AA32" s="42"/>
      <c r="AB32" s="43"/>
      <c r="AC32" s="41"/>
      <c r="AD32" s="42"/>
      <c r="AE32" s="42"/>
      <c r="AF32" s="42"/>
      <c r="AG32" s="42"/>
      <c r="AH32" s="43"/>
    </row>
    <row r="33" spans="1:34" ht="12.75" x14ac:dyDescent="0.2">
      <c r="A33" s="8"/>
      <c r="B33" s="8"/>
      <c r="C33" s="8"/>
      <c r="D33" s="8"/>
      <c r="E33" s="58"/>
      <c r="F33" s="8"/>
      <c r="G33" s="59"/>
      <c r="H33" s="58"/>
      <c r="I33" s="8"/>
      <c r="J33" s="58"/>
      <c r="K33" s="69"/>
      <c r="L33" s="59"/>
      <c r="M33" s="8"/>
      <c r="N33" s="8"/>
      <c r="O33" s="8"/>
      <c r="P33" s="58"/>
      <c r="Q33" s="8"/>
      <c r="R33" s="8"/>
      <c r="S33" s="8"/>
      <c r="T33" s="8"/>
      <c r="U33" s="8"/>
      <c r="V33" s="58"/>
      <c r="X33" s="59"/>
      <c r="Y33" s="8"/>
      <c r="Z33" s="8"/>
      <c r="AA33" s="8"/>
      <c r="AB33" s="8"/>
      <c r="AC33" s="8"/>
      <c r="AD33" s="8"/>
      <c r="AE33" s="8"/>
      <c r="AF33" s="8"/>
      <c r="AG33" s="8"/>
      <c r="AH33" s="58"/>
    </row>
    <row r="34" spans="1:34" ht="12.75" x14ac:dyDescent="0.2">
      <c r="A34" s="5" t="s">
        <v>58</v>
      </c>
      <c r="B34" s="16"/>
      <c r="C34" s="16"/>
      <c r="D34" s="16"/>
      <c r="E34" s="33"/>
      <c r="F34" s="16"/>
      <c r="G34" s="23"/>
      <c r="H34" s="33"/>
      <c r="J34" s="33"/>
      <c r="K34" s="69"/>
      <c r="L34" s="23"/>
      <c r="P34" s="33"/>
      <c r="V34" s="33"/>
      <c r="X34" s="23"/>
      <c r="AH34" s="33"/>
    </row>
    <row r="35" spans="1:34" ht="12.75" x14ac:dyDescent="0.2">
      <c r="A35" s="5" t="s">
        <v>8</v>
      </c>
      <c r="B35" s="16"/>
      <c r="C35" s="16"/>
      <c r="D35" s="16"/>
      <c r="E35" s="33"/>
      <c r="F35" s="16"/>
      <c r="G35" s="23"/>
      <c r="H35" s="33"/>
      <c r="J35" s="33"/>
      <c r="K35" s="69"/>
      <c r="L35" s="23"/>
      <c r="P35" s="33"/>
      <c r="V35" s="33"/>
      <c r="X35" s="23"/>
      <c r="AH35" s="33"/>
    </row>
    <row r="36" spans="1:34" ht="12.75" x14ac:dyDescent="0.2">
      <c r="A36" s="6" t="s">
        <v>9</v>
      </c>
      <c r="B36" s="25">
        <f>'[1]GT60%eff'!$G$12</f>
        <v>44488</v>
      </c>
      <c r="C36" s="10">
        <f>'[1]GT60%eff'!$G$24</f>
        <v>261589440</v>
      </c>
      <c r="D36" s="11">
        <f>'[1]GT60%eff'!$G$32</f>
        <v>0.60003300645278534</v>
      </c>
      <c r="E36" s="26">
        <f>'[1]GT60%eff'!$G$45/1000</f>
        <v>44416.819200000005</v>
      </c>
      <c r="F36" s="12"/>
      <c r="G36" s="34">
        <f>[2]GT!G36</f>
        <v>138783309.19499281</v>
      </c>
      <c r="H36" s="35">
        <f>[2]GT!I36</f>
        <v>1374995.8606377286</v>
      </c>
      <c r="I36" s="17">
        <f>[2]GT!K36</f>
        <v>160419527.00491527</v>
      </c>
      <c r="J36" s="35">
        <f>[2]GT!M36</f>
        <v>0</v>
      </c>
      <c r="K36" s="69"/>
      <c r="L36" s="41">
        <f>MIN($B36*RebateStructure!$F$5,RebateStructure!$H$5)</f>
        <v>195000</v>
      </c>
      <c r="M36" s="42">
        <f>MIN($B36*RebateStructure!$F$6,RebateStructure!$H$6-L36)</f>
        <v>455000</v>
      </c>
      <c r="N36" s="42">
        <f>MIN(1350000,IF($D36&lt;70%,$C36*RebateStructure!$F$8,$C36*RebateStructure!$F$9))</f>
        <v>1350000</v>
      </c>
      <c r="O36" s="42">
        <f t="shared" ref="O36:O37" si="32">SUM(L36:N36)</f>
        <v>2000000</v>
      </c>
      <c r="P36" s="43">
        <f t="shared" ref="P36:P37" si="33">O36/$E36/1000</f>
        <v>4.5027987956418089E-2</v>
      </c>
      <c r="Q36" s="42">
        <v>25000</v>
      </c>
      <c r="R36" s="42">
        <v>25000</v>
      </c>
      <c r="S36" s="42">
        <f>MIN(G36*RebateStructure!$F$14,RebateStructure!$H$14)</f>
        <v>2000000</v>
      </c>
      <c r="T36" s="42">
        <f>MIN(IF(H36&lt;15000,H36*RebateStructure!$F$16,H36*RebateStructure!$F$17),RebateStructure!$H$17)</f>
        <v>500000</v>
      </c>
      <c r="U36" s="42">
        <f>SUM(Q36:T36)</f>
        <v>2550000</v>
      </c>
      <c r="V36" s="43">
        <f>U36/$E36/1000</f>
        <v>5.7410684644433059E-2</v>
      </c>
      <c r="X36" s="41">
        <f>MIN($B36*RebateStructure!$F$5,RebateStructure!$H$5)</f>
        <v>195000</v>
      </c>
      <c r="Y36" s="42">
        <f>MIN($B36*RebateStructure!$F$6,RebateStructure!$H$6-X36)</f>
        <v>455000</v>
      </c>
      <c r="Z36" s="42">
        <f>MIN(1350000,IF($D36&lt;70%,$C36*RebateStructure!$F$8,$C36*RebateStructure!$F$9))</f>
        <v>1350000</v>
      </c>
      <c r="AA36" s="42">
        <f t="shared" ref="AA36:AA37" si="34">SUM(X36:Z36)</f>
        <v>2000000</v>
      </c>
      <c r="AB36" s="43">
        <f t="shared" ref="AB36:AB37" si="35">AA36/$E36/1000</f>
        <v>4.5027987956418089E-2</v>
      </c>
      <c r="AC36" s="41">
        <v>25000</v>
      </c>
      <c r="AD36" s="42">
        <v>25000</v>
      </c>
      <c r="AE36" s="42">
        <f>MIN(I36*RebateStructure!$F$14,RebateStructure!$H$14)</f>
        <v>2000000</v>
      </c>
      <c r="AF36" s="42">
        <f>MIN(IF(J36&lt;15000,J36*RebateStructure!$F$16,J36*RebateStructure!$F$17),RebateStructure!$H$17)</f>
        <v>0</v>
      </c>
      <c r="AG36" s="42">
        <f>SUM(AC36:AF36)</f>
        <v>2050000</v>
      </c>
      <c r="AH36" s="43">
        <f>AG36/$E36/1000</f>
        <v>4.615368765532854E-2</v>
      </c>
    </row>
    <row r="37" spans="1:34" ht="12.75" x14ac:dyDescent="0.2">
      <c r="A37" s="6" t="s">
        <v>10</v>
      </c>
      <c r="B37" s="25">
        <f>'[1]GT65%eff'!$G$12</f>
        <v>44488</v>
      </c>
      <c r="C37" s="10">
        <f>'[1]GT65%eff'!$G$24</f>
        <v>261589440</v>
      </c>
      <c r="D37" s="11">
        <f>'[1]GT65%eff'!$G$32</f>
        <v>0.64999861731709263</v>
      </c>
      <c r="E37" s="26">
        <f>'[1]GT65%eff'!$G$45/1000</f>
        <v>44416.819200000005</v>
      </c>
      <c r="F37" s="12"/>
      <c r="G37" s="34">
        <f>[2]GT!G37</f>
        <v>174846238.19558346</v>
      </c>
      <c r="H37" s="35">
        <f>[2]GT!I37</f>
        <v>1874938.3508195735</v>
      </c>
      <c r="I37" s="17">
        <f>[2]GT!K37</f>
        <v>207607000.74634245</v>
      </c>
      <c r="J37" s="35">
        <f>[2]GT!M37</f>
        <v>0</v>
      </c>
      <c r="K37" s="69"/>
      <c r="L37" s="41">
        <f>MIN($B37*RebateStructure!$F$5,RebateStructure!$H$5)</f>
        <v>195000</v>
      </c>
      <c r="M37" s="42">
        <f>MIN($B37*RebateStructure!$F$6,RebateStructure!$H$6-L37)</f>
        <v>455000</v>
      </c>
      <c r="N37" s="42">
        <f>MIN(1350000,IF($D37&lt;70%,$C37*RebateStructure!$F$8,$C37*RebateStructure!$F$9))</f>
        <v>1350000</v>
      </c>
      <c r="O37" s="42">
        <f t="shared" si="32"/>
        <v>2000000</v>
      </c>
      <c r="P37" s="43">
        <f t="shared" si="33"/>
        <v>4.5027987956418089E-2</v>
      </c>
      <c r="Q37" s="42">
        <v>25000</v>
      </c>
      <c r="R37" s="42">
        <v>25000</v>
      </c>
      <c r="S37" s="42">
        <f>MIN(G37*RebateStructure!$F$14,RebateStructure!$H$14)</f>
        <v>2000000</v>
      </c>
      <c r="T37" s="42">
        <f>MIN(IF(H37&lt;15000,H37*RebateStructure!$F$16,H37*RebateStructure!$F$17),RebateStructure!$H$17)</f>
        <v>500000</v>
      </c>
      <c r="U37" s="42">
        <f t="shared" ref="U37" si="36">SUM(Q37:T37)</f>
        <v>2550000</v>
      </c>
      <c r="V37" s="43">
        <f t="shared" ref="V37" si="37">U37/$E37/1000</f>
        <v>5.7410684644433059E-2</v>
      </c>
      <c r="X37" s="41">
        <f>MIN($B37*RebateStructure!$F$5,RebateStructure!$H$5)</f>
        <v>195000</v>
      </c>
      <c r="Y37" s="42">
        <f>MIN($B37*RebateStructure!$F$6,RebateStructure!$H$6-X37)</f>
        <v>455000</v>
      </c>
      <c r="Z37" s="42">
        <f>MIN(1350000,IF($D37&lt;70%,$C37*RebateStructure!$F$8,$C37*RebateStructure!$F$9))</f>
        <v>1350000</v>
      </c>
      <c r="AA37" s="42">
        <f t="shared" si="34"/>
        <v>2000000</v>
      </c>
      <c r="AB37" s="43">
        <f t="shared" si="35"/>
        <v>4.5027987956418089E-2</v>
      </c>
      <c r="AC37" s="41">
        <v>25000</v>
      </c>
      <c r="AD37" s="42">
        <v>25000</v>
      </c>
      <c r="AE37" s="42">
        <f>MIN(I37*RebateStructure!$F$14,RebateStructure!$H$14)</f>
        <v>2000000</v>
      </c>
      <c r="AF37" s="42">
        <f>MIN(IF(J37&lt;15000,J37*RebateStructure!$F$16,J37*RebateStructure!$F$17),RebateStructure!$H$17)</f>
        <v>0</v>
      </c>
      <c r="AG37" s="42">
        <f t="shared" ref="AG37" si="38">SUM(AC37:AF37)</f>
        <v>2050000</v>
      </c>
      <c r="AH37" s="43">
        <f t="shared" ref="AH37" si="39">AG37/$E37/1000</f>
        <v>4.615368765532854E-2</v>
      </c>
    </row>
    <row r="38" spans="1:34" ht="12.75" x14ac:dyDescent="0.2">
      <c r="A38" s="6" t="s">
        <v>13</v>
      </c>
      <c r="B38" s="25">
        <f>'[1]GTMax%eff'!$G$12</f>
        <v>44488</v>
      </c>
      <c r="C38" s="10">
        <f>'[1]GTMax%eff'!$G$24</f>
        <v>261589440</v>
      </c>
      <c r="D38" s="11">
        <f>'[1]GTMax%eff'!$G$32</f>
        <v>0.68122712410728459</v>
      </c>
      <c r="E38" s="26">
        <f>'[1]GTMax%eff'!$G$45/1000</f>
        <v>44416.819200000005</v>
      </c>
      <c r="F38" s="12"/>
      <c r="G38" s="36">
        <f>[2]GT!G38</f>
        <v>201139782.10478884</v>
      </c>
      <c r="H38" s="35">
        <f>[2]GT!I38</f>
        <v>2218830.4097660468</v>
      </c>
      <c r="I38" s="17">
        <f>[2]GT!K38</f>
        <v>207607000.74634245</v>
      </c>
      <c r="J38" s="35">
        <f>[2]GT!M38</f>
        <v>1054272</v>
      </c>
      <c r="K38" s="69"/>
      <c r="L38" s="41">
        <f>MIN($B38*RebateStructure!$F$5,RebateStructure!$H$5)</f>
        <v>195000</v>
      </c>
      <c r="M38" s="42">
        <f>MIN($B38*RebateStructure!$F$6,RebateStructure!$H$6-L38)</f>
        <v>455000</v>
      </c>
      <c r="N38" s="42">
        <f>MIN(1350000,IF($D38&lt;70%,$C38*RebateStructure!$F$8,$C38*RebateStructure!$F$9))</f>
        <v>1350000</v>
      </c>
      <c r="O38" s="42">
        <f>SUM(L38:N38)</f>
        <v>2000000</v>
      </c>
      <c r="P38" s="43">
        <f>O38/$E38/1000</f>
        <v>4.5027987956418089E-2</v>
      </c>
      <c r="Q38" s="42">
        <v>25000</v>
      </c>
      <c r="R38" s="42">
        <v>25000</v>
      </c>
      <c r="S38" s="42">
        <f>MIN(G38*RebateStructure!$F$14,RebateStructure!$H$14)</f>
        <v>2000000</v>
      </c>
      <c r="T38" s="42">
        <f>MIN(IF(H38&lt;15000,H38*RebateStructure!$F$16,H38*RebateStructure!$F$17),RebateStructure!$H$17)</f>
        <v>500000</v>
      </c>
      <c r="U38" s="42">
        <f>SUM(Q38:T38)</f>
        <v>2550000</v>
      </c>
      <c r="V38" s="43">
        <f>U38/$E38/1000</f>
        <v>5.7410684644433059E-2</v>
      </c>
      <c r="W38" s="16"/>
      <c r="X38" s="41">
        <f>MIN($B38*RebateStructure!$F$5,RebateStructure!$H$5)</f>
        <v>195000</v>
      </c>
      <c r="Y38" s="42">
        <f>MIN($B38*RebateStructure!$F$6,RebateStructure!$H$6-X38)</f>
        <v>455000</v>
      </c>
      <c r="Z38" s="42">
        <f>MIN(1350000,IF($D38&lt;70%,$C38*RebateStructure!$F$8,$C38*RebateStructure!$F$9))</f>
        <v>1350000</v>
      </c>
      <c r="AA38" s="42">
        <f>SUM(X38:Z38)</f>
        <v>2000000</v>
      </c>
      <c r="AB38" s="43">
        <f>AA38/$E38/1000</f>
        <v>4.5027987956418089E-2</v>
      </c>
      <c r="AC38" s="41">
        <v>25000</v>
      </c>
      <c r="AD38" s="42">
        <v>25000</v>
      </c>
      <c r="AE38" s="42">
        <f>MIN(I38*RebateStructure!$F$14,RebateStructure!$H$14)</f>
        <v>2000000</v>
      </c>
      <c r="AF38" s="42">
        <f>MIN(IF(J38&lt;15000,J38*RebateStructure!$F$16,J38*RebateStructure!$F$17),RebateStructure!$H$17)</f>
        <v>500000</v>
      </c>
      <c r="AG38" s="42">
        <f>SUM(AC38:AF38)</f>
        <v>2550000</v>
      </c>
      <c r="AH38" s="43">
        <f>AG38/$E38/1000</f>
        <v>5.7410684644433059E-2</v>
      </c>
    </row>
    <row r="39" spans="1:34" ht="12.75" x14ac:dyDescent="0.2">
      <c r="A39" s="7">
        <f>'[1]GTMax%eff'!$G$32</f>
        <v>0.68122712410728459</v>
      </c>
      <c r="B39" s="60"/>
      <c r="C39" s="61"/>
      <c r="D39" s="62"/>
      <c r="E39" s="63"/>
      <c r="F39" s="79"/>
      <c r="G39" s="77"/>
      <c r="H39" s="64"/>
      <c r="I39" s="65"/>
      <c r="J39" s="64"/>
      <c r="K39" s="76"/>
      <c r="L39" s="66"/>
      <c r="M39" s="67"/>
      <c r="N39" s="67"/>
      <c r="O39" s="67"/>
      <c r="P39" s="68"/>
      <c r="Q39" s="67"/>
      <c r="R39" s="67"/>
      <c r="S39" s="67"/>
      <c r="T39" s="67"/>
      <c r="U39" s="67"/>
      <c r="V39" s="68"/>
      <c r="W39" s="45"/>
      <c r="X39" s="66"/>
      <c r="Y39" s="67"/>
      <c r="Z39" s="67"/>
      <c r="AA39" s="67"/>
      <c r="AB39" s="68"/>
      <c r="AC39" s="66"/>
      <c r="AD39" s="67"/>
      <c r="AE39" s="67"/>
      <c r="AF39" s="67"/>
      <c r="AG39" s="67"/>
      <c r="AH39" s="68"/>
    </row>
  </sheetData>
  <mergeCells count="8">
    <mergeCell ref="X3:AB3"/>
    <mergeCell ref="AC3:AH3"/>
    <mergeCell ref="A4:A5"/>
    <mergeCell ref="B3:E3"/>
    <mergeCell ref="G3:H3"/>
    <mergeCell ref="I3:J3"/>
    <mergeCell ref="L3:P3"/>
    <mergeCell ref="Q3:V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zoomScale="80" zoomScaleNormal="80" workbookViewId="0">
      <pane xSplit="1" ySplit="5" topLeftCell="B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5" width="12" style="13" customWidth="1"/>
    <col min="6" max="6" width="1.6640625" style="13" customWidth="1"/>
    <col min="7" max="7" width="13.6640625" style="13" bestFit="1" customWidth="1"/>
    <col min="8" max="8" width="10.6640625" style="13" bestFit="1" customWidth="1"/>
    <col min="9" max="9" width="13.6640625" style="13" bestFit="1" customWidth="1"/>
    <col min="10" max="10" width="10.66406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2.33203125" style="13" bestFit="1" customWidth="1"/>
    <col min="20" max="20" width="10.6640625" style="13" bestFit="1" customWidth="1"/>
    <col min="21" max="21" width="12.332031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64</v>
      </c>
    </row>
    <row r="2" spans="1:34" ht="12.75" x14ac:dyDescent="0.2">
      <c r="A2" s="14"/>
      <c r="B2" s="13" t="s">
        <v>38</v>
      </c>
      <c r="G2" s="13" t="s">
        <v>63</v>
      </c>
      <c r="L2" s="13" t="s">
        <v>51</v>
      </c>
      <c r="X2" s="13" t="s">
        <v>52</v>
      </c>
    </row>
    <row r="3" spans="1:34" ht="30" customHeight="1" x14ac:dyDescent="0.2">
      <c r="A3" s="3"/>
      <c r="B3" s="122" t="s">
        <v>38</v>
      </c>
      <c r="C3" s="123"/>
      <c r="D3" s="123"/>
      <c r="E3" s="124"/>
      <c r="G3" s="125" t="s">
        <v>1</v>
      </c>
      <c r="H3" s="125"/>
      <c r="I3" s="126" t="s">
        <v>43</v>
      </c>
      <c r="J3" s="126"/>
      <c r="L3" s="115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13"/>
      <c r="G4" s="50" t="s">
        <v>2</v>
      </c>
      <c r="H4" s="52" t="s">
        <v>3</v>
      </c>
      <c r="I4" s="53" t="s">
        <v>2</v>
      </c>
      <c r="J4" s="54" t="s">
        <v>3</v>
      </c>
      <c r="L4" s="53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G5" s="21" t="s">
        <v>5</v>
      </c>
      <c r="H5" s="32" t="s">
        <v>6</v>
      </c>
      <c r="I5" s="21" t="s">
        <v>5</v>
      </c>
      <c r="J5" s="32" t="s">
        <v>6</v>
      </c>
      <c r="L5" s="23"/>
      <c r="M5" s="16"/>
      <c r="N5" s="16"/>
      <c r="O5" s="16"/>
      <c r="P5" s="33"/>
      <c r="Q5" s="23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66</v>
      </c>
      <c r="B6" s="23"/>
      <c r="C6" s="3"/>
      <c r="D6" s="3"/>
      <c r="E6" s="24"/>
      <c r="F6" s="16"/>
      <c r="G6" s="23"/>
      <c r="H6" s="33"/>
      <c r="I6" s="16"/>
      <c r="J6" s="33"/>
      <c r="L6" s="23"/>
      <c r="M6" s="16"/>
      <c r="N6" s="16"/>
      <c r="O6" s="16"/>
      <c r="P6" s="33"/>
      <c r="Q6" s="23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16"/>
      <c r="G7" s="23"/>
      <c r="H7" s="33"/>
      <c r="I7" s="16"/>
      <c r="J7" s="33"/>
      <c r="L7" s="23"/>
      <c r="M7" s="16"/>
      <c r="N7" s="16"/>
      <c r="O7" s="16"/>
      <c r="P7" s="33"/>
      <c r="Q7" s="23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'[1]MT60%eff'!$C$12</f>
        <v>30</v>
      </c>
      <c r="C8" s="10">
        <f>'[1]MT60%eff'!$C$24</f>
        <v>176400</v>
      </c>
      <c r="D8" s="11">
        <f>'[1]MT60%eff'!$C$32</f>
        <v>0.60007610785463072</v>
      </c>
      <c r="E8" s="26">
        <f>'[1]MT60%eff'!$C$45/1000</f>
        <v>116.1</v>
      </c>
      <c r="F8" s="16"/>
      <c r="G8" s="34">
        <f>[2]MT!G8</f>
        <v>53892.769571450233</v>
      </c>
      <c r="H8" s="35">
        <f>[2]MT!I8</f>
        <v>1321.1825104105189</v>
      </c>
      <c r="I8" s="17">
        <f>[2]MT!K8</f>
        <v>72077.970135944139</v>
      </c>
      <c r="J8" s="35">
        <f>[2]MT!M8</f>
        <v>0</v>
      </c>
      <c r="L8" s="41">
        <f>MIN($B8*RebateStructure!$F$5,RebateStructure!$H$5)</f>
        <v>2250</v>
      </c>
      <c r="M8" s="42">
        <f>MIN($B8*RebateStructure!$F$6,RebateStructure!$H$6-L8)</f>
        <v>5250</v>
      </c>
      <c r="N8" s="42">
        <f>MIN(1350000,IF($D8&lt;70%,$C8*RebateStructure!$F$8,$C8*RebateStructure!$F$9))</f>
        <v>10584</v>
      </c>
      <c r="O8" s="42">
        <f>SUM(L8:N8)</f>
        <v>18084</v>
      </c>
      <c r="P8" s="43">
        <f>O8/$E8/1000</f>
        <v>0.15576227390180877</v>
      </c>
      <c r="Q8" s="41">
        <v>25000</v>
      </c>
      <c r="R8" s="42">
        <v>25000</v>
      </c>
      <c r="S8" s="42">
        <f>MIN(G8*RebateStructure!$F$14,RebateStructure!$H$14)</f>
        <v>3772.4938700015168</v>
      </c>
      <c r="T8" s="42">
        <f>MIN(IF(H8&lt;15000,H8*RebateStructure!$F$16,H8*RebateStructure!$F$17),RebateStructure!$H$17)</f>
        <v>990.88688280788915</v>
      </c>
      <c r="U8" s="42">
        <f>SUM(Q8:T8)</f>
        <v>54763.380752809411</v>
      </c>
      <c r="V8" s="43">
        <f>U8/$E8/1000</f>
        <v>0.47169147935236361</v>
      </c>
      <c r="X8" s="41">
        <f>MIN($B8*RebateStructure!$F$5,RebateStructure!$H$5)</f>
        <v>2250</v>
      </c>
      <c r="Y8" s="42">
        <f>MIN($B8*RebateStructure!$F$6,RebateStructure!$H$6-X8)</f>
        <v>5250</v>
      </c>
      <c r="Z8" s="42">
        <f>MIN(1350000,IF($D8&lt;70%,$C8*RebateStructure!$F$8,$C8*RebateStructure!$F$9))</f>
        <v>10584</v>
      </c>
      <c r="AA8" s="42">
        <f>SUM(X8:Z8)</f>
        <v>18084</v>
      </c>
      <c r="AB8" s="43">
        <f>AA8/$E8/1000</f>
        <v>0.15576227390180877</v>
      </c>
      <c r="AC8" s="41">
        <v>25000</v>
      </c>
      <c r="AD8" s="42">
        <v>25000</v>
      </c>
      <c r="AE8" s="42">
        <f>MIN(I8*RebateStructure!$F$14,RebateStructure!$H$14)</f>
        <v>5045.4579095160898</v>
      </c>
      <c r="AF8" s="42">
        <f>MIN(IF(J8&lt;15000,J8*RebateStructure!$F$16,J8*RebateStructure!$F$17),RebateStructure!$H$17)</f>
        <v>0</v>
      </c>
      <c r="AG8" s="42">
        <f>SUM(AC8:AF8)</f>
        <v>55045.457909516088</v>
      </c>
      <c r="AH8" s="43">
        <f>AG8/$E8/1000</f>
        <v>0.47412108449195595</v>
      </c>
    </row>
    <row r="9" spans="1:34" ht="12.75" x14ac:dyDescent="0.2">
      <c r="A9" s="6" t="s">
        <v>10</v>
      </c>
      <c r="B9" s="25">
        <f>'[1]MT65%eff'!$C$12</f>
        <v>30</v>
      </c>
      <c r="C9" s="10">
        <f>'[1]MT65%eff'!$C$24</f>
        <v>176400</v>
      </c>
      <c r="D9" s="11">
        <f>'[1]MT65%eff'!$C$32</f>
        <v>0.6499295662368112</v>
      </c>
      <c r="E9" s="26">
        <f>'[1]MT65%eff'!$C$45/1000</f>
        <v>116.1</v>
      </c>
      <c r="F9" s="16"/>
      <c r="G9" s="34">
        <f>[2]MT!G9</f>
        <v>78932.211068729914</v>
      </c>
      <c r="H9" s="35">
        <f>[2]MT!I9</f>
        <v>1918.7295963760539</v>
      </c>
      <c r="I9" s="17">
        <f>[2]MT!K9</f>
        <v>109235.18747370401</v>
      </c>
      <c r="J9" s="35">
        <f>[2]MT!M9</f>
        <v>0</v>
      </c>
      <c r="L9" s="41">
        <f>MIN($B9*RebateStructure!$F$5,RebateStructure!$H$5)</f>
        <v>2250</v>
      </c>
      <c r="M9" s="42">
        <f>MIN($B9*RebateStructure!$F$6,RebateStructure!$H$6-L9)</f>
        <v>5250</v>
      </c>
      <c r="N9" s="42">
        <f>MIN(1350000,IF($D9&lt;70%,$C9*RebateStructure!$F$8,$C9*RebateStructure!$F$9))</f>
        <v>10584</v>
      </c>
      <c r="O9" s="42">
        <f t="shared" ref="O9:O10" si="0">SUM(L9:N9)</f>
        <v>18084</v>
      </c>
      <c r="P9" s="43">
        <f t="shared" ref="P9:P10" si="1">O9/$E9/1000</f>
        <v>0.15576227390180877</v>
      </c>
      <c r="Q9" s="41">
        <v>25000</v>
      </c>
      <c r="R9" s="42">
        <v>25000</v>
      </c>
      <c r="S9" s="42">
        <f>MIN(G9*RebateStructure!$F$14,RebateStructure!$H$14)</f>
        <v>5525.2547748110946</v>
      </c>
      <c r="T9" s="42">
        <f>MIN(IF(H9&lt;15000,H9*RebateStructure!$F$16,H9*RebateStructure!$F$17),RebateStructure!$H$17)</f>
        <v>1439.0471972820405</v>
      </c>
      <c r="U9" s="42">
        <f t="shared" ref="U9:U10" si="2">SUM(Q9:T9)</f>
        <v>56964.301972093133</v>
      </c>
      <c r="V9" s="43">
        <f t="shared" ref="V9:V10" si="3">U9/$E9/1000</f>
        <v>0.49064859579752912</v>
      </c>
      <c r="X9" s="41">
        <f>MIN($B9*RebateStructure!$F$5,RebateStructure!$H$5)</f>
        <v>2250</v>
      </c>
      <c r="Y9" s="42">
        <f>MIN($B9*RebateStructure!$F$6,RebateStructure!$H$6-X9)</f>
        <v>5250</v>
      </c>
      <c r="Z9" s="42">
        <f>MIN(1350000,IF($D9&lt;70%,$C9*RebateStructure!$F$8,$C9*RebateStructure!$F$9))</f>
        <v>10584</v>
      </c>
      <c r="AA9" s="42">
        <f t="shared" ref="AA9:AA10" si="4">SUM(X9:Z9)</f>
        <v>18084</v>
      </c>
      <c r="AB9" s="43">
        <f t="shared" ref="AB9:AB10" si="5">AA9/$E9/1000</f>
        <v>0.15576227390180877</v>
      </c>
      <c r="AC9" s="41">
        <v>25000</v>
      </c>
      <c r="AD9" s="42">
        <v>25000</v>
      </c>
      <c r="AE9" s="42">
        <f>MIN(I9*RebateStructure!$F$14,RebateStructure!$H$14)</f>
        <v>7646.4631231592812</v>
      </c>
      <c r="AF9" s="42">
        <f>MIN(IF(J9&lt;15000,J9*RebateStructure!$F$16,J9*RebateStructure!$F$17),RebateStructure!$H$17)</f>
        <v>0</v>
      </c>
      <c r="AG9" s="42">
        <f t="shared" ref="AG9:AG10" si="6">SUM(AC9:AF9)</f>
        <v>57646.463123159279</v>
      </c>
      <c r="AH9" s="43">
        <f t="shared" ref="AH9:AH10" si="7">AG9/$E9/1000</f>
        <v>0.49652423017363723</v>
      </c>
    </row>
    <row r="10" spans="1:34" ht="12.75" x14ac:dyDescent="0.2">
      <c r="A10" s="6" t="s">
        <v>11</v>
      </c>
      <c r="B10" s="25">
        <f>'[1]MT70%eff'!$C$12</f>
        <v>30</v>
      </c>
      <c r="C10" s="10">
        <f>'[1]MT70%eff'!$C$24</f>
        <v>176400</v>
      </c>
      <c r="D10" s="11">
        <f>'[1]MT70%eff'!$C$32</f>
        <v>0.70003229191090266</v>
      </c>
      <c r="E10" s="26">
        <f>'[1]MT70%eff'!$C$45/1000</f>
        <v>116.1</v>
      </c>
      <c r="F10" s="16"/>
      <c r="G10" s="34">
        <f>[2]MT!G10</f>
        <v>111513.70859991577</v>
      </c>
      <c r="H10" s="35">
        <f>[2]MT!I10</f>
        <v>2590.1267546727468</v>
      </c>
      <c r="I10" s="17">
        <f>[2]MT!K10</f>
        <v>109235.18747370401</v>
      </c>
      <c r="J10" s="35">
        <f>[2]MT!M10</f>
        <v>1688.4</v>
      </c>
      <c r="L10" s="41">
        <f>MIN($B10*RebateStructure!$F$5,RebateStructure!$H$5)</f>
        <v>2250</v>
      </c>
      <c r="M10" s="42">
        <f>MIN($B10*RebateStructure!$F$6,RebateStructure!$H$6-L10)</f>
        <v>5250</v>
      </c>
      <c r="N10" s="42">
        <f>MIN(1350000,IF($D10&lt;70%,$C10*RebateStructure!$F$8,$C10*RebateStructure!$F$9))</f>
        <v>14112</v>
      </c>
      <c r="O10" s="42">
        <f t="shared" si="0"/>
        <v>21612</v>
      </c>
      <c r="P10" s="43">
        <f t="shared" si="1"/>
        <v>0.18614987080103362</v>
      </c>
      <c r="Q10" s="41">
        <v>25000</v>
      </c>
      <c r="R10" s="42">
        <v>25000</v>
      </c>
      <c r="S10" s="42">
        <f>MIN(G10*RebateStructure!$F$14,RebateStructure!$H$14)</f>
        <v>7805.9596019941046</v>
      </c>
      <c r="T10" s="42">
        <f>MIN(IF(H10&lt;15000,H10*RebateStructure!$F$16,H10*RebateStructure!$F$17),RebateStructure!$H$17)</f>
        <v>1942.5950660045601</v>
      </c>
      <c r="U10" s="42">
        <f t="shared" si="2"/>
        <v>59748.554667998658</v>
      </c>
      <c r="V10" s="43">
        <f t="shared" si="3"/>
        <v>0.51463010049955782</v>
      </c>
      <c r="X10" s="41">
        <f>MIN($B10*RebateStructure!$F$5,RebateStructure!$H$5)</f>
        <v>2250</v>
      </c>
      <c r="Y10" s="42">
        <f>MIN($B10*RebateStructure!$F$6,RebateStructure!$H$6-X10)</f>
        <v>5250</v>
      </c>
      <c r="Z10" s="42">
        <f>MIN(1350000,IF($D10&lt;70%,$C10*RebateStructure!$F$8,$C10*RebateStructure!$F$9))</f>
        <v>14112</v>
      </c>
      <c r="AA10" s="42">
        <f t="shared" si="4"/>
        <v>21612</v>
      </c>
      <c r="AB10" s="43">
        <f t="shared" si="5"/>
        <v>0.18614987080103362</v>
      </c>
      <c r="AC10" s="41">
        <v>25000</v>
      </c>
      <c r="AD10" s="42">
        <v>25000</v>
      </c>
      <c r="AE10" s="42">
        <f>MIN(I10*RebateStructure!$F$14,RebateStructure!$H$14)</f>
        <v>7646.4631231592812</v>
      </c>
      <c r="AF10" s="42">
        <f>MIN(IF(J10&lt;15000,J10*RebateStructure!$F$16,J10*RebateStructure!$F$17),RebateStructure!$H$17)</f>
        <v>1266.3000000000002</v>
      </c>
      <c r="AG10" s="42">
        <f t="shared" si="6"/>
        <v>58912.763123159282</v>
      </c>
      <c r="AH10" s="43">
        <f t="shared" si="7"/>
        <v>0.50743120691782329</v>
      </c>
    </row>
    <row r="11" spans="1:34" ht="12.75" x14ac:dyDescent="0.2">
      <c r="A11" s="6" t="s">
        <v>13</v>
      </c>
      <c r="B11" s="25">
        <f>'[1]MTMax%eff'!$C$12</f>
        <v>30</v>
      </c>
      <c r="C11" s="10">
        <f>'[1]MTMax%eff'!$C$24</f>
        <v>176400</v>
      </c>
      <c r="D11" s="11">
        <f>'[1]MTMax%eff'!$C$32</f>
        <v>0.7366745838218054</v>
      </c>
      <c r="E11" s="26">
        <f>'[1]MTMax%eff'!$C$45/1000</f>
        <v>116.1</v>
      </c>
      <c r="F11" s="16"/>
      <c r="G11" s="78">
        <f>[2]MT!G11</f>
        <v>142689.44879070757</v>
      </c>
      <c r="H11" s="35">
        <f>[2]MT!I11</f>
        <v>3122.2133973856257</v>
      </c>
      <c r="I11" s="17">
        <f>[2]MT!K11</f>
        <v>109235.18747370401</v>
      </c>
      <c r="J11" s="35">
        <f>[2]MT!M11</f>
        <v>2923.2</v>
      </c>
      <c r="L11" s="41">
        <f>MIN($B11*RebateStructure!$F$5,RebateStructure!$H$5)</f>
        <v>2250</v>
      </c>
      <c r="M11" s="42">
        <f>MIN($B11*RebateStructure!$F$6,RebateStructure!$H$6-L11)</f>
        <v>5250</v>
      </c>
      <c r="N11" s="42">
        <f>MIN(1350000,IF($D11&lt;70%,$C11*RebateStructure!$F$8,$C11*RebateStructure!$F$9))</f>
        <v>14112</v>
      </c>
      <c r="O11" s="42">
        <f>SUM(L11:N11)</f>
        <v>21612</v>
      </c>
      <c r="P11" s="43">
        <f>O11/$E11/1000</f>
        <v>0.18614987080103362</v>
      </c>
      <c r="Q11" s="41">
        <v>25000</v>
      </c>
      <c r="R11" s="42">
        <v>25000</v>
      </c>
      <c r="S11" s="42">
        <f>MIN(G11*RebateStructure!$F$14,RebateStructure!$H$14)</f>
        <v>9988.2614153495306</v>
      </c>
      <c r="T11" s="42">
        <f>MIN(IF(H11&lt;15000,H11*RebateStructure!$F$16,H11*RebateStructure!$F$17),RebateStructure!$H$17)</f>
        <v>2341.6600480392194</v>
      </c>
      <c r="U11" s="42">
        <f>SUM(Q11:T11)</f>
        <v>62329.921463388753</v>
      </c>
      <c r="V11" s="43">
        <f>U11/$E11/1000</f>
        <v>0.53686409529189283</v>
      </c>
      <c r="X11" s="41">
        <f>MIN($B11*RebateStructure!$F$5,RebateStructure!$H$5)</f>
        <v>2250</v>
      </c>
      <c r="Y11" s="42">
        <f>MIN($B11*RebateStructure!$F$6,RebateStructure!$H$6-X11)</f>
        <v>5250</v>
      </c>
      <c r="Z11" s="42">
        <f>MIN(1350000,IF($D11&lt;70%,$C11*RebateStructure!$F$8,$C11*RebateStructure!$F$9))</f>
        <v>14112</v>
      </c>
      <c r="AA11" s="42">
        <f>SUM(X11:Z11)</f>
        <v>21612</v>
      </c>
      <c r="AB11" s="43">
        <f>AA11/$E11/1000</f>
        <v>0.18614987080103362</v>
      </c>
      <c r="AC11" s="41">
        <v>25000</v>
      </c>
      <c r="AD11" s="42">
        <v>25000</v>
      </c>
      <c r="AE11" s="42">
        <f>MIN(I11*RebateStructure!$F$14,RebateStructure!$H$14)</f>
        <v>7646.4631231592812</v>
      </c>
      <c r="AF11" s="42">
        <f>MIN(IF(J11&lt;15000,J11*RebateStructure!$F$16,J11*RebateStructure!$F$17),RebateStructure!$H$17)</f>
        <v>2192.3999999999996</v>
      </c>
      <c r="AG11" s="42">
        <f>SUM(AC11:AF11)</f>
        <v>59838.863123159281</v>
      </c>
      <c r="AH11" s="43">
        <f>AG11/$E11/1000</f>
        <v>0.51540795110386983</v>
      </c>
    </row>
    <row r="12" spans="1:34" ht="12.75" x14ac:dyDescent="0.2">
      <c r="A12" s="7">
        <f>'[1]MTMax%eff'!$C$32</f>
        <v>0.7366745838218054</v>
      </c>
      <c r="B12" s="23"/>
      <c r="E12" s="33"/>
      <c r="G12" s="23"/>
      <c r="H12" s="33"/>
      <c r="J12" s="33"/>
      <c r="L12" s="23"/>
      <c r="P12" s="33"/>
      <c r="V12" s="33"/>
      <c r="X12" s="23"/>
      <c r="AB12" s="33"/>
      <c r="AH12" s="33"/>
    </row>
    <row r="13" spans="1:34" ht="12.75" x14ac:dyDescent="0.2">
      <c r="A13" s="8"/>
      <c r="B13" s="28"/>
      <c r="C13" s="9"/>
      <c r="D13" s="9"/>
      <c r="E13" s="29"/>
      <c r="F13" s="16"/>
      <c r="G13" s="37"/>
      <c r="H13" s="38"/>
      <c r="I13" s="19"/>
      <c r="J13" s="40"/>
      <c r="L13" s="39"/>
      <c r="M13" s="20"/>
      <c r="N13" s="20"/>
      <c r="O13" s="20"/>
      <c r="P13" s="40"/>
      <c r="Q13" s="39"/>
      <c r="R13" s="20"/>
      <c r="S13" s="20"/>
      <c r="T13" s="20"/>
      <c r="U13" s="20"/>
      <c r="V13" s="40"/>
      <c r="W13" s="20"/>
      <c r="X13" s="39"/>
      <c r="Y13" s="20"/>
      <c r="Z13" s="20"/>
      <c r="AA13" s="20"/>
      <c r="AB13" s="40"/>
      <c r="AC13" s="39"/>
      <c r="AD13" s="20"/>
      <c r="AE13" s="20"/>
      <c r="AF13" s="20"/>
      <c r="AG13" s="20"/>
      <c r="AH13" s="40"/>
    </row>
    <row r="14" spans="1:34" ht="12.75" x14ac:dyDescent="0.2">
      <c r="A14" s="5" t="s">
        <v>67</v>
      </c>
      <c r="B14" s="30"/>
      <c r="C14" s="3"/>
      <c r="D14" s="3"/>
      <c r="E14" s="24"/>
      <c r="F14" s="16"/>
      <c r="G14" s="34"/>
      <c r="H14" s="35"/>
      <c r="I14" s="17"/>
      <c r="J14" s="33"/>
      <c r="L14" s="23"/>
      <c r="M14" s="16"/>
      <c r="N14" s="16"/>
      <c r="O14" s="16"/>
      <c r="P14" s="33"/>
      <c r="Q14" s="23"/>
      <c r="R14" s="16"/>
      <c r="S14" s="16"/>
      <c r="T14" s="16"/>
      <c r="U14" s="16"/>
      <c r="V14" s="33"/>
      <c r="X14" s="23"/>
      <c r="Y14" s="16"/>
      <c r="Z14" s="16"/>
      <c r="AA14" s="16"/>
      <c r="AB14" s="33"/>
      <c r="AC14" s="23"/>
      <c r="AD14" s="16"/>
      <c r="AE14" s="16"/>
      <c r="AF14" s="16"/>
      <c r="AG14" s="16"/>
      <c r="AH14" s="33"/>
    </row>
    <row r="15" spans="1:34" ht="12.75" x14ac:dyDescent="0.2">
      <c r="A15" s="5" t="s">
        <v>8</v>
      </c>
      <c r="B15" s="30"/>
      <c r="C15" s="3"/>
      <c r="D15" s="3"/>
      <c r="E15" s="24"/>
      <c r="F15" s="16"/>
      <c r="G15" s="34"/>
      <c r="H15" s="35"/>
      <c r="I15" s="17"/>
      <c r="J15" s="33"/>
      <c r="L15" s="23"/>
      <c r="M15" s="16"/>
      <c r="N15" s="16"/>
      <c r="O15" s="16"/>
      <c r="P15" s="33"/>
      <c r="Q15" s="23"/>
      <c r="R15" s="16"/>
      <c r="S15" s="16"/>
      <c r="T15" s="16"/>
      <c r="U15" s="16"/>
      <c r="V15" s="33"/>
      <c r="X15" s="23"/>
      <c r="Y15" s="16"/>
      <c r="Z15" s="16"/>
      <c r="AA15" s="16"/>
      <c r="AB15" s="33"/>
      <c r="AC15" s="23"/>
      <c r="AD15" s="16"/>
      <c r="AE15" s="16"/>
      <c r="AF15" s="16"/>
      <c r="AG15" s="16"/>
      <c r="AH15" s="33"/>
    </row>
    <row r="16" spans="1:34" ht="12.75" x14ac:dyDescent="0.2">
      <c r="A16" s="6" t="s">
        <v>9</v>
      </c>
      <c r="B16" s="25">
        <f>'[1]MT60%eff'!$D$12</f>
        <v>65</v>
      </c>
      <c r="C16" s="10">
        <f>'[1]MT60%eff'!$D$24</f>
        <v>382200</v>
      </c>
      <c r="D16" s="11">
        <f>'[1]MT60%eff'!$D$32</f>
        <v>0.60002659031472627</v>
      </c>
      <c r="E16" s="26">
        <f>'[1]MT60%eff'!$D$45/1000</f>
        <v>188.37</v>
      </c>
      <c r="F16" s="16"/>
      <c r="G16" s="34">
        <f>[2]MT!G16</f>
        <v>133322.63906802729</v>
      </c>
      <c r="H16" s="35">
        <f>[2]MT!I16</f>
        <v>2772.3432421586162</v>
      </c>
      <c r="I16" s="17">
        <f>[2]MT!K16</f>
        <v>172632.3629044875</v>
      </c>
      <c r="J16" s="35">
        <f>[2]MT!M16</f>
        <v>0</v>
      </c>
      <c r="L16" s="41">
        <f>MIN($B16*RebateStructure!$F$5,RebateStructure!$H$5)</f>
        <v>4875</v>
      </c>
      <c r="M16" s="42">
        <f>MIN($B16*RebateStructure!$F$6,RebateStructure!$H$6-L16)</f>
        <v>11375</v>
      </c>
      <c r="N16" s="42">
        <f>MIN(1350000,IF($D16&lt;70%,$C16*RebateStructure!$F$8,$C16*RebateStructure!$F$9))</f>
        <v>22932</v>
      </c>
      <c r="O16" s="42">
        <f t="shared" ref="O16:O18" si="8">SUM(L16:N16)</f>
        <v>39182</v>
      </c>
      <c r="P16" s="43">
        <f t="shared" ref="P16:P18" si="9">O16/$E16/1000</f>
        <v>0.2080055210489993</v>
      </c>
      <c r="Q16" s="41">
        <v>25000</v>
      </c>
      <c r="R16" s="42">
        <v>25000</v>
      </c>
      <c r="S16" s="42">
        <f>MIN(G16*RebateStructure!$F$14,RebateStructure!$H$14)</f>
        <v>9332.584734761911</v>
      </c>
      <c r="T16" s="42">
        <f>MIN(IF(H16&lt;15000,H16*RebateStructure!$F$16,H16*RebateStructure!$F$17),RebateStructure!$H$17)</f>
        <v>2079.2574316189621</v>
      </c>
      <c r="U16" s="42">
        <f>SUM(Q16:T16)</f>
        <v>61411.842166380877</v>
      </c>
      <c r="V16" s="43">
        <f>U16/$E16/1000</f>
        <v>0.32601710551776225</v>
      </c>
      <c r="X16" s="41">
        <f>MIN($B16*RebateStructure!$F$5,RebateStructure!$H$5)</f>
        <v>4875</v>
      </c>
      <c r="Y16" s="42">
        <f>MIN($B16*RebateStructure!$F$6,RebateStructure!$H$6-X16)</f>
        <v>11375</v>
      </c>
      <c r="Z16" s="42">
        <f>MIN(1350000,IF($D16&lt;70%,$C16*RebateStructure!$F$8,$C16*RebateStructure!$F$9))</f>
        <v>22932</v>
      </c>
      <c r="AA16" s="42">
        <f t="shared" ref="AA16:AA18" si="10">SUM(X16:Z16)</f>
        <v>39182</v>
      </c>
      <c r="AB16" s="43">
        <f t="shared" ref="AB16:AB18" si="11">AA16/$E16/1000</f>
        <v>0.2080055210489993</v>
      </c>
      <c r="AC16" s="41">
        <v>25000</v>
      </c>
      <c r="AD16" s="42">
        <v>25000</v>
      </c>
      <c r="AE16" s="42">
        <f>MIN(I16*RebateStructure!$F$14,RebateStructure!$H$14)</f>
        <v>12084.265403314126</v>
      </c>
      <c r="AF16" s="42">
        <f>MIN(IF(J16&lt;15000,J16*RebateStructure!$F$16,J16*RebateStructure!$F$17),RebateStructure!$H$17)</f>
        <v>0</v>
      </c>
      <c r="AG16" s="42">
        <f>SUM(AC16:AF16)</f>
        <v>62084.26540331413</v>
      </c>
      <c r="AH16" s="43">
        <f>AG16/$E16/1000</f>
        <v>0.32958679940178437</v>
      </c>
    </row>
    <row r="17" spans="1:34" ht="12.75" x14ac:dyDescent="0.2">
      <c r="A17" s="6" t="s">
        <v>10</v>
      </c>
      <c r="B17" s="25">
        <f>'[1]MT65%eff'!$D$12</f>
        <v>65</v>
      </c>
      <c r="C17" s="10">
        <f>'[1]MT65%eff'!$D$24</f>
        <v>382200</v>
      </c>
      <c r="D17" s="11">
        <f>'[1]MT65%eff'!$D$32</f>
        <v>0.65010545224997751</v>
      </c>
      <c r="E17" s="26">
        <f>'[1]MT65%eff'!$D$45/1000</f>
        <v>188.37</v>
      </c>
      <c r="F17" s="16"/>
      <c r="G17" s="34">
        <f>[2]MT!G17</f>
        <v>187906.98903696722</v>
      </c>
      <c r="H17" s="35">
        <f>[2]MT!I17</f>
        <v>3928.9036277838331</v>
      </c>
      <c r="I17" s="17">
        <f>[2]MT!K17</f>
        <v>251375.88370912842</v>
      </c>
      <c r="J17" s="35">
        <f>[2]MT!M17</f>
        <v>0</v>
      </c>
      <c r="L17" s="41">
        <f>MIN($B17*RebateStructure!$F$5,RebateStructure!$H$5)</f>
        <v>4875</v>
      </c>
      <c r="M17" s="42">
        <f>MIN($B17*RebateStructure!$F$6,RebateStructure!$H$6-L17)</f>
        <v>11375</v>
      </c>
      <c r="N17" s="42">
        <f>MIN(1350000,IF($D17&lt;70%,$C17*RebateStructure!$F$8,$C17*RebateStructure!$F$9))</f>
        <v>22932</v>
      </c>
      <c r="O17" s="42">
        <f t="shared" si="8"/>
        <v>39182</v>
      </c>
      <c r="P17" s="43">
        <f t="shared" si="9"/>
        <v>0.2080055210489993</v>
      </c>
      <c r="Q17" s="41">
        <v>25000</v>
      </c>
      <c r="R17" s="42">
        <v>25000</v>
      </c>
      <c r="S17" s="42">
        <f>MIN(G17*RebateStructure!$F$14,RebateStructure!$H$14)</f>
        <v>13153.489232587706</v>
      </c>
      <c r="T17" s="42">
        <f>MIN(IF(H17&lt;15000,H17*RebateStructure!$F$16,H17*RebateStructure!$F$17),RebateStructure!$H$17)</f>
        <v>2946.6777208378749</v>
      </c>
      <c r="U17" s="42">
        <f t="shared" ref="U17:U18" si="12">SUM(Q17:T17)</f>
        <v>66100.166953425578</v>
      </c>
      <c r="V17" s="43">
        <f t="shared" ref="V17:V18" si="13">U17/$E17/1000</f>
        <v>0.35090601981963992</v>
      </c>
      <c r="X17" s="41">
        <f>MIN($B17*RebateStructure!$F$5,RebateStructure!$H$5)</f>
        <v>4875</v>
      </c>
      <c r="Y17" s="42">
        <f>MIN($B17*RebateStructure!$F$6,RebateStructure!$H$6-X17)</f>
        <v>11375</v>
      </c>
      <c r="Z17" s="42">
        <f>MIN(1350000,IF($D17&lt;70%,$C17*RebateStructure!$F$8,$C17*RebateStructure!$F$9))</f>
        <v>22932</v>
      </c>
      <c r="AA17" s="42">
        <f t="shared" si="10"/>
        <v>39182</v>
      </c>
      <c r="AB17" s="43">
        <f t="shared" si="11"/>
        <v>0.2080055210489993</v>
      </c>
      <c r="AC17" s="41">
        <v>25000</v>
      </c>
      <c r="AD17" s="42">
        <v>25000</v>
      </c>
      <c r="AE17" s="42">
        <f>MIN(I17*RebateStructure!$F$14,RebateStructure!$H$14)</f>
        <v>17596.31185963899</v>
      </c>
      <c r="AF17" s="42">
        <f>MIN(IF(J17&lt;15000,J17*RebateStructure!$F$16,J17*RebateStructure!$F$17),RebateStructure!$H$17)</f>
        <v>0</v>
      </c>
      <c r="AG17" s="42">
        <f t="shared" ref="AG17:AG18" si="14">SUM(AC17:AF17)</f>
        <v>67596.311859638983</v>
      </c>
      <c r="AH17" s="43">
        <f t="shared" ref="AH17:AH18" si="15">AG17/$E17/1000</f>
        <v>0.35884860572086308</v>
      </c>
    </row>
    <row r="18" spans="1:34" ht="12.75" x14ac:dyDescent="0.2">
      <c r="A18" s="6" t="s">
        <v>11</v>
      </c>
      <c r="B18" s="25">
        <f>'[1]MT70%eff'!$D$12</f>
        <v>65</v>
      </c>
      <c r="C18" s="10">
        <f>'[1]MT70%eff'!$D$24</f>
        <v>382200</v>
      </c>
      <c r="D18" s="11">
        <f>'[1]MT70%eff'!$D$32</f>
        <v>0.69994121291369826</v>
      </c>
      <c r="E18" s="26">
        <f>'[1]MT70%eff'!$D$45/1000</f>
        <v>188.37</v>
      </c>
      <c r="F18" s="16"/>
      <c r="G18" s="34">
        <f>[2]MT!G18</f>
        <v>257270.72161510697</v>
      </c>
      <c r="H18" s="35">
        <f>[2]MT!I18</f>
        <v>5217.6556634107428</v>
      </c>
      <c r="I18" s="17">
        <f>[2]MT!K18</f>
        <v>251375.88370912842</v>
      </c>
      <c r="J18" s="35">
        <f>[2]MT!M18</f>
        <v>3364.522885728938</v>
      </c>
      <c r="L18" s="41">
        <f>MIN($B18*RebateStructure!$F$5,RebateStructure!$H$5)</f>
        <v>4875</v>
      </c>
      <c r="M18" s="42">
        <f>MIN($B18*RebateStructure!$F$6,RebateStructure!$H$6-L18)</f>
        <v>11375</v>
      </c>
      <c r="N18" s="42">
        <f>MIN(1350000,IF($D18&lt;70%,$C18*RebateStructure!$F$8,$C18*RebateStructure!$F$9))</f>
        <v>22932</v>
      </c>
      <c r="O18" s="42">
        <f t="shared" si="8"/>
        <v>39182</v>
      </c>
      <c r="P18" s="43">
        <f t="shared" si="9"/>
        <v>0.2080055210489993</v>
      </c>
      <c r="Q18" s="41">
        <v>25000</v>
      </c>
      <c r="R18" s="42">
        <v>25000</v>
      </c>
      <c r="S18" s="42">
        <f>MIN(G18*RebateStructure!$F$14,RebateStructure!$H$14)</f>
        <v>18008.950513057491</v>
      </c>
      <c r="T18" s="42">
        <f>MIN(IF(H18&lt;15000,H18*RebateStructure!$F$16,H18*RebateStructure!$F$17),RebateStructure!$H$17)</f>
        <v>3913.2417475580569</v>
      </c>
      <c r="U18" s="42">
        <f t="shared" si="12"/>
        <v>71922.192260615557</v>
      </c>
      <c r="V18" s="43">
        <f t="shared" si="13"/>
        <v>0.38181341116215717</v>
      </c>
      <c r="X18" s="41">
        <f>MIN($B18*RebateStructure!$F$5,RebateStructure!$H$5)</f>
        <v>4875</v>
      </c>
      <c r="Y18" s="42">
        <f>MIN($B18*RebateStructure!$F$6,RebateStructure!$H$6-X18)</f>
        <v>11375</v>
      </c>
      <c r="Z18" s="42">
        <f>MIN(1350000,IF($D18&lt;70%,$C18*RebateStructure!$F$8,$C18*RebateStructure!$F$9))</f>
        <v>22932</v>
      </c>
      <c r="AA18" s="42">
        <f t="shared" si="10"/>
        <v>39182</v>
      </c>
      <c r="AB18" s="43">
        <f t="shared" si="11"/>
        <v>0.2080055210489993</v>
      </c>
      <c r="AC18" s="41">
        <v>25000</v>
      </c>
      <c r="AD18" s="42">
        <v>25000</v>
      </c>
      <c r="AE18" s="42">
        <f>MIN(I18*RebateStructure!$F$14,RebateStructure!$H$14)</f>
        <v>17596.31185963899</v>
      </c>
      <c r="AF18" s="42">
        <f>MIN(IF(J18&lt;15000,J18*RebateStructure!$F$16,J18*RebateStructure!$F$17),RebateStructure!$H$17)</f>
        <v>2523.3921642967034</v>
      </c>
      <c r="AG18" s="42">
        <f t="shared" si="14"/>
        <v>70119.704023935687</v>
      </c>
      <c r="AH18" s="43">
        <f t="shared" si="15"/>
        <v>0.37224454012812913</v>
      </c>
    </row>
    <row r="19" spans="1:34" ht="12.75" x14ac:dyDescent="0.2">
      <c r="A19" s="6" t="s">
        <v>13</v>
      </c>
      <c r="B19" s="25">
        <f>'[1]MTMax%eff'!$D$12</f>
        <v>65</v>
      </c>
      <c r="C19" s="10">
        <f>'[1]MTMax%eff'!$D$24</f>
        <v>382200</v>
      </c>
      <c r="D19" s="11">
        <f>'[1]MTMax%eff'!$D$32</f>
        <v>0.74394254306069074</v>
      </c>
      <c r="E19" s="26">
        <f>'[1]MTMax%eff'!$D$45/1000</f>
        <v>188.37</v>
      </c>
      <c r="F19" s="16"/>
      <c r="G19" s="78">
        <f>[2]MT!G19</f>
        <v>338013.56923124916</v>
      </c>
      <c r="H19" s="35">
        <f>[2]MT!I19</f>
        <v>6459.8165082828209</v>
      </c>
      <c r="I19" s="17">
        <f>[2]MT!K19</f>
        <v>251375.88370912842</v>
      </c>
      <c r="J19" s="35">
        <f>[2]MT!M19</f>
        <v>6332.9228857289372</v>
      </c>
      <c r="L19" s="41">
        <f>MIN($B19*RebateStructure!$F$5,RebateStructure!$H$5)</f>
        <v>4875</v>
      </c>
      <c r="M19" s="42">
        <f>MIN($B19*RebateStructure!$F$6,RebateStructure!$H$6-L19)</f>
        <v>11375</v>
      </c>
      <c r="N19" s="42">
        <f>MIN(1350000,IF($D19&lt;70%,$C19*RebateStructure!$F$8,$C19*RebateStructure!$F$9))</f>
        <v>30576</v>
      </c>
      <c r="O19" s="42">
        <f>SUM(L19:N19)</f>
        <v>46826</v>
      </c>
      <c r="P19" s="43">
        <f>O19/$E19/1000</f>
        <v>0.24858523119392684</v>
      </c>
      <c r="Q19" s="41">
        <v>25000</v>
      </c>
      <c r="R19" s="42">
        <v>25000</v>
      </c>
      <c r="S19" s="42">
        <f>MIN(G19*RebateStructure!$F$14,RebateStructure!$H$14)</f>
        <v>23660.949846187443</v>
      </c>
      <c r="T19" s="42">
        <f>MIN(IF(H19&lt;15000,H19*RebateStructure!$F$16,H19*RebateStructure!$F$17),RebateStructure!$H$17)</f>
        <v>4844.8623812121159</v>
      </c>
      <c r="U19" s="42">
        <f>SUM(Q19:T19)</f>
        <v>78505.812227399569</v>
      </c>
      <c r="V19" s="43">
        <f>U19/$E19/1000</f>
        <v>0.41676388080585847</v>
      </c>
      <c r="X19" s="41">
        <f>MIN($B19*RebateStructure!$F$5,RebateStructure!$H$5)</f>
        <v>4875</v>
      </c>
      <c r="Y19" s="42">
        <f>MIN($B19*RebateStructure!$F$6,RebateStructure!$H$6-X19)</f>
        <v>11375</v>
      </c>
      <c r="Z19" s="42">
        <f>MIN(1350000,IF($D19&lt;70%,$C19*RebateStructure!$F$8,$C19*RebateStructure!$F$9))</f>
        <v>30576</v>
      </c>
      <c r="AA19" s="42">
        <f>SUM(X19:Z19)</f>
        <v>46826</v>
      </c>
      <c r="AB19" s="43">
        <f>AA19/$E19/1000</f>
        <v>0.24858523119392684</v>
      </c>
      <c r="AC19" s="41">
        <v>25000</v>
      </c>
      <c r="AD19" s="42">
        <v>25000</v>
      </c>
      <c r="AE19" s="42">
        <f>MIN(I19*RebateStructure!$F$14,RebateStructure!$H$14)</f>
        <v>17596.31185963899</v>
      </c>
      <c r="AF19" s="42">
        <f>MIN(IF(J19&lt;15000,J19*RebateStructure!$F$16,J19*RebateStructure!$F$17),RebateStructure!$H$17)</f>
        <v>4749.6921642967027</v>
      </c>
      <c r="AG19" s="42">
        <f>SUM(AC19:AF19)</f>
        <v>72346.004023935689</v>
      </c>
      <c r="AH19" s="43">
        <f>AG19/$E19/1000</f>
        <v>0.38406330107732489</v>
      </c>
    </row>
    <row r="20" spans="1:34" ht="12.75" x14ac:dyDescent="0.2">
      <c r="A20" s="7">
        <f>'[1]MTMax%eff'!$D$32</f>
        <v>0.74394254306069074</v>
      </c>
      <c r="B20" s="23"/>
      <c r="E20" s="33"/>
      <c r="G20" s="23"/>
      <c r="H20" s="33"/>
      <c r="J20" s="33"/>
      <c r="L20" s="23"/>
      <c r="P20" s="33"/>
      <c r="V20" s="33"/>
      <c r="X20" s="23"/>
      <c r="AB20" s="33"/>
      <c r="AH20" s="33"/>
    </row>
    <row r="21" spans="1:34" ht="12.75" x14ac:dyDescent="0.2">
      <c r="A21" s="8"/>
      <c r="B21" s="28"/>
      <c r="C21" s="9"/>
      <c r="D21" s="9"/>
      <c r="E21" s="29"/>
      <c r="F21" s="16"/>
      <c r="G21" s="37"/>
      <c r="H21" s="38"/>
      <c r="I21" s="19"/>
      <c r="J21" s="40"/>
      <c r="L21" s="39"/>
      <c r="M21" s="20"/>
      <c r="N21" s="20"/>
      <c r="O21" s="20"/>
      <c r="P21" s="40"/>
      <c r="Q21" s="39"/>
      <c r="R21" s="20"/>
      <c r="S21" s="20"/>
      <c r="T21" s="20"/>
      <c r="U21" s="20"/>
      <c r="V21" s="40"/>
      <c r="W21" s="20"/>
      <c r="X21" s="39"/>
      <c r="Y21" s="20"/>
      <c r="Z21" s="20"/>
      <c r="AA21" s="20"/>
      <c r="AB21" s="40"/>
      <c r="AC21" s="39"/>
      <c r="AD21" s="20"/>
      <c r="AE21" s="20"/>
      <c r="AF21" s="20"/>
      <c r="AG21" s="20"/>
      <c r="AH21" s="40"/>
    </row>
    <row r="22" spans="1:34" ht="12.75" x14ac:dyDescent="0.2">
      <c r="A22" s="5" t="s">
        <v>68</v>
      </c>
      <c r="B22" s="30"/>
      <c r="C22" s="3"/>
      <c r="D22" s="3"/>
      <c r="E22" s="24"/>
      <c r="F22" s="16"/>
      <c r="G22" s="34"/>
      <c r="H22" s="35"/>
      <c r="I22" s="17"/>
      <c r="J22" s="33"/>
      <c r="L22" s="23"/>
      <c r="M22" s="16"/>
      <c r="N22" s="16"/>
      <c r="O22" s="16"/>
      <c r="P22" s="33"/>
      <c r="Q22" s="23"/>
      <c r="R22" s="16"/>
      <c r="S22" s="16"/>
      <c r="T22" s="16"/>
      <c r="U22" s="16"/>
      <c r="V22" s="33"/>
      <c r="X22" s="23"/>
      <c r="Y22" s="16"/>
      <c r="Z22" s="16"/>
      <c r="AA22" s="16"/>
      <c r="AB22" s="33"/>
      <c r="AC22" s="23"/>
      <c r="AD22" s="16"/>
      <c r="AE22" s="16"/>
      <c r="AF22" s="16"/>
      <c r="AG22" s="16"/>
      <c r="AH22" s="33"/>
    </row>
    <row r="23" spans="1:34" ht="12.75" x14ac:dyDescent="0.2">
      <c r="A23" s="5" t="s">
        <v>8</v>
      </c>
      <c r="B23" s="30"/>
      <c r="C23" s="3"/>
      <c r="D23" s="3"/>
      <c r="E23" s="24"/>
      <c r="F23" s="16"/>
      <c r="G23" s="34"/>
      <c r="H23" s="35"/>
      <c r="I23" s="17"/>
      <c r="J23" s="33"/>
      <c r="L23" s="23"/>
      <c r="M23" s="16"/>
      <c r="N23" s="16"/>
      <c r="O23" s="16"/>
      <c r="P23" s="33"/>
      <c r="Q23" s="23"/>
      <c r="R23" s="16"/>
      <c r="S23" s="16"/>
      <c r="T23" s="16"/>
      <c r="U23" s="16"/>
      <c r="V23" s="33"/>
      <c r="X23" s="23"/>
      <c r="Y23" s="16"/>
      <c r="Z23" s="16"/>
      <c r="AA23" s="16"/>
      <c r="AB23" s="33"/>
      <c r="AC23" s="23"/>
      <c r="AD23" s="16"/>
      <c r="AE23" s="16"/>
      <c r="AF23" s="16"/>
      <c r="AG23" s="16"/>
      <c r="AH23" s="33"/>
    </row>
    <row r="24" spans="1:34" ht="12.75" x14ac:dyDescent="0.2">
      <c r="A24" s="6" t="s">
        <v>9</v>
      </c>
      <c r="B24" s="25">
        <f>'[1]MT60%eff'!$E$12</f>
        <v>200</v>
      </c>
      <c r="C24" s="10">
        <f>'[1]MT60%eff'!$E$24</f>
        <v>1176000</v>
      </c>
      <c r="D24" s="11">
        <f>'[1]MT60%eff'!$E$32</f>
        <v>0.59990480656506451</v>
      </c>
      <c r="E24" s="26">
        <f>'[1]MT60%eff'!$E$45/1000</f>
        <v>567</v>
      </c>
      <c r="F24" s="16"/>
      <c r="G24" s="34">
        <f>[2]MT!G24</f>
        <v>486502.08904196112</v>
      </c>
      <c r="H24" s="35">
        <f>[2]MT!I24</f>
        <v>7864.9451090437897</v>
      </c>
      <c r="I24" s="17">
        <f>[2]MT!K24</f>
        <v>602623.51874431944</v>
      </c>
      <c r="J24" s="35">
        <f>[2]MT!M24</f>
        <v>0</v>
      </c>
      <c r="L24" s="41">
        <f>MIN($B24*RebateStructure!$F$5,RebateStructure!$H$5)</f>
        <v>15000</v>
      </c>
      <c r="M24" s="42">
        <f>MIN($B24*RebateStructure!$F$6,RebateStructure!$H$6-L24)</f>
        <v>35000</v>
      </c>
      <c r="N24" s="42">
        <f>MIN(1350000,IF($D24&lt;70%,$C24*RebateStructure!$F$8,$C24*RebateStructure!$F$9))</f>
        <v>70560</v>
      </c>
      <c r="O24" s="42">
        <f t="shared" ref="O24:O26" si="16">SUM(L24:N24)</f>
        <v>120560</v>
      </c>
      <c r="P24" s="43">
        <f t="shared" ref="P24:P26" si="17">O24/$E24/1000</f>
        <v>0.21262786596119929</v>
      </c>
      <c r="Q24" s="41">
        <v>25000</v>
      </c>
      <c r="R24" s="42">
        <v>25000</v>
      </c>
      <c r="S24" s="42">
        <f>MIN(G24*RebateStructure!$F$14,RebateStructure!$H$14)</f>
        <v>34055.146232937281</v>
      </c>
      <c r="T24" s="42">
        <f>MIN(IF(H24&lt;15000,H24*RebateStructure!$F$16,H24*RebateStructure!$F$17),RebateStructure!$H$17)</f>
        <v>5898.708831782842</v>
      </c>
      <c r="U24" s="42">
        <f>SUM(Q24:T24)</f>
        <v>89953.855064720134</v>
      </c>
      <c r="V24" s="43">
        <f>U24/$E24/1000</f>
        <v>0.15864877436458577</v>
      </c>
      <c r="X24" s="41">
        <f>MIN($B24*RebateStructure!$F$5,RebateStructure!$H$5)</f>
        <v>15000</v>
      </c>
      <c r="Y24" s="42">
        <f>MIN($B24*RebateStructure!$F$6,RebateStructure!$H$6-X24)</f>
        <v>35000</v>
      </c>
      <c r="Z24" s="42">
        <f>MIN(1350000,IF($D24&lt;70%,$C24*RebateStructure!$F$8,$C24*RebateStructure!$F$9))</f>
        <v>70560</v>
      </c>
      <c r="AA24" s="42">
        <f t="shared" ref="AA24:AA26" si="18">SUM(X24:Z24)</f>
        <v>120560</v>
      </c>
      <c r="AB24" s="43">
        <f t="shared" ref="AB24:AB26" si="19">AA24/$E24/1000</f>
        <v>0.21262786596119929</v>
      </c>
      <c r="AC24" s="41">
        <v>25000</v>
      </c>
      <c r="AD24" s="42">
        <v>25000</v>
      </c>
      <c r="AE24" s="42">
        <f>MIN(I24*RebateStructure!$F$14,RebateStructure!$H$14)</f>
        <v>42183.646312102363</v>
      </c>
      <c r="AF24" s="42">
        <f>MIN(IF(J24&lt;15000,J24*RebateStructure!$F$16,J24*RebateStructure!$F$17),RebateStructure!$H$17)</f>
        <v>0</v>
      </c>
      <c r="AG24" s="42">
        <f>SUM(AC24:AF24)</f>
        <v>92183.646312102355</v>
      </c>
      <c r="AH24" s="43">
        <f>AG24/$E24/1000</f>
        <v>0.1625813867938313</v>
      </c>
    </row>
    <row r="25" spans="1:34" ht="12.75" x14ac:dyDescent="0.2">
      <c r="A25" s="6" t="s">
        <v>10</v>
      </c>
      <c r="B25" s="25">
        <f>'[1]MT65%eff'!$E$12</f>
        <v>200</v>
      </c>
      <c r="C25" s="10">
        <f>'[1]MT65%eff'!$E$24</f>
        <v>1176000</v>
      </c>
      <c r="D25" s="11">
        <f>'[1]MT65%eff'!$E$32</f>
        <v>0.65012051582649466</v>
      </c>
      <c r="E25" s="26">
        <f>'[1]MT65%eff'!$E$45/1000</f>
        <v>567</v>
      </c>
      <c r="F25" s="16"/>
      <c r="G25" s="34">
        <f>[2]MT!G25</f>
        <v>654010.53617840854</v>
      </c>
      <c r="H25" s="35">
        <f>[2]MT!I25</f>
        <v>10876.996901382536</v>
      </c>
      <c r="I25" s="17">
        <f>[2]MT!K25</f>
        <v>835180.2184465715</v>
      </c>
      <c r="J25" s="35">
        <f>[2]MT!M25</f>
        <v>0</v>
      </c>
      <c r="L25" s="41">
        <f>MIN($B25*RebateStructure!$F$5,RebateStructure!$H$5)</f>
        <v>15000</v>
      </c>
      <c r="M25" s="42">
        <f>MIN($B25*RebateStructure!$F$6,RebateStructure!$H$6-L25)</f>
        <v>35000</v>
      </c>
      <c r="N25" s="42">
        <f>MIN(1350000,IF($D25&lt;70%,$C25*RebateStructure!$F$8,$C25*RebateStructure!$F$9))</f>
        <v>70560</v>
      </c>
      <c r="O25" s="42">
        <f t="shared" si="16"/>
        <v>120560</v>
      </c>
      <c r="P25" s="43">
        <f t="shared" si="17"/>
        <v>0.21262786596119929</v>
      </c>
      <c r="Q25" s="41">
        <v>25000</v>
      </c>
      <c r="R25" s="42">
        <v>25000</v>
      </c>
      <c r="S25" s="42">
        <f>MIN(G25*RebateStructure!$F$14,RebateStructure!$H$14)</f>
        <v>45780.737532488602</v>
      </c>
      <c r="T25" s="42">
        <f>MIN(IF(H25&lt;15000,H25*RebateStructure!$F$16,H25*RebateStructure!$F$17),RebateStructure!$H$17)</f>
        <v>8157.7476760369018</v>
      </c>
      <c r="U25" s="42">
        <f t="shared" ref="U25:U26" si="20">SUM(Q25:T25)</f>
        <v>103938.4852085255</v>
      </c>
      <c r="V25" s="43">
        <f t="shared" ref="V25:V26" si="21">U25/$E25/1000</f>
        <v>0.18331302505912786</v>
      </c>
      <c r="X25" s="41">
        <f>MIN($B25*RebateStructure!$F$5,RebateStructure!$H$5)</f>
        <v>15000</v>
      </c>
      <c r="Y25" s="42">
        <f>MIN($B25*RebateStructure!$F$6,RebateStructure!$H$6-X25)</f>
        <v>35000</v>
      </c>
      <c r="Z25" s="42">
        <f>MIN(1350000,IF($D25&lt;70%,$C25*RebateStructure!$F$8,$C25*RebateStructure!$F$9))</f>
        <v>70560</v>
      </c>
      <c r="AA25" s="42">
        <f t="shared" si="18"/>
        <v>120560</v>
      </c>
      <c r="AB25" s="43">
        <f t="shared" si="19"/>
        <v>0.21262786596119929</v>
      </c>
      <c r="AC25" s="41">
        <v>25000</v>
      </c>
      <c r="AD25" s="42">
        <v>25000</v>
      </c>
      <c r="AE25" s="42">
        <f>MIN(I25*RebateStructure!$F$14,RebateStructure!$H$14)</f>
        <v>58462.615291260008</v>
      </c>
      <c r="AF25" s="42">
        <f>MIN(IF(J25&lt;15000,J25*RebateStructure!$F$16,J25*RebateStructure!$F$17),RebateStructure!$H$17)</f>
        <v>0</v>
      </c>
      <c r="AG25" s="42">
        <f t="shared" ref="AG25:AG26" si="22">SUM(AC25:AF25)</f>
        <v>108462.61529126001</v>
      </c>
      <c r="AH25" s="43">
        <f t="shared" ref="AH25:AH26" si="23">AG25/$E25/1000</f>
        <v>0.19129209046077603</v>
      </c>
    </row>
    <row r="26" spans="1:34" ht="12.75" x14ac:dyDescent="0.2">
      <c r="A26" s="6" t="s">
        <v>11</v>
      </c>
      <c r="B26" s="25">
        <f>'[1]MT70%eff'!$E$12</f>
        <v>200</v>
      </c>
      <c r="C26" s="10">
        <f>'[1]MT70%eff'!$E$24</f>
        <v>1176000</v>
      </c>
      <c r="D26" s="11">
        <f>'[1]MT70%eff'!$E$32</f>
        <v>0.66952203985931991</v>
      </c>
      <c r="E26" s="26">
        <f>'[1]MT70%eff'!$E$45/1000</f>
        <v>567</v>
      </c>
      <c r="F26" s="16"/>
      <c r="G26" s="34">
        <f>[2]MT!G26</f>
        <v>0</v>
      </c>
      <c r="H26" s="35">
        <f>[2]MT!I26</f>
        <v>0</v>
      </c>
      <c r="I26" s="17">
        <f>[2]MT!K26</f>
        <v>0</v>
      </c>
      <c r="J26" s="35">
        <f>[2]MT!M26</f>
        <v>0</v>
      </c>
      <c r="L26" s="41">
        <f>MIN($B26*RebateStructure!$F$5,RebateStructure!$H$5)</f>
        <v>15000</v>
      </c>
      <c r="M26" s="42">
        <f>MIN($B26*RebateStructure!$F$6,RebateStructure!$H$6-L26)</f>
        <v>35000</v>
      </c>
      <c r="N26" s="42">
        <f>MIN(1350000,IF($D26&lt;70%,$C26*RebateStructure!$F$8,$C26*RebateStructure!$F$9))</f>
        <v>70560</v>
      </c>
      <c r="O26" s="42">
        <f t="shared" si="16"/>
        <v>120560</v>
      </c>
      <c r="P26" s="43">
        <f t="shared" si="17"/>
        <v>0.21262786596119929</v>
      </c>
      <c r="Q26" s="41">
        <v>25000</v>
      </c>
      <c r="R26" s="42">
        <v>25000</v>
      </c>
      <c r="S26" s="42">
        <f>MIN(G26*RebateStructure!$F$14,RebateStructure!$H$14)</f>
        <v>0</v>
      </c>
      <c r="T26" s="42">
        <f>MIN(IF(H26&lt;15000,H26*RebateStructure!$F$16,H26*RebateStructure!$F$17),RebateStructure!$H$17)</f>
        <v>0</v>
      </c>
      <c r="U26" s="42">
        <f t="shared" si="20"/>
        <v>50000</v>
      </c>
      <c r="V26" s="43">
        <f t="shared" si="21"/>
        <v>8.8183421516754845E-2</v>
      </c>
      <c r="X26" s="41">
        <f>MIN($B26*RebateStructure!$F$5,RebateStructure!$H$5)</f>
        <v>15000</v>
      </c>
      <c r="Y26" s="42">
        <f>MIN($B26*RebateStructure!$F$6,RebateStructure!$H$6-X26)</f>
        <v>35000</v>
      </c>
      <c r="Z26" s="42">
        <f>MIN(1350000,IF($D26&lt;70%,$C26*RebateStructure!$F$8,$C26*RebateStructure!$F$9))</f>
        <v>70560</v>
      </c>
      <c r="AA26" s="42">
        <f t="shared" si="18"/>
        <v>120560</v>
      </c>
      <c r="AB26" s="43">
        <f t="shared" si="19"/>
        <v>0.21262786596119929</v>
      </c>
      <c r="AC26" s="41">
        <v>25000</v>
      </c>
      <c r="AD26" s="42">
        <v>25000</v>
      </c>
      <c r="AE26" s="42">
        <f>MIN(I26*RebateStructure!$F$14,RebateStructure!$H$14)</f>
        <v>0</v>
      </c>
      <c r="AF26" s="42">
        <f>MIN(IF(J26&lt;15000,J26*RebateStructure!$F$16,J26*RebateStructure!$F$17),RebateStructure!$H$17)</f>
        <v>0</v>
      </c>
      <c r="AG26" s="42">
        <f t="shared" si="22"/>
        <v>50000</v>
      </c>
      <c r="AH26" s="43">
        <f t="shared" si="23"/>
        <v>8.8183421516754845E-2</v>
      </c>
    </row>
    <row r="27" spans="1:34" ht="12.75" x14ac:dyDescent="0.2">
      <c r="A27" s="6" t="s">
        <v>13</v>
      </c>
      <c r="B27" s="25">
        <f>'[1]MTMax%eff'!$E$12</f>
        <v>200</v>
      </c>
      <c r="C27" s="10">
        <f>'[1]MTMax%eff'!$E$24</f>
        <v>1176000</v>
      </c>
      <c r="D27" s="11">
        <f>'[1]MTMax%eff'!$E$32</f>
        <v>0.66952203985931991</v>
      </c>
      <c r="E27" s="26">
        <f>'[1]MTMax%eff'!$E$45/1000</f>
        <v>567</v>
      </c>
      <c r="F27" s="16"/>
      <c r="G27" s="78">
        <f>[2]MT!G27</f>
        <v>729159.18016198452</v>
      </c>
      <c r="H27" s="35">
        <f>[2]MT!I27</f>
        <v>12141.148287174577</v>
      </c>
      <c r="I27" s="17">
        <f>[2]MT!K27</f>
        <v>835180.2184465715</v>
      </c>
      <c r="J27" s="35">
        <f>[2]MT!M27</f>
        <v>3599.6888802778285</v>
      </c>
      <c r="L27" s="41">
        <f>MIN($B27*RebateStructure!$F$5,RebateStructure!$H$5)</f>
        <v>15000</v>
      </c>
      <c r="M27" s="42">
        <f>MIN($B27*RebateStructure!$F$6,RebateStructure!$H$6-L27)</f>
        <v>35000</v>
      </c>
      <c r="N27" s="42">
        <f>MIN(1350000,IF($D27&lt;70%,$C27*RebateStructure!$F$8,$C27*RebateStructure!$F$9))</f>
        <v>70560</v>
      </c>
      <c r="O27" s="42">
        <f>SUM(L27:N27)</f>
        <v>120560</v>
      </c>
      <c r="P27" s="43">
        <f>O27/$E27/1000</f>
        <v>0.21262786596119929</v>
      </c>
      <c r="Q27" s="41">
        <v>25000</v>
      </c>
      <c r="R27" s="42">
        <v>25000</v>
      </c>
      <c r="S27" s="42">
        <f>MIN(G27*RebateStructure!$F$14,RebateStructure!$H$14)</f>
        <v>51041.142611338924</v>
      </c>
      <c r="T27" s="42">
        <f>MIN(IF(H27&lt;15000,H27*RebateStructure!$F$16,H27*RebateStructure!$F$17),RebateStructure!$H$17)</f>
        <v>9105.8612153809336</v>
      </c>
      <c r="U27" s="42">
        <f>SUM(Q27:T27)</f>
        <v>110147.00382671987</v>
      </c>
      <c r="V27" s="43">
        <f>U27/$E27/1000</f>
        <v>0.19426279334518495</v>
      </c>
      <c r="X27" s="41">
        <f>MIN($B27*RebateStructure!$F$5,RebateStructure!$H$5)</f>
        <v>15000</v>
      </c>
      <c r="Y27" s="42">
        <f>MIN($B27*RebateStructure!$F$6,RebateStructure!$H$6-X27)</f>
        <v>35000</v>
      </c>
      <c r="Z27" s="42">
        <f>MIN(1350000,IF($D27&lt;70%,$C27*RebateStructure!$F$8,$C27*RebateStructure!$F$9))</f>
        <v>70560</v>
      </c>
      <c r="AA27" s="42">
        <f>SUM(X27:Z27)</f>
        <v>120560</v>
      </c>
      <c r="AB27" s="43">
        <f>AA27/$E27/1000</f>
        <v>0.21262786596119929</v>
      </c>
      <c r="AC27" s="41">
        <v>25000</v>
      </c>
      <c r="AD27" s="42">
        <v>25000</v>
      </c>
      <c r="AE27" s="42">
        <f>MIN(I27*RebateStructure!$F$14,RebateStructure!$H$14)</f>
        <v>58462.615291260008</v>
      </c>
      <c r="AF27" s="42">
        <f>MIN(IF(J27&lt;15000,J27*RebateStructure!$F$16,J27*RebateStructure!$F$17),RebateStructure!$H$17)</f>
        <v>2699.7666602083714</v>
      </c>
      <c r="AG27" s="42">
        <f>SUM(AC27:AF27)</f>
        <v>111162.38195146839</v>
      </c>
      <c r="AH27" s="43">
        <f>AG27/$E27/1000</f>
        <v>0.19605358368865677</v>
      </c>
    </row>
    <row r="28" spans="1:34" ht="12.75" x14ac:dyDescent="0.2">
      <c r="A28" s="7">
        <f>'[1]MTMax%eff'!$E$32</f>
        <v>0.66952203985931991</v>
      </c>
      <c r="B28" s="23"/>
      <c r="E28" s="33"/>
      <c r="G28" s="23"/>
      <c r="H28" s="33"/>
      <c r="J28" s="33"/>
      <c r="L28" s="23"/>
      <c r="P28" s="33"/>
      <c r="V28" s="33"/>
      <c r="X28" s="23"/>
      <c r="AB28" s="33"/>
      <c r="AH28" s="33"/>
    </row>
    <row r="29" spans="1:34" ht="12.75" x14ac:dyDescent="0.2">
      <c r="A29" s="8"/>
      <c r="B29" s="28"/>
      <c r="C29" s="9"/>
      <c r="D29" s="9"/>
      <c r="E29" s="29"/>
      <c r="F29" s="16"/>
      <c r="G29" s="37"/>
      <c r="H29" s="38"/>
      <c r="I29" s="19"/>
      <c r="J29" s="40"/>
      <c r="L29" s="39"/>
      <c r="M29" s="20"/>
      <c r="N29" s="20"/>
      <c r="O29" s="20"/>
      <c r="P29" s="40"/>
      <c r="Q29" s="39"/>
      <c r="R29" s="20"/>
      <c r="S29" s="20"/>
      <c r="T29" s="20"/>
      <c r="U29" s="20"/>
      <c r="V29" s="40"/>
      <c r="W29" s="20"/>
      <c r="X29" s="39"/>
      <c r="Y29" s="20"/>
      <c r="Z29" s="20"/>
      <c r="AA29" s="20"/>
      <c r="AB29" s="40"/>
      <c r="AC29" s="39"/>
      <c r="AD29" s="20"/>
      <c r="AE29" s="20"/>
      <c r="AF29" s="20"/>
      <c r="AG29" s="20"/>
      <c r="AH29" s="40"/>
    </row>
    <row r="30" spans="1:34" ht="12.75" x14ac:dyDescent="0.2">
      <c r="A30" s="5" t="s">
        <v>69</v>
      </c>
      <c r="B30" s="30"/>
      <c r="C30" s="3"/>
      <c r="D30" s="3"/>
      <c r="E30" s="24"/>
      <c r="F30" s="16"/>
      <c r="G30" s="23"/>
      <c r="H30" s="33"/>
      <c r="I30" s="17"/>
      <c r="J30" s="33"/>
      <c r="L30" s="23"/>
      <c r="M30" s="16"/>
      <c r="N30" s="16"/>
      <c r="O30" s="16"/>
      <c r="P30" s="33"/>
      <c r="Q30" s="23"/>
      <c r="R30" s="16"/>
      <c r="S30" s="16"/>
      <c r="T30" s="16"/>
      <c r="U30" s="16"/>
      <c r="V30" s="33"/>
      <c r="X30" s="23"/>
      <c r="Y30" s="16"/>
      <c r="Z30" s="16"/>
      <c r="AA30" s="16"/>
      <c r="AB30" s="33"/>
      <c r="AC30" s="23"/>
      <c r="AD30" s="16"/>
      <c r="AE30" s="16"/>
      <c r="AF30" s="16"/>
      <c r="AG30" s="16"/>
      <c r="AH30" s="33"/>
    </row>
    <row r="31" spans="1:34" ht="12.75" x14ac:dyDescent="0.2">
      <c r="A31" s="5" t="s">
        <v>8</v>
      </c>
      <c r="B31" s="30"/>
      <c r="C31" s="3"/>
      <c r="D31" s="3"/>
      <c r="E31" s="24"/>
      <c r="F31" s="16"/>
      <c r="G31" s="23"/>
      <c r="H31" s="33"/>
      <c r="I31" s="17"/>
      <c r="J31" s="33"/>
      <c r="L31" s="23"/>
      <c r="M31" s="16"/>
      <c r="N31" s="16"/>
      <c r="O31" s="16"/>
      <c r="P31" s="33"/>
      <c r="Q31" s="23"/>
      <c r="R31" s="16"/>
      <c r="S31" s="16"/>
      <c r="T31" s="16"/>
      <c r="U31" s="16"/>
      <c r="V31" s="33"/>
      <c r="X31" s="23"/>
      <c r="Y31" s="16"/>
      <c r="Z31" s="16"/>
      <c r="AA31" s="16"/>
      <c r="AB31" s="33"/>
      <c r="AC31" s="23"/>
      <c r="AD31" s="16"/>
      <c r="AE31" s="16"/>
      <c r="AF31" s="16"/>
      <c r="AG31" s="16"/>
      <c r="AH31" s="33"/>
    </row>
    <row r="32" spans="1:34" ht="12.75" x14ac:dyDescent="0.2">
      <c r="A32" s="6" t="s">
        <v>9</v>
      </c>
      <c r="B32" s="25">
        <f>'[1]MT60%eff'!$F$12</f>
        <v>250</v>
      </c>
      <c r="C32" s="10">
        <f>'[1]MT60%eff'!$F$24</f>
        <v>1470000</v>
      </c>
      <c r="D32" s="11">
        <f>'[1]MT60%eff'!$F$32</f>
        <v>0.59988407971864</v>
      </c>
      <c r="E32" s="26">
        <f>'[1]MT60%eff'!$F$45/1000</f>
        <v>611.77499999999998</v>
      </c>
      <c r="F32" s="16"/>
      <c r="G32" s="34">
        <f>[2]MT!G32</f>
        <v>587749.96379083162</v>
      </c>
      <c r="H32" s="35">
        <f>[2]MT!I32</f>
        <v>10029.967468504925</v>
      </c>
      <c r="I32" s="17">
        <f>[2]MT!K32</f>
        <v>734609.73351381009</v>
      </c>
      <c r="J32" s="35">
        <f>[2]MT!M32</f>
        <v>0</v>
      </c>
      <c r="L32" s="41">
        <f>MIN($B32*RebateStructure!$F$5,RebateStructure!$H$5)</f>
        <v>18750</v>
      </c>
      <c r="M32" s="42">
        <f>MIN($B32*RebateStructure!$F$6,RebateStructure!$H$6-L32)</f>
        <v>43750</v>
      </c>
      <c r="N32" s="42">
        <f>MIN(1350000,IF($D32&lt;70%,$C32*RebateStructure!$F$8,$C32*RebateStructure!$F$9))</f>
        <v>88200</v>
      </c>
      <c r="O32" s="42">
        <f t="shared" ref="O32:O34" si="24">SUM(L32:N32)</f>
        <v>150700</v>
      </c>
      <c r="P32" s="43">
        <f t="shared" ref="P32:P34" si="25">O32/$E32/1000</f>
        <v>0.24633239344530261</v>
      </c>
      <c r="Q32" s="41">
        <v>25000</v>
      </c>
      <c r="R32" s="42">
        <v>25000</v>
      </c>
      <c r="S32" s="42">
        <f>MIN(G32*RebateStructure!$F$14,RebateStructure!$H$14)</f>
        <v>41142.497465358218</v>
      </c>
      <c r="T32" s="42">
        <f>MIN(IF(H32&lt;15000,H32*RebateStructure!$F$16,H32*RebateStructure!$F$17),RebateStructure!$H$17)</f>
        <v>7522.4756013786937</v>
      </c>
      <c r="U32" s="42">
        <f>SUM(Q32:T32)</f>
        <v>98664.973066736915</v>
      </c>
      <c r="V32" s="43">
        <f>U32/$E32/1000</f>
        <v>0.16127656910912821</v>
      </c>
      <c r="X32" s="41">
        <f>MIN($B32*RebateStructure!$F$5,RebateStructure!$H$5)</f>
        <v>18750</v>
      </c>
      <c r="Y32" s="42">
        <f>MIN($B32*RebateStructure!$F$6,RebateStructure!$H$6-X32)</f>
        <v>43750</v>
      </c>
      <c r="Z32" s="42">
        <f>MIN(1350000,IF($D32&lt;70%,$C32*RebateStructure!$F$8,$C32*RebateStructure!$F$9))</f>
        <v>88200</v>
      </c>
      <c r="AA32" s="42">
        <f t="shared" ref="AA32:AA34" si="26">SUM(X32:Z32)</f>
        <v>150700</v>
      </c>
      <c r="AB32" s="43">
        <f t="shared" ref="AB32:AB34" si="27">AA32/$E32/1000</f>
        <v>0.24633239344530261</v>
      </c>
      <c r="AC32" s="41">
        <v>25000</v>
      </c>
      <c r="AD32" s="42">
        <v>25000</v>
      </c>
      <c r="AE32" s="42">
        <f>MIN(I32*RebateStructure!$F$14,RebateStructure!$H$14)</f>
        <v>51422.68134596671</v>
      </c>
      <c r="AF32" s="42">
        <f>MIN(IF(J32&lt;15000,J32*RebateStructure!$F$16,J32*RebateStructure!$F$17),RebateStructure!$H$17)</f>
        <v>0</v>
      </c>
      <c r="AG32" s="42">
        <f>SUM(AC32:AF32)</f>
        <v>101422.6813459667</v>
      </c>
      <c r="AH32" s="43">
        <f>AG32/$E32/1000</f>
        <v>0.16578428563763919</v>
      </c>
    </row>
    <row r="33" spans="1:34" ht="12.75" x14ac:dyDescent="0.2">
      <c r="A33" s="6" t="s">
        <v>10</v>
      </c>
      <c r="B33" s="25">
        <f>'[1]MT65%eff'!$F$12</f>
        <v>250</v>
      </c>
      <c r="C33" s="10">
        <f>'[1]MT65%eff'!$F$24</f>
        <v>1470000</v>
      </c>
      <c r="D33" s="11">
        <f>'[1]MT65%eff'!$F$32</f>
        <v>0.65001566236811248</v>
      </c>
      <c r="E33" s="26">
        <f>'[1]MT65%eff'!$F$45/1000</f>
        <v>611.77499999999998</v>
      </c>
      <c r="F33" s="16"/>
      <c r="G33" s="34">
        <f>[2]MT!G33</f>
        <v>797094.0750474378</v>
      </c>
      <c r="H33" s="35">
        <f>[2]MT!I33</f>
        <v>13923.090365905791</v>
      </c>
      <c r="I33" s="17">
        <f>[2]MT!K33</f>
        <v>1027670.7623607048</v>
      </c>
      <c r="J33" s="35">
        <f>[2]MT!M33</f>
        <v>0</v>
      </c>
      <c r="L33" s="41">
        <f>MIN($B33*RebateStructure!$F$5,RebateStructure!$H$5)</f>
        <v>18750</v>
      </c>
      <c r="M33" s="42">
        <f>MIN($B33*RebateStructure!$F$6,RebateStructure!$H$6-L33)</f>
        <v>43750</v>
      </c>
      <c r="N33" s="42">
        <f>MIN(1350000,IF($D33&lt;70%,$C33*RebateStructure!$F$8,$C33*RebateStructure!$F$9))</f>
        <v>88200</v>
      </c>
      <c r="O33" s="42">
        <f t="shared" si="24"/>
        <v>150700</v>
      </c>
      <c r="P33" s="43">
        <f t="shared" si="25"/>
        <v>0.24633239344530261</v>
      </c>
      <c r="Q33" s="41">
        <v>25000</v>
      </c>
      <c r="R33" s="42">
        <v>25000</v>
      </c>
      <c r="S33" s="42">
        <f>MIN(G33*RebateStructure!$F$14,RebateStructure!$H$14)</f>
        <v>55796.585253320649</v>
      </c>
      <c r="T33" s="42">
        <f>MIN(IF(H33&lt;15000,H33*RebateStructure!$F$16,H33*RebateStructure!$F$17),RebateStructure!$H$17)</f>
        <v>10442.317774429343</v>
      </c>
      <c r="U33" s="42">
        <f t="shared" ref="U33:U34" si="28">SUM(Q33:T33)</f>
        <v>116238.90302775</v>
      </c>
      <c r="V33" s="43">
        <f t="shared" ref="V33:V34" si="29">U33/$E33/1000</f>
        <v>0.19000270201912467</v>
      </c>
      <c r="X33" s="41">
        <f>MIN($B33*RebateStructure!$F$5,RebateStructure!$H$5)</f>
        <v>18750</v>
      </c>
      <c r="Y33" s="42">
        <f>MIN($B33*RebateStructure!$F$6,RebateStructure!$H$6-X33)</f>
        <v>43750</v>
      </c>
      <c r="Z33" s="42">
        <f>MIN(1350000,IF($D33&lt;70%,$C33*RebateStructure!$F$8,$C33*RebateStructure!$F$9))</f>
        <v>88200</v>
      </c>
      <c r="AA33" s="42">
        <f t="shared" si="26"/>
        <v>150700</v>
      </c>
      <c r="AB33" s="43">
        <f t="shared" si="27"/>
        <v>0.24633239344530261</v>
      </c>
      <c r="AC33" s="41">
        <v>25000</v>
      </c>
      <c r="AD33" s="42">
        <v>25000</v>
      </c>
      <c r="AE33" s="42">
        <f>MIN(I33*RebateStructure!$F$14,RebateStructure!$H$14)</f>
        <v>71936.953365249341</v>
      </c>
      <c r="AF33" s="42">
        <f>MIN(IF(J33&lt;15000,J33*RebateStructure!$F$16,J33*RebateStructure!$F$17),RebateStructure!$H$17)</f>
        <v>0</v>
      </c>
      <c r="AG33" s="42">
        <f t="shared" ref="AG33:AG34" si="30">SUM(AC33:AF33)</f>
        <v>121936.95336524934</v>
      </c>
      <c r="AH33" s="43">
        <f t="shared" ref="AH33:AH34" si="31">AG33/$E33/1000</f>
        <v>0.19931666603775791</v>
      </c>
    </row>
    <row r="34" spans="1:34" ht="12.75" x14ac:dyDescent="0.2">
      <c r="A34" s="6" t="s">
        <v>11</v>
      </c>
      <c r="B34" s="25">
        <f>'[1]MT70%eff'!$F$12</f>
        <v>250</v>
      </c>
      <c r="C34" s="10">
        <f>'[1]MT70%eff'!$F$24</f>
        <v>1470000</v>
      </c>
      <c r="D34" s="11">
        <f>'[1]MT70%eff'!$F$32</f>
        <v>0.70014724501758485</v>
      </c>
      <c r="E34" s="26">
        <f>'[1]MT70%eff'!$F$45/1000</f>
        <v>611.77499999999998</v>
      </c>
      <c r="F34" s="16"/>
      <c r="G34" s="34">
        <f>[2]MT!G34</f>
        <v>1060606.5320556187</v>
      </c>
      <c r="H34" s="35">
        <f>[2]MT!I34</f>
        <v>18290.195043548247</v>
      </c>
      <c r="I34" s="17">
        <f>[2]MT!K34</f>
        <v>1027670.7623607048</v>
      </c>
      <c r="J34" s="35">
        <f>[2]MT!M34</f>
        <v>11879.895104949659</v>
      </c>
      <c r="L34" s="41">
        <f>MIN($B34*RebateStructure!$F$5,RebateStructure!$H$5)</f>
        <v>18750</v>
      </c>
      <c r="M34" s="42">
        <f>MIN($B34*RebateStructure!$F$6,RebateStructure!$H$6-L34)</f>
        <v>43750</v>
      </c>
      <c r="N34" s="42">
        <f>MIN(1350000,IF($D34&lt;70%,$C34*RebateStructure!$F$8,$C34*RebateStructure!$F$9))</f>
        <v>117600</v>
      </c>
      <c r="O34" s="42">
        <f t="shared" si="24"/>
        <v>180100</v>
      </c>
      <c r="P34" s="43">
        <f t="shared" si="25"/>
        <v>0.29438927710351026</v>
      </c>
      <c r="Q34" s="41">
        <v>25000</v>
      </c>
      <c r="R34" s="42">
        <v>25000</v>
      </c>
      <c r="S34" s="42">
        <f>MIN(G34*RebateStructure!$F$14,RebateStructure!$H$14)</f>
        <v>74242.45724389331</v>
      </c>
      <c r="T34" s="42">
        <f>MIN(IF(H34&lt;15000,H34*RebateStructure!$F$16,H34*RebateStructure!$F$17),RebateStructure!$H$17)</f>
        <v>18290.195043548247</v>
      </c>
      <c r="U34" s="42">
        <f t="shared" si="28"/>
        <v>142532.65228744157</v>
      </c>
      <c r="V34" s="43">
        <f t="shared" si="29"/>
        <v>0.23298214586644039</v>
      </c>
      <c r="X34" s="41">
        <f>MIN($B34*RebateStructure!$F$5,RebateStructure!$H$5)</f>
        <v>18750</v>
      </c>
      <c r="Y34" s="42">
        <f>MIN($B34*RebateStructure!$F$6,RebateStructure!$H$6-X34)</f>
        <v>43750</v>
      </c>
      <c r="Z34" s="42">
        <f>MIN(1350000,IF($D34&lt;70%,$C34*RebateStructure!$F$8,$C34*RebateStructure!$F$9))</f>
        <v>117600</v>
      </c>
      <c r="AA34" s="42">
        <f t="shared" si="26"/>
        <v>180100</v>
      </c>
      <c r="AB34" s="43">
        <f t="shared" si="27"/>
        <v>0.29438927710351026</v>
      </c>
      <c r="AC34" s="41">
        <v>25000</v>
      </c>
      <c r="AD34" s="42">
        <v>25000</v>
      </c>
      <c r="AE34" s="42">
        <f>MIN(I34*RebateStructure!$F$14,RebateStructure!$H$14)</f>
        <v>71936.953365249341</v>
      </c>
      <c r="AF34" s="42">
        <f>MIN(IF(J34&lt;15000,J34*RebateStructure!$F$16,J34*RebateStructure!$F$17),RebateStructure!$H$17)</f>
        <v>8909.9213287122438</v>
      </c>
      <c r="AG34" s="42">
        <f t="shared" si="30"/>
        <v>130846.87469396158</v>
      </c>
      <c r="AH34" s="43">
        <f t="shared" si="31"/>
        <v>0.21388071544924456</v>
      </c>
    </row>
    <row r="35" spans="1:34" ht="12.75" x14ac:dyDescent="0.2">
      <c r="A35" s="6" t="s">
        <v>13</v>
      </c>
      <c r="B35" s="25">
        <f>'[1]MTMax%eff'!$F$12</f>
        <v>250</v>
      </c>
      <c r="C35" s="10">
        <f>'[1]MTMax%eff'!$F$24</f>
        <v>1470000</v>
      </c>
      <c r="D35" s="11">
        <f>'[1]MTMax%eff'!$F$32</f>
        <v>0.71440881594372796</v>
      </c>
      <c r="E35" s="26">
        <f>'[1]MTMax%eff'!$F$45/1000</f>
        <v>611.77499999999998</v>
      </c>
      <c r="F35" s="16"/>
      <c r="G35" s="78">
        <f>[2]MT!G35</f>
        <v>1149150.3406890447</v>
      </c>
      <c r="H35" s="35">
        <f>[2]MT!I35</f>
        <v>19613.338335517201</v>
      </c>
      <c r="I35" s="17">
        <f>[2]MT!K35</f>
        <v>1027670.7623607048</v>
      </c>
      <c r="J35" s="35">
        <f>[2]MT!M35</f>
        <v>15259.09510494966</v>
      </c>
      <c r="L35" s="41">
        <f>MIN($B35*RebateStructure!$F$5,RebateStructure!$H$5)</f>
        <v>18750</v>
      </c>
      <c r="M35" s="42">
        <f>MIN($B35*RebateStructure!$F$6,RebateStructure!$H$6-L35)</f>
        <v>43750</v>
      </c>
      <c r="N35" s="42">
        <f>MIN(1350000,IF($D35&lt;70%,$C35*RebateStructure!$F$8,$C35*RebateStructure!$F$9))</f>
        <v>117600</v>
      </c>
      <c r="O35" s="42">
        <f>SUM(L35:N35)</f>
        <v>180100</v>
      </c>
      <c r="P35" s="43">
        <f>O35/$E35/1000</f>
        <v>0.29438927710351026</v>
      </c>
      <c r="Q35" s="41">
        <v>25000</v>
      </c>
      <c r="R35" s="42">
        <v>25000</v>
      </c>
      <c r="S35" s="42">
        <f>MIN(G35*RebateStructure!$F$14,RebateStructure!$H$14)</f>
        <v>80440.523848233133</v>
      </c>
      <c r="T35" s="42">
        <f>MIN(IF(H35&lt;15000,H35*RebateStructure!$F$16,H35*RebateStructure!$F$17),RebateStructure!$H$17)</f>
        <v>19613.338335517201</v>
      </c>
      <c r="U35" s="42">
        <f>SUM(Q35:T35)</f>
        <v>150053.86218375035</v>
      </c>
      <c r="V35" s="43">
        <f>U35/$E35/1000</f>
        <v>0.24527622440235439</v>
      </c>
      <c r="X35" s="41">
        <f>MIN($B35*RebateStructure!$F$5,RebateStructure!$H$5)</f>
        <v>18750</v>
      </c>
      <c r="Y35" s="42">
        <f>MIN($B35*RebateStructure!$F$6,RebateStructure!$H$6-X35)</f>
        <v>43750</v>
      </c>
      <c r="Z35" s="42">
        <f>MIN(1350000,IF($D35&lt;70%,$C35*RebateStructure!$F$8,$C35*RebateStructure!$F$9))</f>
        <v>117600</v>
      </c>
      <c r="AA35" s="42">
        <f>SUM(X35:Z35)</f>
        <v>180100</v>
      </c>
      <c r="AB35" s="43">
        <f>AA35/$E35/1000</f>
        <v>0.29438927710351026</v>
      </c>
      <c r="AC35" s="41">
        <v>25000</v>
      </c>
      <c r="AD35" s="42">
        <v>25000</v>
      </c>
      <c r="AE35" s="42">
        <f>MIN(I35*RebateStructure!$F$14,RebateStructure!$H$14)</f>
        <v>71936.953365249341</v>
      </c>
      <c r="AF35" s="42">
        <f>MIN(IF(J35&lt;15000,J35*RebateStructure!$F$16,J35*RebateStructure!$F$17),RebateStructure!$H$17)</f>
        <v>15259.09510494966</v>
      </c>
      <c r="AG35" s="42">
        <f>SUM(AC35:AF35)</f>
        <v>137196.04847019899</v>
      </c>
      <c r="AH35" s="43">
        <f>AG35/$E35/1000</f>
        <v>0.22425899794891749</v>
      </c>
    </row>
    <row r="36" spans="1:34" ht="12.75" x14ac:dyDescent="0.2">
      <c r="A36" s="7">
        <f>'[1]MTMax%eff'!$F$32</f>
        <v>0.71440881594372796</v>
      </c>
      <c r="B36" s="23"/>
      <c r="E36" s="33"/>
      <c r="G36" s="23"/>
      <c r="H36" s="33"/>
      <c r="J36" s="33"/>
      <c r="L36" s="23"/>
      <c r="P36" s="33"/>
      <c r="V36" s="33"/>
      <c r="X36" s="23"/>
      <c r="AB36" s="33"/>
      <c r="AH36" s="33"/>
    </row>
    <row r="37" spans="1:34" ht="15" x14ac:dyDescent="0.25">
      <c r="A37" s="57"/>
      <c r="B37" s="28"/>
      <c r="C37" s="9"/>
      <c r="D37" s="9"/>
      <c r="E37" s="29"/>
      <c r="F37" s="16"/>
      <c r="G37" s="37"/>
      <c r="H37" s="38"/>
      <c r="I37" s="19"/>
      <c r="J37" s="40"/>
      <c r="L37" s="39"/>
      <c r="M37" s="20"/>
      <c r="N37" s="20"/>
      <c r="O37" s="20"/>
      <c r="P37" s="40"/>
      <c r="Q37" s="39"/>
      <c r="R37" s="20"/>
      <c r="S37" s="20"/>
      <c r="T37" s="20"/>
      <c r="U37" s="20"/>
      <c r="V37" s="40"/>
      <c r="W37" s="20"/>
      <c r="X37" s="39"/>
      <c r="Y37" s="20"/>
      <c r="Z37" s="20"/>
      <c r="AA37" s="20"/>
      <c r="AB37" s="40"/>
      <c r="AC37" s="39"/>
      <c r="AD37" s="20"/>
      <c r="AE37" s="20"/>
      <c r="AF37" s="20"/>
      <c r="AG37" s="20"/>
      <c r="AH37" s="40"/>
    </row>
    <row r="38" spans="1:34" ht="12.75" x14ac:dyDescent="0.2">
      <c r="A38" s="5" t="s">
        <v>70</v>
      </c>
      <c r="B38" s="23"/>
      <c r="E38" s="33"/>
      <c r="F38" s="16"/>
      <c r="G38" s="23"/>
      <c r="H38" s="33"/>
      <c r="J38" s="33"/>
      <c r="L38" s="23"/>
      <c r="P38" s="33"/>
      <c r="V38" s="33"/>
      <c r="X38" s="23"/>
      <c r="AB38" s="33"/>
      <c r="AH38" s="33"/>
    </row>
    <row r="39" spans="1:34" ht="12.75" x14ac:dyDescent="0.2">
      <c r="A39" s="5" t="s">
        <v>8</v>
      </c>
      <c r="B39" s="23"/>
      <c r="E39" s="33"/>
      <c r="F39" s="16"/>
      <c r="G39" s="23"/>
      <c r="H39" s="33"/>
      <c r="J39" s="33"/>
      <c r="L39" s="23"/>
      <c r="P39" s="33"/>
      <c r="V39" s="33"/>
      <c r="X39" s="23"/>
      <c r="AB39" s="33"/>
      <c r="AH39" s="33"/>
    </row>
    <row r="40" spans="1:34" x14ac:dyDescent="0.25">
      <c r="A40" s="6" t="s">
        <v>9</v>
      </c>
      <c r="B40" s="25">
        <f>'[1]MT60%eff'!$G$12</f>
        <v>333</v>
      </c>
      <c r="C40" s="10">
        <f>'[1]MT60%eff'!$G$24</f>
        <v>1958040</v>
      </c>
      <c r="D40" s="11">
        <f>'[1]MT60%eff'!$G$32</f>
        <v>0.6000226587666212</v>
      </c>
      <c r="E40" s="26">
        <f>'[1]MT60%eff'!$G$45/1000</f>
        <v>773.82540000000006</v>
      </c>
      <c r="F40" s="16"/>
      <c r="G40" s="34">
        <f>[2]MT!G40</f>
        <v>866949.33866903454</v>
      </c>
      <c r="H40" s="35">
        <f>[2]MT!I40</f>
        <v>12498.017464443719</v>
      </c>
      <c r="I40" s="17">
        <f>[2]MT!K40</f>
        <v>1054626.8585768847</v>
      </c>
      <c r="J40" s="35">
        <f>[2]MT!M40</f>
        <v>0</v>
      </c>
      <c r="L40" s="41">
        <f>MIN($B40*RebateStructure!$F$5,RebateStructure!$H$5)</f>
        <v>24975</v>
      </c>
      <c r="M40" s="42">
        <f>MIN($B40*RebateStructure!$F$6,RebateStructure!$H$6-L40)</f>
        <v>58275</v>
      </c>
      <c r="N40" s="42">
        <f>MIN(1350000,IF($D40&lt;70%,$C40*RebateStructure!$F$8,$C40*RebateStructure!$F$9))</f>
        <v>117482.4</v>
      </c>
      <c r="O40" s="42">
        <f t="shared" ref="O40:O42" si="32">SUM(L40:N40)</f>
        <v>200732.4</v>
      </c>
      <c r="P40" s="43">
        <f t="shared" ref="P40:P42" si="33">O40/$E40/1000</f>
        <v>0.25940270247009206</v>
      </c>
      <c r="Q40" s="41">
        <v>25000</v>
      </c>
      <c r="R40" s="42">
        <v>25000</v>
      </c>
      <c r="S40" s="42">
        <f>MIN(G40*RebateStructure!$F$14,RebateStructure!$H$14)</f>
        <v>60686.453706832421</v>
      </c>
      <c r="T40" s="42">
        <f>MIN(IF(H40&lt;15000,H40*RebateStructure!$F$16,H40*RebateStructure!$F$17),RebateStructure!$H$17)</f>
        <v>9373.513098332789</v>
      </c>
      <c r="U40" s="42">
        <f>SUM(Q40:T40)</f>
        <v>120059.96680516521</v>
      </c>
      <c r="V40" s="43">
        <f>U40/$E40/1000</f>
        <v>0.15515123541455889</v>
      </c>
      <c r="X40" s="41">
        <f>MIN($B40*RebateStructure!$F$5,RebateStructure!$H$5)</f>
        <v>24975</v>
      </c>
      <c r="Y40" s="42">
        <f>MIN($B40*RebateStructure!$F$6,RebateStructure!$H$6-X40)</f>
        <v>58275</v>
      </c>
      <c r="Z40" s="42">
        <f>MIN(1350000,IF($D40&lt;70%,$C40*RebateStructure!$F$8,$C40*RebateStructure!$F$9))</f>
        <v>117482.4</v>
      </c>
      <c r="AA40" s="42">
        <f t="shared" ref="AA40:AA42" si="34">SUM(X40:Z40)</f>
        <v>200732.4</v>
      </c>
      <c r="AB40" s="43">
        <f t="shared" ref="AB40:AB42" si="35">AA40/$E40/1000</f>
        <v>0.25940270247009206</v>
      </c>
      <c r="AC40" s="41">
        <v>25000</v>
      </c>
      <c r="AD40" s="42">
        <v>25000</v>
      </c>
      <c r="AE40" s="42">
        <f>MIN(I40*RebateStructure!$F$14,RebateStructure!$H$14)</f>
        <v>73823.880100381939</v>
      </c>
      <c r="AF40" s="42">
        <f>MIN(IF(J40&lt;15000,J40*RebateStructure!$F$16,J40*RebateStructure!$F$17),RebateStructure!$H$17)</f>
        <v>0</v>
      </c>
      <c r="AG40" s="42">
        <f>SUM(AC40:AF40)</f>
        <v>123823.88010038194</v>
      </c>
      <c r="AH40" s="43">
        <f>AG40/$E40/1000</f>
        <v>0.16001526972412891</v>
      </c>
    </row>
    <row r="41" spans="1:34" x14ac:dyDescent="0.25">
      <c r="A41" s="6" t="s">
        <v>10</v>
      </c>
      <c r="B41" s="25">
        <f>'[1]MT65%eff'!$G$12</f>
        <v>333</v>
      </c>
      <c r="C41" s="10">
        <f>'[1]MT65%eff'!$G$24</f>
        <v>1958040</v>
      </c>
      <c r="D41" s="11">
        <f>'[1]MT65%eff'!$G$32</f>
        <v>0.65002336287049067</v>
      </c>
      <c r="E41" s="26">
        <f>'[1]MT65%eff'!$G$45/1000</f>
        <v>773.82540000000006</v>
      </c>
      <c r="F41" s="16"/>
      <c r="G41" s="34">
        <f>[2]MT!G41</f>
        <v>1143349.9412730278</v>
      </c>
      <c r="H41" s="35">
        <f>[2]MT!I41</f>
        <v>17142.061803378616</v>
      </c>
      <c r="I41" s="17">
        <f>[2]MT!K41</f>
        <v>1432590.0373095933</v>
      </c>
      <c r="J41" s="35">
        <f>[2]MT!M41</f>
        <v>0</v>
      </c>
      <c r="L41" s="41">
        <f>MIN($B41*RebateStructure!$F$5,RebateStructure!$H$5)</f>
        <v>24975</v>
      </c>
      <c r="M41" s="42">
        <f>MIN($B41*RebateStructure!$F$6,RebateStructure!$H$6-L41)</f>
        <v>58275</v>
      </c>
      <c r="N41" s="42">
        <f>MIN(1350000,IF($D41&lt;70%,$C41*RebateStructure!$F$8,$C41*RebateStructure!$F$9))</f>
        <v>117482.4</v>
      </c>
      <c r="O41" s="42">
        <f t="shared" si="32"/>
        <v>200732.4</v>
      </c>
      <c r="P41" s="43">
        <f t="shared" si="33"/>
        <v>0.25940270247009206</v>
      </c>
      <c r="Q41" s="41">
        <v>25000</v>
      </c>
      <c r="R41" s="42">
        <v>25000</v>
      </c>
      <c r="S41" s="42">
        <f>MIN(G41*RebateStructure!$F$14,RebateStructure!$H$14)</f>
        <v>80034.49588911196</v>
      </c>
      <c r="T41" s="42">
        <f>MIN(IF(H41&lt;15000,H41*RebateStructure!$F$16,H41*RebateStructure!$F$17),RebateStructure!$H$17)</f>
        <v>17142.061803378616</v>
      </c>
      <c r="U41" s="42">
        <f t="shared" ref="U41:U42" si="36">SUM(Q41:T41)</f>
        <v>147176.55769249058</v>
      </c>
      <c r="V41" s="43">
        <f t="shared" ref="V41:V42" si="37">U41/$E41/1000</f>
        <v>0.19019349544805658</v>
      </c>
      <c r="X41" s="41">
        <f>MIN($B41*RebateStructure!$F$5,RebateStructure!$H$5)</f>
        <v>24975</v>
      </c>
      <c r="Y41" s="42">
        <f>MIN($B41*RebateStructure!$F$6,RebateStructure!$H$6-X41)</f>
        <v>58275</v>
      </c>
      <c r="Z41" s="42">
        <f>MIN(1350000,IF($D41&lt;70%,$C41*RebateStructure!$F$8,$C41*RebateStructure!$F$9))</f>
        <v>117482.4</v>
      </c>
      <c r="AA41" s="42">
        <f t="shared" si="34"/>
        <v>200732.4</v>
      </c>
      <c r="AB41" s="43">
        <f t="shared" si="35"/>
        <v>0.25940270247009206</v>
      </c>
      <c r="AC41" s="41">
        <v>25000</v>
      </c>
      <c r="AD41" s="42">
        <v>25000</v>
      </c>
      <c r="AE41" s="42">
        <f>MIN(I41*RebateStructure!$F$14,RebateStructure!$H$14)</f>
        <v>100281.30261167153</v>
      </c>
      <c r="AF41" s="42">
        <f>MIN(IF(J41&lt;15000,J41*RebateStructure!$F$16,J41*RebateStructure!$F$17),RebateStructure!$H$17)</f>
        <v>0</v>
      </c>
      <c r="AG41" s="42">
        <f t="shared" ref="AG41:AG42" si="38">SUM(AC41:AF41)</f>
        <v>150281.30261167153</v>
      </c>
      <c r="AH41" s="43">
        <f t="shared" ref="AH41:AH42" si="39">AG41/$E41/1000</f>
        <v>0.19420569887169836</v>
      </c>
    </row>
    <row r="42" spans="1:34" x14ac:dyDescent="0.25">
      <c r="A42" s="6" t="s">
        <v>11</v>
      </c>
      <c r="B42" s="25">
        <f>'[1]MT70%eff'!$G$12</f>
        <v>333</v>
      </c>
      <c r="C42" s="10">
        <f>'[1]MT70%eff'!$G$24</f>
        <v>1958040</v>
      </c>
      <c r="D42" s="11">
        <f>'[1]MT70%eff'!$G$32</f>
        <v>0.70002406697436004</v>
      </c>
      <c r="E42" s="26">
        <f>'[1]MT70%eff'!$G$45/1000</f>
        <v>773.82540000000006</v>
      </c>
      <c r="F42" s="16"/>
      <c r="G42" s="34">
        <f>[2]MT!G42</f>
        <v>1486946.4151026576</v>
      </c>
      <c r="H42" s="35">
        <f>[2]MT!I42</f>
        <v>22353.770114127561</v>
      </c>
      <c r="I42" s="17">
        <f>[2]MT!K42</f>
        <v>1432590.0373095933</v>
      </c>
      <c r="J42" s="35">
        <f>[2]MT!M42</f>
        <v>14663.851139212838</v>
      </c>
      <c r="L42" s="41">
        <f>MIN($B42*RebateStructure!$F$5,RebateStructure!$H$5)</f>
        <v>24975</v>
      </c>
      <c r="M42" s="42">
        <f>MIN($B42*RebateStructure!$F$6,RebateStructure!$H$6-L42)</f>
        <v>58275</v>
      </c>
      <c r="N42" s="42">
        <f>MIN(1350000,IF($D42&lt;70%,$C42*RebateStructure!$F$8,$C42*RebateStructure!$F$9))</f>
        <v>156643.20000000001</v>
      </c>
      <c r="O42" s="42">
        <f t="shared" si="32"/>
        <v>239893.2</v>
      </c>
      <c r="P42" s="43">
        <f t="shared" si="33"/>
        <v>0.31000946725191492</v>
      </c>
      <c r="Q42" s="41">
        <v>25000</v>
      </c>
      <c r="R42" s="42">
        <v>25000</v>
      </c>
      <c r="S42" s="42">
        <f>MIN(G42*RebateStructure!$F$14,RebateStructure!$H$14)</f>
        <v>104086.24905718604</v>
      </c>
      <c r="T42" s="42">
        <f>MIN(IF(H42&lt;15000,H42*RebateStructure!$F$16,H42*RebateStructure!$F$17),RebateStructure!$H$17)</f>
        <v>22353.770114127561</v>
      </c>
      <c r="U42" s="42">
        <f t="shared" si="36"/>
        <v>176440.01917131362</v>
      </c>
      <c r="V42" s="43">
        <f t="shared" si="37"/>
        <v>0.22801011593999576</v>
      </c>
      <c r="X42" s="41">
        <f>MIN($B42*RebateStructure!$F$5,RebateStructure!$H$5)</f>
        <v>24975</v>
      </c>
      <c r="Y42" s="42">
        <f>MIN($B42*RebateStructure!$F$6,RebateStructure!$H$6-X42)</f>
        <v>58275</v>
      </c>
      <c r="Z42" s="42">
        <f>MIN(1350000,IF($D42&lt;70%,$C42*RebateStructure!$F$8,$C42*RebateStructure!$F$9))</f>
        <v>156643.20000000001</v>
      </c>
      <c r="AA42" s="42">
        <f t="shared" si="34"/>
        <v>239893.2</v>
      </c>
      <c r="AB42" s="43">
        <f t="shared" si="35"/>
        <v>0.31000946725191492</v>
      </c>
      <c r="AC42" s="41">
        <v>25000</v>
      </c>
      <c r="AD42" s="42">
        <v>25000</v>
      </c>
      <c r="AE42" s="42">
        <f>MIN(I42*RebateStructure!$F$14,RebateStructure!$H$14)</f>
        <v>100281.30261167153</v>
      </c>
      <c r="AF42" s="42">
        <f>MIN(IF(J42&lt;15000,J42*RebateStructure!$F$16,J42*RebateStructure!$F$17),RebateStructure!$H$17)</f>
        <v>10997.888354409628</v>
      </c>
      <c r="AG42" s="42">
        <f t="shared" si="38"/>
        <v>161279.19096608117</v>
      </c>
      <c r="AH42" s="43">
        <f t="shared" si="39"/>
        <v>0.20841806299726159</v>
      </c>
    </row>
    <row r="43" spans="1:34" x14ac:dyDescent="0.25">
      <c r="A43" s="6" t="s">
        <v>13</v>
      </c>
      <c r="B43" s="25">
        <f>'[1]MTMax%eff'!$G$12</f>
        <v>333</v>
      </c>
      <c r="C43" s="10">
        <f>'[1]MTMax%eff'!$G$24</f>
        <v>1958040</v>
      </c>
      <c r="D43" s="11">
        <f>'[1]MTMax%eff'!$G$32</f>
        <v>0.72397398406612945</v>
      </c>
      <c r="E43" s="26">
        <f>'[1]MTMax%eff'!$G$45/1000</f>
        <v>773.82540000000006</v>
      </c>
      <c r="F43" s="16"/>
      <c r="G43" s="78">
        <f>[2]MT!G43</f>
        <v>1684560.5764444454</v>
      </c>
      <c r="H43" s="35">
        <f>[2]MT!I43</f>
        <v>25037.273067163125</v>
      </c>
      <c r="I43" s="17">
        <f>[2]MT!K43</f>
        <v>1432590.0373095933</v>
      </c>
      <c r="J43" s="35">
        <f>[2]MT!M43</f>
        <v>21686.25113921284</v>
      </c>
      <c r="L43" s="41">
        <f>MIN($B43*RebateStructure!$F$5,RebateStructure!$H$5)</f>
        <v>24975</v>
      </c>
      <c r="M43" s="42">
        <f>MIN($B43*RebateStructure!$F$6,RebateStructure!$H$6-L43)</f>
        <v>58275</v>
      </c>
      <c r="N43" s="42">
        <f>MIN(1350000,IF($D43&lt;70%,$C43*RebateStructure!$F$8,$C43*RebateStructure!$F$9))</f>
        <v>156643.20000000001</v>
      </c>
      <c r="O43" s="42">
        <f>SUM(L43:N43)</f>
        <v>239893.2</v>
      </c>
      <c r="P43" s="43">
        <f>O43/$E43/1000</f>
        <v>0.31000946725191492</v>
      </c>
      <c r="Q43" s="41">
        <v>25000</v>
      </c>
      <c r="R43" s="42">
        <v>25000</v>
      </c>
      <c r="S43" s="42">
        <f>MIN(G43*RebateStructure!$F$14,RebateStructure!$H$14)</f>
        <v>117919.24035111119</v>
      </c>
      <c r="T43" s="42">
        <f>MIN(IF(H43&lt;15000,H43*RebateStructure!$F$16,H43*RebateStructure!$F$17),RebateStructure!$H$17)</f>
        <v>25037.273067163125</v>
      </c>
      <c r="U43" s="42">
        <f>SUM(Q43:T43)</f>
        <v>192956.51341827432</v>
      </c>
      <c r="V43" s="43">
        <f>U43/$E43/1000</f>
        <v>0.24935407059302306</v>
      </c>
      <c r="X43" s="41">
        <f>MIN($B43*RebateStructure!$F$5,RebateStructure!$H$5)</f>
        <v>24975</v>
      </c>
      <c r="Y43" s="42">
        <f>MIN($B43*RebateStructure!$F$6,RebateStructure!$H$6-X43)</f>
        <v>58275</v>
      </c>
      <c r="Z43" s="42">
        <f>MIN(1350000,IF($D43&lt;70%,$C43*RebateStructure!$F$8,$C43*RebateStructure!$F$9))</f>
        <v>156643.20000000001</v>
      </c>
      <c r="AA43" s="42">
        <f>SUM(X43:Z43)</f>
        <v>239893.2</v>
      </c>
      <c r="AB43" s="43">
        <f>AA43/$E43/1000</f>
        <v>0.31000946725191492</v>
      </c>
      <c r="AC43" s="41">
        <v>25000</v>
      </c>
      <c r="AD43" s="42">
        <v>25000</v>
      </c>
      <c r="AE43" s="42">
        <f>MIN(I43*RebateStructure!$F$14,RebateStructure!$H$14)</f>
        <v>100281.30261167153</v>
      </c>
      <c r="AF43" s="42">
        <f>MIN(IF(J43&lt;15000,J43*RebateStructure!$F$16,J43*RebateStructure!$F$17),RebateStructure!$H$17)</f>
        <v>21686.25113921284</v>
      </c>
      <c r="AG43" s="42">
        <f>SUM(AC43:AF43)</f>
        <v>171967.55375088437</v>
      </c>
      <c r="AH43" s="43">
        <f>AG43/$E43/1000</f>
        <v>0.22223043305490406</v>
      </c>
    </row>
    <row r="44" spans="1:34" x14ac:dyDescent="0.25">
      <c r="A44" s="7">
        <f>'[1]MTMax%eff'!$G$32</f>
        <v>0.72397398406612945</v>
      </c>
      <c r="B44" s="44"/>
      <c r="C44" s="45"/>
      <c r="D44" s="45"/>
      <c r="E44" s="46"/>
      <c r="F44" s="16"/>
      <c r="G44" s="44"/>
      <c r="H44" s="46"/>
      <c r="I44" s="45"/>
      <c r="J44" s="46"/>
      <c r="L44" s="44"/>
      <c r="M44" s="45"/>
      <c r="N44" s="45"/>
      <c r="O44" s="45"/>
      <c r="P44" s="46"/>
      <c r="Q44" s="45"/>
      <c r="R44" s="45"/>
      <c r="S44" s="45"/>
      <c r="T44" s="45"/>
      <c r="U44" s="45"/>
      <c r="V44" s="46"/>
      <c r="X44" s="44"/>
      <c r="Y44" s="45"/>
      <c r="Z44" s="45"/>
      <c r="AA44" s="45"/>
      <c r="AB44" s="46"/>
      <c r="AC44" s="45"/>
      <c r="AD44" s="45"/>
      <c r="AE44" s="45"/>
      <c r="AF44" s="45"/>
      <c r="AG44" s="45"/>
      <c r="AH44" s="46"/>
    </row>
    <row r="45" spans="1:34" x14ac:dyDescent="0.25">
      <c r="F45" s="16"/>
    </row>
    <row r="46" spans="1:34" x14ac:dyDescent="0.25">
      <c r="F46" s="16"/>
    </row>
    <row r="47" spans="1:34" x14ac:dyDescent="0.25">
      <c r="F47" s="16"/>
    </row>
    <row r="48" spans="1:34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</sheetData>
  <mergeCells count="8">
    <mergeCell ref="AC3:AH3"/>
    <mergeCell ref="A4:A5"/>
    <mergeCell ref="B3:E3"/>
    <mergeCell ref="G3:H3"/>
    <mergeCell ref="I3:J3"/>
    <mergeCell ref="L3:P3"/>
    <mergeCell ref="Q3:V3"/>
    <mergeCell ref="X3:A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zoomScale="80" zoomScaleNormal="80" workbookViewId="0">
      <pane xSplit="1" ySplit="5" topLeftCell="B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5" width="12" style="13" customWidth="1"/>
    <col min="6" max="6" width="1.6640625" style="13" customWidth="1"/>
    <col min="7" max="7" width="13.6640625" style="13" bestFit="1" customWidth="1"/>
    <col min="8" max="8" width="10.6640625" style="13" bestFit="1" customWidth="1"/>
    <col min="9" max="9" width="13.6640625" style="13" bestFit="1" customWidth="1"/>
    <col min="10" max="10" width="10.66406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2.33203125" style="13" bestFit="1" customWidth="1"/>
    <col min="20" max="20" width="10.6640625" style="13" bestFit="1" customWidth="1"/>
    <col min="21" max="21" width="12.332031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0</v>
      </c>
    </row>
    <row r="2" spans="1:34" ht="12.75" x14ac:dyDescent="0.2">
      <c r="A2" s="14"/>
      <c r="B2" s="13" t="s">
        <v>38</v>
      </c>
      <c r="G2" s="13" t="s">
        <v>63</v>
      </c>
      <c r="L2" s="13" t="s">
        <v>51</v>
      </c>
      <c r="X2" s="13" t="s">
        <v>52</v>
      </c>
    </row>
    <row r="3" spans="1:34" ht="30" customHeight="1" x14ac:dyDescent="0.2">
      <c r="A3" s="3"/>
      <c r="B3" s="122" t="s">
        <v>38</v>
      </c>
      <c r="C3" s="123"/>
      <c r="D3" s="123"/>
      <c r="E3" s="124"/>
      <c r="F3" s="71"/>
      <c r="G3" s="125" t="s">
        <v>1</v>
      </c>
      <c r="H3" s="125"/>
      <c r="I3" s="126" t="s">
        <v>43</v>
      </c>
      <c r="J3" s="126"/>
      <c r="L3" s="115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72"/>
      <c r="G4" s="50" t="s">
        <v>2</v>
      </c>
      <c r="H4" s="52" t="s">
        <v>3</v>
      </c>
      <c r="I4" s="53" t="s">
        <v>2</v>
      </c>
      <c r="J4" s="54" t="s">
        <v>3</v>
      </c>
      <c r="L4" s="53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F5" s="16"/>
      <c r="G5" s="21" t="s">
        <v>5</v>
      </c>
      <c r="H5" s="32" t="s">
        <v>6</v>
      </c>
      <c r="I5" s="21" t="s">
        <v>5</v>
      </c>
      <c r="J5" s="32" t="s">
        <v>6</v>
      </c>
      <c r="L5" s="23"/>
      <c r="M5" s="16"/>
      <c r="N5" s="16"/>
      <c r="O5" s="16"/>
      <c r="P5" s="33"/>
      <c r="Q5" s="23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7</v>
      </c>
      <c r="B6" s="23"/>
      <c r="C6" s="3"/>
      <c r="D6" s="3"/>
      <c r="E6" s="24"/>
      <c r="F6" s="16"/>
      <c r="G6" s="23"/>
      <c r="H6" s="33"/>
      <c r="I6" s="23"/>
      <c r="J6" s="33"/>
      <c r="L6" s="23"/>
      <c r="M6" s="16"/>
      <c r="N6" s="16"/>
      <c r="O6" s="16"/>
      <c r="P6" s="33"/>
      <c r="Q6" s="23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16"/>
      <c r="G7" s="23"/>
      <c r="H7" s="33"/>
      <c r="I7" s="23"/>
      <c r="J7" s="33"/>
      <c r="L7" s="23"/>
      <c r="M7" s="16"/>
      <c r="N7" s="16"/>
      <c r="O7" s="16"/>
      <c r="P7" s="33"/>
      <c r="Q7" s="23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'[1]Recip60%eff'!$C$12</f>
        <v>100</v>
      </c>
      <c r="C8" s="10">
        <f>'[1]Recip60%eff'!$C$24</f>
        <v>588000</v>
      </c>
      <c r="D8" s="11">
        <f>'[1]Recip60%eff'!$C$32</f>
        <v>0.60020873388042206</v>
      </c>
      <c r="E8" s="26">
        <f>'[1]Recip60%eff'!$C$45/1000</f>
        <v>246.5</v>
      </c>
      <c r="F8" s="16"/>
      <c r="G8" s="34">
        <f>[2]Recip_Hgrid!G8</f>
        <v>143945.34426764891</v>
      </c>
      <c r="H8" s="35">
        <f>[2]Recip_Hgrid!I8</f>
        <v>4208.3330240197965</v>
      </c>
      <c r="I8" s="34">
        <f>[2]Recip_Hgrid!K8</f>
        <v>184480.24065514651</v>
      </c>
      <c r="J8" s="35">
        <f>[2]Recip_Hgrid!M8</f>
        <v>0</v>
      </c>
      <c r="L8" s="41">
        <f>MIN($B8*RebateStructure!$F$5,RebateStructure!$H$5)</f>
        <v>7500</v>
      </c>
      <c r="M8" s="42">
        <f>MIN($B8*RebateStructure!$F$6,RebateStructure!$H$6-L8)</f>
        <v>17500</v>
      </c>
      <c r="N8" s="42">
        <f>MIN(1350000,IF($D8&lt;70%,$C8*RebateStructure!$F$8,$C8*RebateStructure!$F$9))</f>
        <v>35280</v>
      </c>
      <c r="O8" s="42">
        <f>SUM(L8:N8)</f>
        <v>60280</v>
      </c>
      <c r="P8" s="43">
        <f>O8/$E8/1000</f>
        <v>0.24454361054766735</v>
      </c>
      <c r="Q8" s="41">
        <v>25000</v>
      </c>
      <c r="R8" s="42">
        <v>25000</v>
      </c>
      <c r="S8" s="42">
        <f>MIN(G8*RebateStructure!$F$14,RebateStructure!$H$14)</f>
        <v>10076.174098735424</v>
      </c>
      <c r="T8" s="42">
        <f>MIN(IF(H8&lt;15000,H8*RebateStructure!$F$16,H8*RebateStructure!$F$17),RebateStructure!$H$17)</f>
        <v>3156.2497680148472</v>
      </c>
      <c r="U8" s="42">
        <f>SUM(Q8:T8)</f>
        <v>63232.423866750272</v>
      </c>
      <c r="V8" s="43">
        <f>U8/$E8/1000</f>
        <v>0.25652098931744532</v>
      </c>
      <c r="X8" s="41">
        <f>MIN($B8*RebateStructure!$F$5,RebateStructure!$H$5)</f>
        <v>7500</v>
      </c>
      <c r="Y8" s="42">
        <f>MIN($B8*RebateStructure!$F$6,RebateStructure!$H$6-X8)</f>
        <v>17500</v>
      </c>
      <c r="Z8" s="42">
        <f>MIN(1350000,IF($D8&lt;70%,$C8*RebateStructure!$F$8,$C8*RebateStructure!$F$9))</f>
        <v>35280</v>
      </c>
      <c r="AA8" s="42">
        <f>SUM(X8:Z8)</f>
        <v>60280</v>
      </c>
      <c r="AB8" s="43">
        <f>AA8/$E8/1000</f>
        <v>0.24454361054766735</v>
      </c>
      <c r="AC8" s="41">
        <v>25000</v>
      </c>
      <c r="AD8" s="42">
        <v>25000</v>
      </c>
      <c r="AE8" s="42">
        <f>MIN(I8*RebateStructure!$F$14,RebateStructure!$H$14)</f>
        <v>12913.616845860257</v>
      </c>
      <c r="AF8" s="42">
        <f>MIN(IF(J8&lt;15000,J8*RebateStructure!$F$16,J8*RebateStructure!$F$17),RebateStructure!$H$17)</f>
        <v>0</v>
      </c>
      <c r="AG8" s="42">
        <f>SUM(AC8:AF8)</f>
        <v>62913.616845860255</v>
      </c>
      <c r="AH8" s="43">
        <f>AG8/$E8/1000</f>
        <v>0.25522765454710045</v>
      </c>
    </row>
    <row r="9" spans="1:34" ht="12.75" x14ac:dyDescent="0.2">
      <c r="A9" s="6" t="s">
        <v>10</v>
      </c>
      <c r="B9" s="25">
        <f>'[1]Recip65%eff'!$C$12</f>
        <v>100</v>
      </c>
      <c r="C9" s="10">
        <f>'[1]Recip65%eff'!$C$24</f>
        <v>588000</v>
      </c>
      <c r="D9" s="11">
        <f>'[1]Recip65%eff'!$C$32</f>
        <v>0.65004636576787811</v>
      </c>
      <c r="E9" s="26">
        <f>'[1]Recip65%eff'!$C$45/1000</f>
        <v>246.5</v>
      </c>
      <c r="F9" s="16"/>
      <c r="G9" s="34">
        <f>[2]Recip_Hgrid!G9</f>
        <v>176067.31642223455</v>
      </c>
      <c r="H9" s="35">
        <f>[2]Recip_Hgrid!I9</f>
        <v>5911.8298106867724</v>
      </c>
      <c r="I9" s="34">
        <f>[2]Recip_Hgrid!K9</f>
        <v>232993.768153955</v>
      </c>
      <c r="J9" s="35">
        <f>[2]Recip_Hgrid!M9</f>
        <v>0</v>
      </c>
      <c r="L9" s="41">
        <f>MIN($B9*RebateStructure!$F$5,RebateStructure!$H$5)</f>
        <v>7500</v>
      </c>
      <c r="M9" s="42">
        <f>MIN($B9*RebateStructure!$F$6,RebateStructure!$H$6-L9)</f>
        <v>17500</v>
      </c>
      <c r="N9" s="42">
        <f>MIN(1350000,IF($D9&lt;70%,$C9*RebateStructure!$F$8,$C9*RebateStructure!$F$9))</f>
        <v>35280</v>
      </c>
      <c r="O9" s="42">
        <f t="shared" ref="O9:O12" si="0">SUM(L9:N9)</f>
        <v>60280</v>
      </c>
      <c r="P9" s="43">
        <f t="shared" ref="P9:P12" si="1">O9/$E9/1000</f>
        <v>0.24454361054766735</v>
      </c>
      <c r="Q9" s="41">
        <v>25000</v>
      </c>
      <c r="R9" s="42">
        <v>25000</v>
      </c>
      <c r="S9" s="42">
        <f>MIN(G9*RebateStructure!$F$14,RebateStructure!$H$14)</f>
        <v>12324.712149556421</v>
      </c>
      <c r="T9" s="42">
        <f>MIN(IF(H9&lt;15000,H9*RebateStructure!$F$16,H9*RebateStructure!$F$17),RebateStructure!$H$17)</f>
        <v>4433.872358015079</v>
      </c>
      <c r="U9" s="42">
        <f t="shared" ref="U9:U12" si="2">SUM(Q9:T9)</f>
        <v>66758.584507571504</v>
      </c>
      <c r="V9" s="43">
        <f t="shared" ref="V9:V12" si="3">U9/$E9/1000</f>
        <v>0.27082590063923534</v>
      </c>
      <c r="X9" s="41">
        <f>MIN($B9*RebateStructure!$F$5,RebateStructure!$H$5)</f>
        <v>7500</v>
      </c>
      <c r="Y9" s="42">
        <f>MIN($B9*RebateStructure!$F$6,RebateStructure!$H$6-X9)</f>
        <v>17500</v>
      </c>
      <c r="Z9" s="42">
        <f>MIN(1350000,IF($D9&lt;70%,$C9*RebateStructure!$F$8,$C9*RebateStructure!$F$9))</f>
        <v>35280</v>
      </c>
      <c r="AA9" s="42">
        <f t="shared" ref="AA9:AA12" si="4">SUM(X9:Z9)</f>
        <v>60280</v>
      </c>
      <c r="AB9" s="43">
        <f t="shared" ref="AB9:AB12" si="5">AA9/$E9/1000</f>
        <v>0.24454361054766735</v>
      </c>
      <c r="AC9" s="41">
        <v>25000</v>
      </c>
      <c r="AD9" s="42">
        <v>25000</v>
      </c>
      <c r="AE9" s="42">
        <f>MIN(I9*RebateStructure!$F$14,RebateStructure!$H$14)</f>
        <v>16309.563770776851</v>
      </c>
      <c r="AF9" s="42">
        <f>MIN(IF(J9&lt;15000,J9*RebateStructure!$F$16,J9*RebateStructure!$F$17),RebateStructure!$H$17)</f>
        <v>0</v>
      </c>
      <c r="AG9" s="42">
        <f t="shared" ref="AG9:AG12" si="6">SUM(AC9:AF9)</f>
        <v>66309.563770776847</v>
      </c>
      <c r="AH9" s="43">
        <f t="shared" ref="AH9:AH12" si="7">AG9/$E9/1000</f>
        <v>0.26900431550010895</v>
      </c>
    </row>
    <row r="10" spans="1:34" ht="12.75" x14ac:dyDescent="0.2">
      <c r="A10" s="6" t="s">
        <v>11</v>
      </c>
      <c r="B10" s="25">
        <f>'[1]Recip70%eff'!$C$12</f>
        <v>100</v>
      </c>
      <c r="C10" s="10">
        <f>'[1]Recip70%eff'!$C$24</f>
        <v>588000</v>
      </c>
      <c r="D10" s="11">
        <f>'[1]Recip70%eff'!$C$32</f>
        <v>0.69988399765533416</v>
      </c>
      <c r="E10" s="26">
        <f>'[1]Recip70%eff'!$C$45/1000</f>
        <v>246.5</v>
      </c>
      <c r="F10" s="16"/>
      <c r="G10" s="34">
        <f>[2]Recip_Hgrid!G10</f>
        <v>206221.48941169941</v>
      </c>
      <c r="H10" s="35">
        <f>[2]Recip_Hgrid!I10</f>
        <v>7819.6235106121803</v>
      </c>
      <c r="I10" s="34">
        <f>[2]Recip_Hgrid!K10</f>
        <v>232993.768153955</v>
      </c>
      <c r="J10" s="35">
        <f>[2]Recip_Hgrid!M10</f>
        <v>5065.2</v>
      </c>
      <c r="L10" s="41">
        <f>MIN($B10*RebateStructure!$F$5,RebateStructure!$H$5)</f>
        <v>7500</v>
      </c>
      <c r="M10" s="42">
        <f>MIN($B10*RebateStructure!$F$6,RebateStructure!$H$6-L10)</f>
        <v>17500</v>
      </c>
      <c r="N10" s="42">
        <f>MIN(1350000,IF($D10&lt;70%,$C10*RebateStructure!$F$8,$C10*RebateStructure!$F$9))</f>
        <v>35280</v>
      </c>
      <c r="O10" s="42">
        <f t="shared" si="0"/>
        <v>60280</v>
      </c>
      <c r="P10" s="43">
        <f t="shared" si="1"/>
        <v>0.24454361054766735</v>
      </c>
      <c r="Q10" s="41">
        <v>25000</v>
      </c>
      <c r="R10" s="42">
        <v>25000</v>
      </c>
      <c r="S10" s="42">
        <f>MIN(G10*RebateStructure!$F$14,RebateStructure!$H$14)</f>
        <v>14435.504258818961</v>
      </c>
      <c r="T10" s="42">
        <f>MIN(IF(H10&lt;15000,H10*RebateStructure!$F$16,H10*RebateStructure!$F$17),RebateStructure!$H$17)</f>
        <v>5864.7176329591348</v>
      </c>
      <c r="U10" s="42">
        <f t="shared" si="2"/>
        <v>70300.221891778099</v>
      </c>
      <c r="V10" s="43">
        <f t="shared" si="3"/>
        <v>0.28519359793824789</v>
      </c>
      <c r="X10" s="41">
        <f>MIN($B10*RebateStructure!$F$5,RebateStructure!$H$5)</f>
        <v>7500</v>
      </c>
      <c r="Y10" s="42">
        <f>MIN($B10*RebateStructure!$F$6,RebateStructure!$H$6-X10)</f>
        <v>17500</v>
      </c>
      <c r="Z10" s="42">
        <f>MIN(1350000,IF($D10&lt;70%,$C10*RebateStructure!$F$8,$C10*RebateStructure!$F$9))</f>
        <v>35280</v>
      </c>
      <c r="AA10" s="42">
        <f t="shared" si="4"/>
        <v>60280</v>
      </c>
      <c r="AB10" s="43">
        <f t="shared" si="5"/>
        <v>0.24454361054766735</v>
      </c>
      <c r="AC10" s="41">
        <v>25000</v>
      </c>
      <c r="AD10" s="42">
        <v>25000</v>
      </c>
      <c r="AE10" s="42">
        <f>MIN(I10*RebateStructure!$F$14,RebateStructure!$H$14)</f>
        <v>16309.563770776851</v>
      </c>
      <c r="AF10" s="42">
        <f>MIN(IF(J10&lt;15000,J10*RebateStructure!$F$16,J10*RebateStructure!$F$17),RebateStructure!$H$17)</f>
        <v>3798.8999999999996</v>
      </c>
      <c r="AG10" s="42">
        <f t="shared" si="6"/>
        <v>70108.463770776842</v>
      </c>
      <c r="AH10" s="43">
        <f t="shared" si="7"/>
        <v>0.28441567452647809</v>
      </c>
    </row>
    <row r="11" spans="1:34" ht="12.75" x14ac:dyDescent="0.2">
      <c r="A11" s="6" t="s">
        <v>12</v>
      </c>
      <c r="B11" s="25">
        <f>'[1]Recip75%eff'!$C$12</f>
        <v>100</v>
      </c>
      <c r="C11" s="10">
        <f>'[1]Recip75%eff'!$C$24</f>
        <v>588000</v>
      </c>
      <c r="D11" s="11">
        <f>'[1]Recip75%eff'!$C$32</f>
        <v>0.75025181711606104</v>
      </c>
      <c r="E11" s="26">
        <f>'[1]Recip75%eff'!$C$45/1000</f>
        <v>246.5</v>
      </c>
      <c r="F11" s="16"/>
      <c r="G11" s="34">
        <f>[2]Recip_Hgrid!G11</f>
        <v>234875.97285029746</v>
      </c>
      <c r="H11" s="35">
        <f>[2]Recip_Hgrid!I11</f>
        <v>9936.7149827079684</v>
      </c>
      <c r="I11" s="34">
        <f>[2]Recip_Hgrid!K11</f>
        <v>232993.768153955</v>
      </c>
      <c r="J11" s="35">
        <f>[2]Recip_Hgrid!M11</f>
        <v>10130.4</v>
      </c>
      <c r="L11" s="41">
        <f>MIN($B11*RebateStructure!$F$5,RebateStructure!$H$5)</f>
        <v>7500</v>
      </c>
      <c r="M11" s="42">
        <f>MIN($B11*RebateStructure!$F$6,RebateStructure!$H$6-L11)</f>
        <v>17500</v>
      </c>
      <c r="N11" s="42">
        <f>MIN(1350000,IF($D11&lt;70%,$C11*RebateStructure!$F$8,$C11*RebateStructure!$F$9))</f>
        <v>47040</v>
      </c>
      <c r="O11" s="42">
        <f t="shared" si="0"/>
        <v>72040</v>
      </c>
      <c r="P11" s="43">
        <f t="shared" si="1"/>
        <v>0.29225152129817444</v>
      </c>
      <c r="Q11" s="41">
        <v>25000</v>
      </c>
      <c r="R11" s="42">
        <v>25000</v>
      </c>
      <c r="S11" s="42">
        <f>MIN(G11*RebateStructure!$F$14,RebateStructure!$H$14)</f>
        <v>16441.318099520824</v>
      </c>
      <c r="T11" s="42">
        <f>MIN(IF(H11&lt;15000,H11*RebateStructure!$F$16,H11*RebateStructure!$F$17),RebateStructure!$H$17)</f>
        <v>7452.5362370309758</v>
      </c>
      <c r="U11" s="42">
        <f t="shared" si="2"/>
        <v>73893.854336551798</v>
      </c>
      <c r="V11" s="43">
        <f t="shared" si="3"/>
        <v>0.29977222854584906</v>
      </c>
      <c r="X11" s="41">
        <f>MIN($B11*RebateStructure!$F$5,RebateStructure!$H$5)</f>
        <v>7500</v>
      </c>
      <c r="Y11" s="42">
        <f>MIN($B11*RebateStructure!$F$6,RebateStructure!$H$6-X11)</f>
        <v>17500</v>
      </c>
      <c r="Z11" s="42">
        <f>MIN(1350000,IF($D11&lt;70%,$C11*RebateStructure!$F$8,$C11*RebateStructure!$F$9))</f>
        <v>47040</v>
      </c>
      <c r="AA11" s="42">
        <f t="shared" si="4"/>
        <v>72040</v>
      </c>
      <c r="AB11" s="43">
        <f t="shared" si="5"/>
        <v>0.29225152129817444</v>
      </c>
      <c r="AC11" s="41">
        <v>25000</v>
      </c>
      <c r="AD11" s="42">
        <v>25000</v>
      </c>
      <c r="AE11" s="42">
        <f>MIN(I11*RebateStructure!$F$14,RebateStructure!$H$14)</f>
        <v>16309.563770776851</v>
      </c>
      <c r="AF11" s="42">
        <f>MIN(IF(J11&lt;15000,J11*RebateStructure!$F$16,J11*RebateStructure!$F$17),RebateStructure!$H$17)</f>
        <v>7597.7999999999993</v>
      </c>
      <c r="AG11" s="42">
        <f t="shared" si="6"/>
        <v>73907.36377077685</v>
      </c>
      <c r="AH11" s="43">
        <f t="shared" si="7"/>
        <v>0.29982703355284723</v>
      </c>
    </row>
    <row r="12" spans="1:34" ht="12.75" x14ac:dyDescent="0.2">
      <c r="A12" s="6" t="s">
        <v>13</v>
      </c>
      <c r="B12" s="25">
        <f>'[1]RecipMax%eff'!$C$12</f>
        <v>100</v>
      </c>
      <c r="C12" s="10">
        <f>'[1]RecipMax%eff'!$C$24</f>
        <v>588000</v>
      </c>
      <c r="D12" s="11">
        <f>'[1]RecipMax%eff'!$C$32</f>
        <v>0.79478757327080896</v>
      </c>
      <c r="E12" s="26">
        <f>'[1]RecipMax%eff'!$C$45/1000</f>
        <v>246.5</v>
      </c>
      <c r="F12" s="16"/>
      <c r="G12" s="36">
        <f>[2]Recip_Hgrid!G12</f>
        <v>258816.19421694372</v>
      </c>
      <c r="H12" s="35">
        <f>[2]Recip_Hgrid!I12</f>
        <v>11953.641152542308</v>
      </c>
      <c r="I12" s="34">
        <f>[2]Recip_Hgrid!K12</f>
        <v>232993.768153955</v>
      </c>
      <c r="J12" s="35">
        <f>[2]Recip_Hgrid!M12</f>
        <v>14632.8</v>
      </c>
      <c r="L12" s="41">
        <f>MIN($B12*RebateStructure!$F$5,RebateStructure!$H$5)</f>
        <v>7500</v>
      </c>
      <c r="M12" s="42">
        <f>MIN($B12*RebateStructure!$F$6,RebateStructure!$H$6-L12)</f>
        <v>17500</v>
      </c>
      <c r="N12" s="42">
        <f>MIN(1350000,IF($D12&lt;70%,$C12*RebateStructure!$F$8,$C12*RebateStructure!$F$9))</f>
        <v>47040</v>
      </c>
      <c r="O12" s="42">
        <f t="shared" si="0"/>
        <v>72040</v>
      </c>
      <c r="P12" s="43">
        <f t="shared" si="1"/>
        <v>0.29225152129817444</v>
      </c>
      <c r="Q12" s="41">
        <v>25000</v>
      </c>
      <c r="R12" s="42">
        <v>25000</v>
      </c>
      <c r="S12" s="42">
        <f>MIN(G12*RebateStructure!$F$14,RebateStructure!$H$14)</f>
        <v>18117.133595186064</v>
      </c>
      <c r="T12" s="42">
        <f>MIN(IF(H12&lt;15000,H12*RebateStructure!$F$16,H12*RebateStructure!$F$17),RebateStructure!$H$17)</f>
        <v>8965.2308644067307</v>
      </c>
      <c r="U12" s="42">
        <f t="shared" si="2"/>
        <v>77082.364459592791</v>
      </c>
      <c r="V12" s="43">
        <f t="shared" si="3"/>
        <v>0.31270736089084294</v>
      </c>
      <c r="X12" s="41">
        <f>MIN($B12*RebateStructure!$F$5,RebateStructure!$H$5)</f>
        <v>7500</v>
      </c>
      <c r="Y12" s="42">
        <f>MIN($B12*RebateStructure!$F$6,RebateStructure!$H$6-X12)</f>
        <v>17500</v>
      </c>
      <c r="Z12" s="42">
        <f>MIN(1350000,IF($D12&lt;70%,$C12*RebateStructure!$F$8,$C12*RebateStructure!$F$9))</f>
        <v>47040</v>
      </c>
      <c r="AA12" s="42">
        <f t="shared" si="4"/>
        <v>72040</v>
      </c>
      <c r="AB12" s="43">
        <f t="shared" si="5"/>
        <v>0.29225152129817444</v>
      </c>
      <c r="AC12" s="41">
        <v>25000</v>
      </c>
      <c r="AD12" s="42">
        <v>25000</v>
      </c>
      <c r="AE12" s="42">
        <f>MIN(I12*RebateStructure!$F$14,RebateStructure!$H$14)</f>
        <v>16309.563770776851</v>
      </c>
      <c r="AF12" s="42">
        <f>MIN(IF(J12&lt;15000,J12*RebateStructure!$F$16,J12*RebateStructure!$F$17),RebateStructure!$H$17)</f>
        <v>10974.599999999999</v>
      </c>
      <c r="AG12" s="42">
        <f t="shared" si="6"/>
        <v>77284.163770776853</v>
      </c>
      <c r="AH12" s="43">
        <f t="shared" si="7"/>
        <v>0.31352601935406432</v>
      </c>
    </row>
    <row r="13" spans="1:34" ht="12.75" x14ac:dyDescent="0.2">
      <c r="A13" s="7">
        <v>0.79478757327080896</v>
      </c>
      <c r="B13" s="25"/>
      <c r="C13" s="10"/>
      <c r="D13" s="10"/>
      <c r="E13" s="27"/>
      <c r="F13" s="16"/>
      <c r="G13" s="34"/>
      <c r="H13" s="35"/>
      <c r="I13" s="34"/>
      <c r="J13" s="33"/>
      <c r="L13" s="23"/>
      <c r="M13" s="16"/>
      <c r="N13" s="16"/>
      <c r="O13" s="16"/>
      <c r="P13" s="33"/>
      <c r="Q13" s="23"/>
      <c r="R13" s="16"/>
      <c r="S13" s="16"/>
      <c r="T13" s="16"/>
      <c r="U13" s="16"/>
      <c r="V13" s="33"/>
      <c r="X13" s="23"/>
      <c r="Y13" s="16"/>
      <c r="Z13" s="16"/>
      <c r="AA13" s="16"/>
      <c r="AB13" s="33"/>
      <c r="AC13" s="23"/>
      <c r="AD13" s="16"/>
      <c r="AE13" s="16"/>
      <c r="AF13" s="16"/>
      <c r="AG13" s="16"/>
      <c r="AH13" s="33"/>
    </row>
    <row r="14" spans="1:34" ht="12.75" x14ac:dyDescent="0.2">
      <c r="A14" s="8"/>
      <c r="B14" s="28"/>
      <c r="C14" s="9"/>
      <c r="D14" s="9"/>
      <c r="E14" s="29"/>
      <c r="F14" s="16"/>
      <c r="G14" s="37"/>
      <c r="H14" s="38"/>
      <c r="I14" s="37"/>
      <c r="J14" s="40"/>
      <c r="L14" s="39"/>
      <c r="M14" s="20"/>
      <c r="N14" s="20"/>
      <c r="O14" s="20"/>
      <c r="P14" s="40"/>
      <c r="Q14" s="39"/>
      <c r="R14" s="20"/>
      <c r="S14" s="20"/>
      <c r="T14" s="20"/>
      <c r="U14" s="20"/>
      <c r="V14" s="40"/>
      <c r="W14" s="20"/>
      <c r="X14" s="39"/>
      <c r="Y14" s="20"/>
      <c r="Z14" s="20"/>
      <c r="AA14" s="20"/>
      <c r="AB14" s="40"/>
      <c r="AC14" s="39"/>
      <c r="AD14" s="20"/>
      <c r="AE14" s="20"/>
      <c r="AF14" s="20"/>
      <c r="AG14" s="20"/>
      <c r="AH14" s="40"/>
    </row>
    <row r="15" spans="1:34" ht="12.75" x14ac:dyDescent="0.2">
      <c r="A15" s="5" t="s">
        <v>14</v>
      </c>
      <c r="B15" s="30"/>
      <c r="C15" s="3"/>
      <c r="D15" s="3"/>
      <c r="E15" s="24"/>
      <c r="F15" s="16"/>
      <c r="G15" s="34"/>
      <c r="H15" s="35"/>
      <c r="I15" s="34"/>
      <c r="J15" s="33"/>
      <c r="L15" s="23"/>
      <c r="M15" s="16"/>
      <c r="N15" s="16"/>
      <c r="O15" s="16"/>
      <c r="P15" s="33"/>
      <c r="Q15" s="23"/>
      <c r="R15" s="16"/>
      <c r="S15" s="16"/>
      <c r="T15" s="16"/>
      <c r="U15" s="16"/>
      <c r="V15" s="33"/>
      <c r="X15" s="23"/>
      <c r="Y15" s="16"/>
      <c r="Z15" s="16"/>
      <c r="AA15" s="16"/>
      <c r="AB15" s="33"/>
      <c r="AC15" s="23"/>
      <c r="AD15" s="16"/>
      <c r="AE15" s="16"/>
      <c r="AF15" s="16"/>
      <c r="AG15" s="16"/>
      <c r="AH15" s="33"/>
    </row>
    <row r="16" spans="1:34" ht="12.75" x14ac:dyDescent="0.2">
      <c r="A16" s="5" t="s">
        <v>8</v>
      </c>
      <c r="B16" s="30"/>
      <c r="C16" s="3"/>
      <c r="D16" s="3"/>
      <c r="E16" s="24"/>
      <c r="F16" s="16"/>
      <c r="G16" s="34"/>
      <c r="H16" s="35"/>
      <c r="I16" s="34"/>
      <c r="J16" s="33"/>
      <c r="L16" s="23"/>
      <c r="M16" s="16"/>
      <c r="N16" s="16"/>
      <c r="O16" s="16"/>
      <c r="P16" s="33"/>
      <c r="Q16" s="23"/>
      <c r="R16" s="16"/>
      <c r="S16" s="16"/>
      <c r="T16" s="16"/>
      <c r="U16" s="16"/>
      <c r="V16" s="33"/>
      <c r="X16" s="23"/>
      <c r="Y16" s="16"/>
      <c r="Z16" s="16"/>
      <c r="AA16" s="16"/>
      <c r="AB16" s="33"/>
      <c r="AC16" s="23"/>
      <c r="AD16" s="16"/>
      <c r="AE16" s="16"/>
      <c r="AF16" s="16"/>
      <c r="AG16" s="16"/>
      <c r="AH16" s="33"/>
    </row>
    <row r="17" spans="1:34" ht="12.75" x14ac:dyDescent="0.2">
      <c r="A17" s="6" t="s">
        <v>9</v>
      </c>
      <c r="B17" s="25">
        <f>'[1]Recip60%eff'!$D$12</f>
        <v>633</v>
      </c>
      <c r="C17" s="10">
        <f>'[1]Recip60%eff'!$D$24</f>
        <v>3722040</v>
      </c>
      <c r="D17" s="11">
        <f>'[1]Recip60%eff'!$D$32</f>
        <v>0.60010113344038052</v>
      </c>
      <c r="E17" s="26">
        <f>'[1]Recip60%eff'!$D$45/1000</f>
        <v>1472.64285</v>
      </c>
      <c r="F17" s="16"/>
      <c r="G17" s="34">
        <f>[2]Recip_Hgrid!G17</f>
        <v>1167154.1177961496</v>
      </c>
      <c r="H17" s="35">
        <f>[2]Recip_Hgrid!I17</f>
        <v>20847.561748001575</v>
      </c>
      <c r="I17" s="34">
        <f>[2]Recip_Hgrid!K17</f>
        <v>1367958.9853206328</v>
      </c>
      <c r="J17" s="35">
        <f>[2]Recip_Hgrid!M17</f>
        <v>0</v>
      </c>
      <c r="L17" s="41">
        <f>MIN($B17*RebateStructure!$F$5,RebateStructure!$H$5)</f>
        <v>47475</v>
      </c>
      <c r="M17" s="42">
        <f>MIN($B17*RebateStructure!$F$6,RebateStructure!$H$6-L17)</f>
        <v>110775</v>
      </c>
      <c r="N17" s="42">
        <f>MIN(1350000,IF($D17&lt;70%,$C17*RebateStructure!$F$8,$C17*RebateStructure!$F$9))</f>
        <v>223322.4</v>
      </c>
      <c r="O17" s="42">
        <f t="shared" ref="O17:O21" si="8">SUM(L17:N17)</f>
        <v>381572.4</v>
      </c>
      <c r="P17" s="43">
        <f t="shared" ref="P17:P21" si="9">O17/$E17/1000</f>
        <v>0.25910722345204068</v>
      </c>
      <c r="Q17" s="41">
        <v>25000</v>
      </c>
      <c r="R17" s="42">
        <v>25000</v>
      </c>
      <c r="S17" s="42">
        <f>MIN(G17*RebateStructure!$F$14,RebateStructure!$H$14)</f>
        <v>81700.78824573048</v>
      </c>
      <c r="T17" s="42">
        <f>MIN(IF(H17&lt;15000,H17*RebateStructure!$F$16,H17*RebateStructure!$F$17),RebateStructure!$H$17)</f>
        <v>20847.561748001575</v>
      </c>
      <c r="U17" s="42">
        <f>SUM(Q17:T17)</f>
        <v>152548.34999373206</v>
      </c>
      <c r="V17" s="43">
        <f>U17/$E17/1000</f>
        <v>0.10358815105355114</v>
      </c>
      <c r="X17" s="41">
        <f>MIN($B17*RebateStructure!$F$5,RebateStructure!$H$5)</f>
        <v>47475</v>
      </c>
      <c r="Y17" s="42">
        <f>MIN($B17*RebateStructure!$F$6,RebateStructure!$H$6-X17)</f>
        <v>110775</v>
      </c>
      <c r="Z17" s="42">
        <f>MIN(1350000,IF($D17&lt;70%,$C17*RebateStructure!$F$8,$C17*RebateStructure!$F$9))</f>
        <v>223322.4</v>
      </c>
      <c r="AA17" s="42">
        <f t="shared" ref="AA17:AA21" si="10">SUM(X17:Z17)</f>
        <v>381572.4</v>
      </c>
      <c r="AB17" s="43">
        <f t="shared" ref="AB17:AB21" si="11">AA17/$E17/1000</f>
        <v>0.25910722345204068</v>
      </c>
      <c r="AC17" s="41">
        <v>25000</v>
      </c>
      <c r="AD17" s="42">
        <v>25000</v>
      </c>
      <c r="AE17" s="42">
        <f>MIN(I17*RebateStructure!$F$14,RebateStructure!$H$14)</f>
        <v>95757.128972444305</v>
      </c>
      <c r="AF17" s="42">
        <f>MIN(IF(J17&lt;15000,J17*RebateStructure!$F$16,J17*RebateStructure!$F$17),RebateStructure!$H$17)</f>
        <v>0</v>
      </c>
      <c r="AG17" s="42">
        <f>SUM(AC17:AF17)</f>
        <v>145757.1289724443</v>
      </c>
      <c r="AH17" s="43">
        <f>AG17/$E17/1000</f>
        <v>9.897656378289163E-2</v>
      </c>
    </row>
    <row r="18" spans="1:34" ht="12.75" x14ac:dyDescent="0.2">
      <c r="A18" s="6" t="s">
        <v>10</v>
      </c>
      <c r="B18" s="25">
        <f>'[1]Recip65%eff'!$D$12</f>
        <v>633</v>
      </c>
      <c r="C18" s="10">
        <f>'[1]Recip65%eff'!$D$24</f>
        <v>3722040</v>
      </c>
      <c r="D18" s="11">
        <f>'[1]Recip65%eff'!$D$32</f>
        <v>0.64983694182228324</v>
      </c>
      <c r="E18" s="26">
        <f>'[1]Recip65%eff'!$D$45/1000</f>
        <v>1472.64285</v>
      </c>
      <c r="F18" s="16"/>
      <c r="G18" s="34">
        <f>[2]Recip_Hgrid!G18</f>
        <v>1334667.1913561092</v>
      </c>
      <c r="H18" s="35">
        <f>[2]Recip_Hgrid!I18</f>
        <v>28365.154115980429</v>
      </c>
      <c r="I18" s="34">
        <f>[2]Recip_Hgrid!K18</f>
        <v>1607881.9242548856</v>
      </c>
      <c r="J18" s="35">
        <f>[2]Recip_Hgrid!M18</f>
        <v>0</v>
      </c>
      <c r="L18" s="41">
        <f>MIN($B18*RebateStructure!$F$5,RebateStructure!$H$5)</f>
        <v>47475</v>
      </c>
      <c r="M18" s="42">
        <f>MIN($B18*RebateStructure!$F$6,RebateStructure!$H$6-L18)</f>
        <v>110775</v>
      </c>
      <c r="N18" s="42">
        <f>MIN(1350000,IF($D18&lt;70%,$C18*RebateStructure!$F$8,$C18*RebateStructure!$F$9))</f>
        <v>223322.4</v>
      </c>
      <c r="O18" s="42">
        <f t="shared" si="8"/>
        <v>381572.4</v>
      </c>
      <c r="P18" s="43">
        <f t="shared" si="9"/>
        <v>0.25910722345204068</v>
      </c>
      <c r="Q18" s="41">
        <v>25000</v>
      </c>
      <c r="R18" s="42">
        <v>25000</v>
      </c>
      <c r="S18" s="42">
        <f>MIN(G18*RebateStructure!$F$14,RebateStructure!$H$14)</f>
        <v>93426.703394927652</v>
      </c>
      <c r="T18" s="42">
        <f>MIN(IF(H18&lt;15000,H18*RebateStructure!$F$16,H18*RebateStructure!$F$17),RebateStructure!$H$17)</f>
        <v>28365.154115980429</v>
      </c>
      <c r="U18" s="42">
        <f t="shared" ref="U18:U21" si="12">SUM(Q18:T18)</f>
        <v>171791.8575109081</v>
      </c>
      <c r="V18" s="43">
        <f t="shared" ref="V18:V21" si="13">U18/$E18/1000</f>
        <v>0.11665547930437316</v>
      </c>
      <c r="X18" s="41">
        <f>MIN($B18*RebateStructure!$F$5,RebateStructure!$H$5)</f>
        <v>47475</v>
      </c>
      <c r="Y18" s="42">
        <f>MIN($B18*RebateStructure!$F$6,RebateStructure!$H$6-X18)</f>
        <v>110775</v>
      </c>
      <c r="Z18" s="42">
        <f>MIN(1350000,IF($D18&lt;70%,$C18*RebateStructure!$F$8,$C18*RebateStructure!$F$9))</f>
        <v>223322.4</v>
      </c>
      <c r="AA18" s="42">
        <f t="shared" si="10"/>
        <v>381572.4</v>
      </c>
      <c r="AB18" s="43">
        <f t="shared" si="11"/>
        <v>0.25910722345204068</v>
      </c>
      <c r="AC18" s="41">
        <v>25000</v>
      </c>
      <c r="AD18" s="42">
        <v>25000</v>
      </c>
      <c r="AE18" s="42">
        <f>MIN(I18*RebateStructure!$F$14,RebateStructure!$H$14)</f>
        <v>112551.73469784201</v>
      </c>
      <c r="AF18" s="42">
        <f>MIN(IF(J18&lt;15000,J18*RebateStructure!$F$16,J18*RebateStructure!$F$17),RebateStructure!$H$17)</f>
        <v>0</v>
      </c>
      <c r="AG18" s="42">
        <f t="shared" ref="AG18:AG21" si="14">SUM(AC18:AF18)</f>
        <v>162551.73469784201</v>
      </c>
      <c r="AH18" s="43">
        <f t="shared" ref="AH18:AH21" si="15">AG18/$E18/1000</f>
        <v>0.11038096215782531</v>
      </c>
    </row>
    <row r="19" spans="1:34" ht="12.75" x14ac:dyDescent="0.2">
      <c r="A19" s="6" t="s">
        <v>11</v>
      </c>
      <c r="B19" s="25">
        <f>'[1]Recip70%eff'!$D$12</f>
        <v>633</v>
      </c>
      <c r="C19" s="10">
        <f>'[1]Recip70%eff'!$D$24</f>
        <v>3722040</v>
      </c>
      <c r="D19" s="11">
        <f>'[1]Recip70%eff'!$D$32</f>
        <v>0.70001681992188158</v>
      </c>
      <c r="E19" s="26">
        <f>'[1]Recip70%eff'!$D$45/1000</f>
        <v>1472.64285</v>
      </c>
      <c r="F19" s="16"/>
      <c r="G19" s="34">
        <f>[2]Recip_Hgrid!G19</f>
        <v>1494716.3886314188</v>
      </c>
      <c r="H19" s="35">
        <f>[2]Recip_Hgrid!I19</f>
        <v>36880.04613475941</v>
      </c>
      <c r="I19" s="34">
        <f>[2]Recip_Hgrid!K19</f>
        <v>1607881.9242548856</v>
      </c>
      <c r="J19" s="35">
        <f>[2]Recip_Hgrid!M19</f>
        <v>25131.200000000001</v>
      </c>
      <c r="L19" s="41">
        <f>MIN($B19*RebateStructure!$F$5,RebateStructure!$H$5)</f>
        <v>47475</v>
      </c>
      <c r="M19" s="42">
        <f>MIN($B19*RebateStructure!$F$6,RebateStructure!$H$6-L19)</f>
        <v>110775</v>
      </c>
      <c r="N19" s="42">
        <f>MIN(1350000,IF($D19&lt;70%,$C19*RebateStructure!$F$8,$C19*RebateStructure!$F$9))</f>
        <v>297763.20000000001</v>
      </c>
      <c r="O19" s="42">
        <f t="shared" si="8"/>
        <v>456013.2</v>
      </c>
      <c r="P19" s="43">
        <f t="shared" si="9"/>
        <v>0.30965634335575665</v>
      </c>
      <c r="Q19" s="41">
        <v>25000</v>
      </c>
      <c r="R19" s="42">
        <v>25000</v>
      </c>
      <c r="S19" s="42">
        <f>MIN(G19*RebateStructure!$F$14,RebateStructure!$H$14)</f>
        <v>104630.14720419933</v>
      </c>
      <c r="T19" s="42">
        <f>MIN(IF(H19&lt;15000,H19*RebateStructure!$F$16,H19*RebateStructure!$F$17),RebateStructure!$H$17)</f>
        <v>36880.04613475941</v>
      </c>
      <c r="U19" s="42">
        <f t="shared" si="12"/>
        <v>191510.19333895875</v>
      </c>
      <c r="V19" s="43">
        <f t="shared" si="13"/>
        <v>0.13004524032351686</v>
      </c>
      <c r="X19" s="41">
        <f>MIN($B19*RebateStructure!$F$5,RebateStructure!$H$5)</f>
        <v>47475</v>
      </c>
      <c r="Y19" s="42">
        <f>MIN($B19*RebateStructure!$F$6,RebateStructure!$H$6-X19)</f>
        <v>110775</v>
      </c>
      <c r="Z19" s="42">
        <f>MIN(1350000,IF($D19&lt;70%,$C19*RebateStructure!$F$8,$C19*RebateStructure!$F$9))</f>
        <v>297763.20000000001</v>
      </c>
      <c r="AA19" s="42">
        <f t="shared" si="10"/>
        <v>456013.2</v>
      </c>
      <c r="AB19" s="43">
        <f t="shared" si="11"/>
        <v>0.30965634335575665</v>
      </c>
      <c r="AC19" s="41">
        <v>25000</v>
      </c>
      <c r="AD19" s="42">
        <v>25000</v>
      </c>
      <c r="AE19" s="42">
        <f>MIN(I19*RebateStructure!$F$14,RebateStructure!$H$14)</f>
        <v>112551.73469784201</v>
      </c>
      <c r="AF19" s="42">
        <f>MIN(IF(J19&lt;15000,J19*RebateStructure!$F$16,J19*RebateStructure!$F$17),RebateStructure!$H$17)</f>
        <v>25131.200000000001</v>
      </c>
      <c r="AG19" s="42">
        <f t="shared" si="14"/>
        <v>187682.93469784202</v>
      </c>
      <c r="AH19" s="43">
        <f t="shared" si="15"/>
        <v>0.12744633547627793</v>
      </c>
    </row>
    <row r="20" spans="1:34" ht="12.75" x14ac:dyDescent="0.2">
      <c r="A20" s="6" t="s">
        <v>12</v>
      </c>
      <c r="B20" s="25">
        <f>'[1]Recip75%eff'!$D$12</f>
        <v>633</v>
      </c>
      <c r="C20" s="10">
        <f>'[1]Recip75%eff'!$D$24</f>
        <v>3722040</v>
      </c>
      <c r="D20" s="11">
        <f>'[1]Recip75%eff'!$D$32</f>
        <v>0.75019669802147981</v>
      </c>
      <c r="E20" s="26">
        <f>'[1]Recip75%eff'!$D$45/1000</f>
        <v>1472.64285</v>
      </c>
      <c r="F20" s="16"/>
      <c r="G20" s="36">
        <f>[2]Recip_Hgrid!G20</f>
        <v>1646464.3246614689</v>
      </c>
      <c r="H20" s="35">
        <f>[2]Recip_Hgrid!I20</f>
        <v>46256.775112623727</v>
      </c>
      <c r="I20" s="34">
        <f>[2]Recip_Hgrid!K20</f>
        <v>1607881.9242548856</v>
      </c>
      <c r="J20" s="35">
        <f>[2]Recip_Hgrid!M20</f>
        <v>50262.400000000001</v>
      </c>
      <c r="L20" s="41">
        <f>MIN($B20*RebateStructure!$F$5,RebateStructure!$H$5)</f>
        <v>47475</v>
      </c>
      <c r="M20" s="42">
        <f>MIN($B20*RebateStructure!$F$6,RebateStructure!$H$6-L20)</f>
        <v>110775</v>
      </c>
      <c r="N20" s="42">
        <f>MIN(1350000,IF($D20&lt;70%,$C20*RebateStructure!$F$8,$C20*RebateStructure!$F$9))</f>
        <v>297763.20000000001</v>
      </c>
      <c r="O20" s="42">
        <f t="shared" si="8"/>
        <v>456013.2</v>
      </c>
      <c r="P20" s="43">
        <f t="shared" si="9"/>
        <v>0.30965634335575665</v>
      </c>
      <c r="Q20" s="41">
        <v>25000</v>
      </c>
      <c r="R20" s="42">
        <v>25000</v>
      </c>
      <c r="S20" s="42">
        <f>MIN(G20*RebateStructure!$F$14,RebateStructure!$H$14)</f>
        <v>115252.50272630283</v>
      </c>
      <c r="T20" s="42">
        <f>MIN(IF(H20&lt;15000,H20*RebateStructure!$F$16,H20*RebateStructure!$F$17),RebateStructure!$H$17)</f>
        <v>46256.775112623727</v>
      </c>
      <c r="U20" s="42">
        <f t="shared" si="12"/>
        <v>211509.27783892656</v>
      </c>
      <c r="V20" s="43">
        <f t="shared" si="13"/>
        <v>0.14362564408534395</v>
      </c>
      <c r="X20" s="41">
        <f>MIN($B20*RebateStructure!$F$5,RebateStructure!$H$5)</f>
        <v>47475</v>
      </c>
      <c r="Y20" s="42">
        <f>MIN($B20*RebateStructure!$F$6,RebateStructure!$H$6-X20)</f>
        <v>110775</v>
      </c>
      <c r="Z20" s="42">
        <f>MIN(1350000,IF($D20&lt;70%,$C20*RebateStructure!$F$8,$C20*RebateStructure!$F$9))</f>
        <v>297763.20000000001</v>
      </c>
      <c r="AA20" s="42">
        <f t="shared" si="10"/>
        <v>456013.2</v>
      </c>
      <c r="AB20" s="43">
        <f t="shared" si="11"/>
        <v>0.30965634335575665</v>
      </c>
      <c r="AC20" s="41">
        <v>25000</v>
      </c>
      <c r="AD20" s="42">
        <v>25000</v>
      </c>
      <c r="AE20" s="42">
        <f>MIN(I20*RebateStructure!$F$14,RebateStructure!$H$14)</f>
        <v>112551.73469784201</v>
      </c>
      <c r="AF20" s="42">
        <f>MIN(IF(J20&lt;15000,J20*RebateStructure!$F$16,J20*RebateStructure!$F$17),RebateStructure!$H$17)</f>
        <v>50262.400000000001</v>
      </c>
      <c r="AG20" s="42">
        <f t="shared" si="14"/>
        <v>212814.134697842</v>
      </c>
      <c r="AH20" s="43">
        <f t="shared" si="15"/>
        <v>0.14451170879473052</v>
      </c>
    </row>
    <row r="21" spans="1:34" ht="12.75" x14ac:dyDescent="0.2">
      <c r="A21" s="6" t="s">
        <v>13</v>
      </c>
      <c r="B21" s="25">
        <f>'[1]RecipMax%eff'!$D$12</f>
        <v>633</v>
      </c>
      <c r="C21" s="10">
        <f>'[1]RecipMax%eff'!$D$24</f>
        <v>3722040</v>
      </c>
      <c r="D21" s="11">
        <f>'[1]RecipMax%eff'!$D$32</f>
        <v>0.78216971769556021</v>
      </c>
      <c r="E21" s="26">
        <f>'[1]RecipMax%eff'!$D$45/1000</f>
        <v>1472.64285</v>
      </c>
      <c r="F21" s="16"/>
      <c r="G21" s="36">
        <f>[2]Recip_Hgrid!G21</f>
        <v>1739114.8401330884</v>
      </c>
      <c r="H21" s="35">
        <f>[2]Recip_Hgrid!I21</f>
        <v>52650.598411059138</v>
      </c>
      <c r="I21" s="34">
        <f>[2]Recip_Hgrid!K21</f>
        <v>1607881.9242548856</v>
      </c>
      <c r="J21" s="35">
        <f>[2]Recip_Hgrid!M21</f>
        <v>66275.199999999997</v>
      </c>
      <c r="L21" s="41">
        <f>MIN($B21*RebateStructure!$F$5,RebateStructure!$H$5)</f>
        <v>47475</v>
      </c>
      <c r="M21" s="42">
        <f>MIN($B21*RebateStructure!$F$6,RebateStructure!$H$6-L21)</f>
        <v>110775</v>
      </c>
      <c r="N21" s="42">
        <f>MIN(1350000,IF($D21&lt;70%,$C21*RebateStructure!$F$8,$C21*RebateStructure!$F$9))</f>
        <v>297763.20000000001</v>
      </c>
      <c r="O21" s="42">
        <f t="shared" si="8"/>
        <v>456013.2</v>
      </c>
      <c r="P21" s="43">
        <f t="shared" si="9"/>
        <v>0.30965634335575665</v>
      </c>
      <c r="Q21" s="41">
        <v>25000</v>
      </c>
      <c r="R21" s="42">
        <v>25000</v>
      </c>
      <c r="S21" s="42">
        <f>MIN(G21*RebateStructure!$F$14,RebateStructure!$H$14)</f>
        <v>121738.0388093162</v>
      </c>
      <c r="T21" s="42">
        <f>MIN(IF(H21&lt;15000,H21*RebateStructure!$F$16,H21*RebateStructure!$F$17),RebateStructure!$H$17)</f>
        <v>52650.598411059138</v>
      </c>
      <c r="U21" s="42">
        <f t="shared" si="12"/>
        <v>224388.63722037536</v>
      </c>
      <c r="V21" s="43">
        <f t="shared" si="13"/>
        <v>0.15237138945153969</v>
      </c>
      <c r="X21" s="41">
        <f>MIN($B21*RebateStructure!$F$5,RebateStructure!$H$5)</f>
        <v>47475</v>
      </c>
      <c r="Y21" s="42">
        <f>MIN($B21*RebateStructure!$F$6,RebateStructure!$H$6-X21)</f>
        <v>110775</v>
      </c>
      <c r="Z21" s="42">
        <f>MIN(1350000,IF($D21&lt;70%,$C21*RebateStructure!$F$8,$C21*RebateStructure!$F$9))</f>
        <v>297763.20000000001</v>
      </c>
      <c r="AA21" s="42">
        <f t="shared" si="10"/>
        <v>456013.2</v>
      </c>
      <c r="AB21" s="43">
        <f t="shared" si="11"/>
        <v>0.30965634335575665</v>
      </c>
      <c r="AC21" s="41">
        <v>25000</v>
      </c>
      <c r="AD21" s="42">
        <v>25000</v>
      </c>
      <c r="AE21" s="42">
        <f>MIN(I21*RebateStructure!$F$14,RebateStructure!$H$14)</f>
        <v>112551.73469784201</v>
      </c>
      <c r="AF21" s="42">
        <f>MIN(IF(J21&lt;15000,J21*RebateStructure!$F$16,J21*RebateStructure!$F$17),RebateStructure!$H$17)</f>
        <v>66275.199999999997</v>
      </c>
      <c r="AG21" s="42">
        <f t="shared" si="14"/>
        <v>228826.93469784199</v>
      </c>
      <c r="AH21" s="43">
        <f t="shared" si="15"/>
        <v>0.15538522099763835</v>
      </c>
    </row>
    <row r="22" spans="1:34" ht="12.75" x14ac:dyDescent="0.2">
      <c r="A22" s="7">
        <v>0.78216971769556021</v>
      </c>
      <c r="B22" s="31"/>
      <c r="C22" s="3"/>
      <c r="D22" s="3"/>
      <c r="E22" s="24"/>
      <c r="F22" s="16"/>
      <c r="G22" s="34"/>
      <c r="H22" s="35"/>
      <c r="I22" s="34"/>
      <c r="J22" s="33"/>
      <c r="L22" s="23"/>
      <c r="M22" s="16"/>
      <c r="N22" s="16"/>
      <c r="O22" s="16"/>
      <c r="P22" s="33"/>
      <c r="Q22" s="23"/>
      <c r="R22" s="16"/>
      <c r="S22" s="16"/>
      <c r="T22" s="16"/>
      <c r="U22" s="16"/>
      <c r="V22" s="33"/>
      <c r="X22" s="23"/>
      <c r="Y22" s="16"/>
      <c r="Z22" s="16"/>
      <c r="AA22" s="16"/>
      <c r="AB22" s="33"/>
      <c r="AC22" s="23"/>
      <c r="AD22" s="16"/>
      <c r="AE22" s="16"/>
      <c r="AF22" s="16"/>
      <c r="AG22" s="16"/>
      <c r="AH22" s="33"/>
    </row>
    <row r="23" spans="1:34" ht="12.75" x14ac:dyDescent="0.2">
      <c r="A23" s="8"/>
      <c r="B23" s="28"/>
      <c r="C23" s="9"/>
      <c r="D23" s="9"/>
      <c r="E23" s="29"/>
      <c r="F23" s="16"/>
      <c r="G23" s="37"/>
      <c r="H23" s="38"/>
      <c r="I23" s="37"/>
      <c r="J23" s="40"/>
      <c r="L23" s="39"/>
      <c r="M23" s="20"/>
      <c r="N23" s="20"/>
      <c r="O23" s="20"/>
      <c r="P23" s="40"/>
      <c r="Q23" s="39"/>
      <c r="R23" s="20"/>
      <c r="S23" s="20"/>
      <c r="T23" s="20"/>
      <c r="U23" s="20"/>
      <c r="V23" s="40"/>
      <c r="W23" s="20"/>
      <c r="X23" s="39"/>
      <c r="Y23" s="20"/>
      <c r="Z23" s="20"/>
      <c r="AA23" s="20"/>
      <c r="AB23" s="40"/>
      <c r="AC23" s="39"/>
      <c r="AD23" s="20"/>
      <c r="AE23" s="20"/>
      <c r="AF23" s="20"/>
      <c r="AG23" s="20"/>
      <c r="AH23" s="40"/>
    </row>
    <row r="24" spans="1:34" ht="12.75" x14ac:dyDescent="0.2">
      <c r="A24" s="5" t="s">
        <v>15</v>
      </c>
      <c r="B24" s="30"/>
      <c r="C24" s="3"/>
      <c r="D24" s="3"/>
      <c r="E24" s="24"/>
      <c r="F24" s="16"/>
      <c r="G24" s="34"/>
      <c r="H24" s="35"/>
      <c r="I24" s="34"/>
      <c r="J24" s="33"/>
      <c r="L24" s="23"/>
      <c r="M24" s="16"/>
      <c r="N24" s="16"/>
      <c r="O24" s="16"/>
      <c r="P24" s="33"/>
      <c r="Q24" s="23"/>
      <c r="R24" s="16"/>
      <c r="S24" s="16"/>
      <c r="T24" s="16"/>
      <c r="U24" s="16"/>
      <c r="V24" s="33"/>
      <c r="X24" s="23"/>
      <c r="Y24" s="16"/>
      <c r="Z24" s="16"/>
      <c r="AA24" s="16"/>
      <c r="AB24" s="33"/>
      <c r="AC24" s="23"/>
      <c r="AD24" s="16"/>
      <c r="AE24" s="16"/>
      <c r="AF24" s="16"/>
      <c r="AG24" s="16"/>
      <c r="AH24" s="33"/>
    </row>
    <row r="25" spans="1:34" ht="12.75" x14ac:dyDescent="0.2">
      <c r="A25" s="5" t="s">
        <v>8</v>
      </c>
      <c r="B25" s="30"/>
      <c r="C25" s="3"/>
      <c r="D25" s="3"/>
      <c r="E25" s="24"/>
      <c r="F25" s="16"/>
      <c r="G25" s="34"/>
      <c r="H25" s="35"/>
      <c r="I25" s="34"/>
      <c r="J25" s="33"/>
      <c r="L25" s="23"/>
      <c r="M25" s="16"/>
      <c r="N25" s="16"/>
      <c r="O25" s="16"/>
      <c r="P25" s="33"/>
      <c r="Q25" s="23"/>
      <c r="R25" s="16"/>
      <c r="S25" s="16"/>
      <c r="T25" s="16"/>
      <c r="U25" s="16"/>
      <c r="V25" s="33"/>
      <c r="X25" s="23"/>
      <c r="Y25" s="16"/>
      <c r="Z25" s="16"/>
      <c r="AA25" s="16"/>
      <c r="AB25" s="33"/>
      <c r="AC25" s="23"/>
      <c r="AD25" s="16"/>
      <c r="AE25" s="16"/>
      <c r="AF25" s="16"/>
      <c r="AG25" s="16"/>
      <c r="AH25" s="33"/>
    </row>
    <row r="26" spans="1:34" ht="12.75" x14ac:dyDescent="0.2">
      <c r="A26" s="6" t="s">
        <v>9</v>
      </c>
      <c r="B26" s="25">
        <f>'[1]Recip60%eff'!$E$12</f>
        <v>1121</v>
      </c>
      <c r="C26" s="10">
        <f>'[1]Recip60%eff'!$E$24</f>
        <v>6591480</v>
      </c>
      <c r="D26" s="11">
        <f>'[1]Recip60%eff'!$E$32</f>
        <v>0.6000484163256512</v>
      </c>
      <c r="E26" s="26">
        <f>'[1]Recip60%eff'!$E$45/1000</f>
        <v>2181.0736499999998</v>
      </c>
      <c r="F26" s="16"/>
      <c r="G26" s="34">
        <f>[2]Recip_Hgrid!G26</f>
        <v>2180763.7099311855</v>
      </c>
      <c r="H26" s="35">
        <f>[2]Recip_Hgrid!I26</f>
        <v>33369.000143333476</v>
      </c>
      <c r="I26" s="34">
        <f>[2]Recip_Hgrid!K26</f>
        <v>2502175.7644535257</v>
      </c>
      <c r="J26" s="35">
        <f>[2]Recip_Hgrid!M26</f>
        <v>0</v>
      </c>
      <c r="L26" s="41">
        <f>MIN($B26*RebateStructure!$F$5,RebateStructure!$H$5)</f>
        <v>84075</v>
      </c>
      <c r="M26" s="42">
        <f>MIN($B26*RebateStructure!$F$6,RebateStructure!$H$6-L26)</f>
        <v>196175</v>
      </c>
      <c r="N26" s="42">
        <f>MIN(1350000,IF($D26&lt;70%,$C26*RebateStructure!$F$8,$C26*RebateStructure!$F$9))</f>
        <v>395488.8</v>
      </c>
      <c r="O26" s="42">
        <f t="shared" ref="O26:O30" si="16">SUM(L26:N26)</f>
        <v>675738.8</v>
      </c>
      <c r="P26" s="43">
        <f t="shared" ref="P26:P30" si="17">O26/$E26/1000</f>
        <v>0.30981934058026883</v>
      </c>
      <c r="Q26" s="41">
        <v>25000</v>
      </c>
      <c r="R26" s="42">
        <v>25000</v>
      </c>
      <c r="S26" s="42">
        <f>MIN(G26*RebateStructure!$F$14,RebateStructure!$H$14)</f>
        <v>152653.459695183</v>
      </c>
      <c r="T26" s="42">
        <f>MIN(IF(H26&lt;15000,H26*RebateStructure!$F$16,H26*RebateStructure!$F$17),RebateStructure!$H$17)</f>
        <v>33369.000143333476</v>
      </c>
      <c r="U26" s="42">
        <f>SUM(Q26:T26)</f>
        <v>236022.45983851649</v>
      </c>
      <c r="V26" s="43">
        <f>U26/$E26/1000</f>
        <v>0.10821388807228793</v>
      </c>
      <c r="X26" s="41">
        <f>MIN($B26*RebateStructure!$F$5,RebateStructure!$H$5)</f>
        <v>84075</v>
      </c>
      <c r="Y26" s="42">
        <f>MIN($B26*RebateStructure!$F$6,RebateStructure!$H$6-X26)</f>
        <v>196175</v>
      </c>
      <c r="Z26" s="42">
        <f>MIN(1350000,IF($D26&lt;70%,$C26*RebateStructure!$F$8,$C26*RebateStructure!$F$9))</f>
        <v>395488.8</v>
      </c>
      <c r="AA26" s="42">
        <f t="shared" ref="AA26:AA30" si="18">SUM(X26:Z26)</f>
        <v>675738.8</v>
      </c>
      <c r="AB26" s="43">
        <f t="shared" ref="AB26:AB30" si="19">AA26/$E26/1000</f>
        <v>0.30981934058026883</v>
      </c>
      <c r="AC26" s="41">
        <v>25000</v>
      </c>
      <c r="AD26" s="42">
        <v>25000</v>
      </c>
      <c r="AE26" s="42">
        <f>MIN(I26*RebateStructure!$F$14,RebateStructure!$H$14)</f>
        <v>175152.30351174681</v>
      </c>
      <c r="AF26" s="42">
        <f>MIN(IF(J26&lt;15000,J26*RebateStructure!$F$16,J26*RebateStructure!$F$17),RebateStructure!$H$17)</f>
        <v>0</v>
      </c>
      <c r="AG26" s="42">
        <f>SUM(AC26:AF26)</f>
        <v>225152.30351174681</v>
      </c>
      <c r="AH26" s="43">
        <f>AG26/$E26/1000</f>
        <v>0.10323003237957913</v>
      </c>
    </row>
    <row r="27" spans="1:34" ht="12.75" x14ac:dyDescent="0.2">
      <c r="A27" s="6" t="s">
        <v>10</v>
      </c>
      <c r="B27" s="25">
        <f>'[1]Recip65%eff'!$E$12</f>
        <v>1121</v>
      </c>
      <c r="C27" s="10">
        <f>'[1]Recip65%eff'!$E$24</f>
        <v>6591480</v>
      </c>
      <c r="D27" s="11">
        <f>'[1]Recip65%eff'!$E$32</f>
        <v>0.64992516972682868</v>
      </c>
      <c r="E27" s="26">
        <f>'[1]Recip65%eff'!$E$45/1000</f>
        <v>2181.0736499999998</v>
      </c>
      <c r="F27" s="16"/>
      <c r="G27" s="34">
        <f>[2]Recip_Hgrid!G27</f>
        <v>2462999.9254925679</v>
      </c>
      <c r="H27" s="35">
        <f>[2]Recip_Hgrid!I27</f>
        <v>45539.235679278274</v>
      </c>
      <c r="I27" s="34">
        <f>[2]Recip_Hgrid!K27</f>
        <v>2901636.3616513563</v>
      </c>
      <c r="J27" s="35">
        <f>[2]Recip_Hgrid!M27</f>
        <v>0</v>
      </c>
      <c r="L27" s="41">
        <f>MIN($B27*RebateStructure!$F$5,RebateStructure!$H$5)</f>
        <v>84075</v>
      </c>
      <c r="M27" s="42">
        <f>MIN($B27*RebateStructure!$F$6,RebateStructure!$H$6-L27)</f>
        <v>196175</v>
      </c>
      <c r="N27" s="42">
        <f>MIN(1350000,IF($D27&lt;70%,$C27*RebateStructure!$F$8,$C27*RebateStructure!$F$9))</f>
        <v>395488.8</v>
      </c>
      <c r="O27" s="42">
        <f t="shared" si="16"/>
        <v>675738.8</v>
      </c>
      <c r="P27" s="43">
        <f t="shared" si="17"/>
        <v>0.30981934058026883</v>
      </c>
      <c r="Q27" s="41">
        <v>25000</v>
      </c>
      <c r="R27" s="42">
        <v>25000</v>
      </c>
      <c r="S27" s="42">
        <f>MIN(G27*RebateStructure!$F$14,RebateStructure!$H$14)</f>
        <v>172409.99478447979</v>
      </c>
      <c r="T27" s="42">
        <f>MIN(IF(H27&lt;15000,H27*RebateStructure!$F$16,H27*RebateStructure!$F$17),RebateStructure!$H$17)</f>
        <v>45539.235679278274</v>
      </c>
      <c r="U27" s="42">
        <f t="shared" ref="U27:U30" si="20">SUM(Q27:T27)</f>
        <v>267949.23046375805</v>
      </c>
      <c r="V27" s="43">
        <f t="shared" ref="V27:V30" si="21">U27/$E27/1000</f>
        <v>0.12285198643510185</v>
      </c>
      <c r="X27" s="41">
        <f>MIN($B27*RebateStructure!$F$5,RebateStructure!$H$5)</f>
        <v>84075</v>
      </c>
      <c r="Y27" s="42">
        <f>MIN($B27*RebateStructure!$F$6,RebateStructure!$H$6-X27)</f>
        <v>196175</v>
      </c>
      <c r="Z27" s="42">
        <f>MIN(1350000,IF($D27&lt;70%,$C27*RebateStructure!$F$8,$C27*RebateStructure!$F$9))</f>
        <v>395488.8</v>
      </c>
      <c r="AA27" s="42">
        <f t="shared" si="18"/>
        <v>675738.8</v>
      </c>
      <c r="AB27" s="43">
        <f t="shared" si="19"/>
        <v>0.30981934058026883</v>
      </c>
      <c r="AC27" s="41">
        <v>25000</v>
      </c>
      <c r="AD27" s="42">
        <v>25000</v>
      </c>
      <c r="AE27" s="42">
        <f>MIN(I27*RebateStructure!$F$14,RebateStructure!$H$14)</f>
        <v>203114.54531559497</v>
      </c>
      <c r="AF27" s="42">
        <f>MIN(IF(J27&lt;15000,J27*RebateStructure!$F$16,J27*RebateStructure!$F$17),RebateStructure!$H$17)</f>
        <v>0</v>
      </c>
      <c r="AG27" s="42">
        <f t="shared" ref="AG27:AG30" si="22">SUM(AC27:AF27)</f>
        <v>253114.54531559497</v>
      </c>
      <c r="AH27" s="43">
        <f t="shared" ref="AH27:AH30" si="23">AG27/$E27/1000</f>
        <v>0.11605043475519269</v>
      </c>
    </row>
    <row r="28" spans="1:34" ht="12.75" x14ac:dyDescent="0.2">
      <c r="A28" s="6" t="s">
        <v>11</v>
      </c>
      <c r="B28" s="25">
        <f>'[1]Recip70%eff'!$E$12</f>
        <v>1121</v>
      </c>
      <c r="C28" s="10">
        <f>'[1]Recip70%eff'!$E$24</f>
        <v>6591480</v>
      </c>
      <c r="D28" s="11">
        <f>'[1]Recip70%eff'!$E$32</f>
        <v>0.7002175627396825</v>
      </c>
      <c r="E28" s="26">
        <f>'[1]Recip70%eff'!$E$45/1000</f>
        <v>2181.0736499999998</v>
      </c>
      <c r="F28" s="16"/>
      <c r="G28" s="34">
        <f>[2]Recip_Hgrid!G28</f>
        <v>2733073.0038608899</v>
      </c>
      <c r="H28" s="35">
        <f>[2]Recip_Hgrid!I28</f>
        <v>59317.848142932955</v>
      </c>
      <c r="I28" s="34">
        <f>[2]Recip_Hgrid!K28</f>
        <v>2901636.3616513563</v>
      </c>
      <c r="J28" s="35">
        <f>[2]Recip_Hgrid!M28</f>
        <v>41817.599999999999</v>
      </c>
      <c r="L28" s="41">
        <f>MIN($B28*RebateStructure!$F$5,RebateStructure!$H$5)</f>
        <v>84075</v>
      </c>
      <c r="M28" s="42">
        <f>MIN($B28*RebateStructure!$F$6,RebateStructure!$H$6-L28)</f>
        <v>196175</v>
      </c>
      <c r="N28" s="42">
        <f>MIN(1350000,IF($D28&lt;70%,$C28*RebateStructure!$F$8,$C28*RebateStructure!$F$9))</f>
        <v>527318.4</v>
      </c>
      <c r="O28" s="42">
        <f t="shared" si="16"/>
        <v>807568.4</v>
      </c>
      <c r="P28" s="43">
        <f t="shared" si="17"/>
        <v>0.37026186621437568</v>
      </c>
      <c r="Q28" s="41">
        <v>25000</v>
      </c>
      <c r="R28" s="42">
        <v>25000</v>
      </c>
      <c r="S28" s="42">
        <f>MIN(G28*RebateStructure!$F$14,RebateStructure!$H$14)</f>
        <v>191315.11027026232</v>
      </c>
      <c r="T28" s="42">
        <f>MIN(IF(H28&lt;15000,H28*RebateStructure!$F$16,H28*RebateStructure!$F$17),RebateStructure!$H$17)</f>
        <v>59317.848142932955</v>
      </c>
      <c r="U28" s="42">
        <f t="shared" si="20"/>
        <v>300632.95841319527</v>
      </c>
      <c r="V28" s="43">
        <f t="shared" si="21"/>
        <v>0.13783714200260744</v>
      </c>
      <c r="X28" s="41">
        <f>MIN($B28*RebateStructure!$F$5,RebateStructure!$H$5)</f>
        <v>84075</v>
      </c>
      <c r="Y28" s="42">
        <f>MIN($B28*RebateStructure!$F$6,RebateStructure!$H$6-X28)</f>
        <v>196175</v>
      </c>
      <c r="Z28" s="42">
        <f>MIN(1350000,IF($D28&lt;70%,$C28*RebateStructure!$F$8,$C28*RebateStructure!$F$9))</f>
        <v>527318.4</v>
      </c>
      <c r="AA28" s="42">
        <f t="shared" si="18"/>
        <v>807568.4</v>
      </c>
      <c r="AB28" s="43">
        <f t="shared" si="19"/>
        <v>0.37026186621437568</v>
      </c>
      <c r="AC28" s="41">
        <v>25000</v>
      </c>
      <c r="AD28" s="42">
        <v>25000</v>
      </c>
      <c r="AE28" s="42">
        <f>MIN(I28*RebateStructure!$F$14,RebateStructure!$H$14)</f>
        <v>203114.54531559497</v>
      </c>
      <c r="AF28" s="42">
        <f>MIN(IF(J28&lt;15000,J28*RebateStructure!$F$16,J28*RebateStructure!$F$17),RebateStructure!$H$17)</f>
        <v>41817.599999999999</v>
      </c>
      <c r="AG28" s="42">
        <f t="shared" si="22"/>
        <v>294932.14531559497</v>
      </c>
      <c r="AH28" s="43">
        <f t="shared" si="23"/>
        <v>0.13522337740204005</v>
      </c>
    </row>
    <row r="29" spans="1:34" ht="12.75" x14ac:dyDescent="0.2">
      <c r="A29" s="6" t="s">
        <v>12</v>
      </c>
      <c r="B29" s="25">
        <f>'[1]Recip75%eff'!$E$12</f>
        <v>1121</v>
      </c>
      <c r="C29" s="10">
        <f>'[1]Recip75%eff'!$E$24</f>
        <v>6591480</v>
      </c>
      <c r="D29" s="11">
        <f>'[1]Recip75%eff'!$E$32</f>
        <v>0.75009431614085986</v>
      </c>
      <c r="E29" s="26">
        <f>'[1]Recip75%eff'!$E$45/1000</f>
        <v>2181.0736499999998</v>
      </c>
      <c r="F29" s="16"/>
      <c r="G29" s="36">
        <f>[2]Recip_Hgrid!G29</f>
        <v>2987591.4780819481</v>
      </c>
      <c r="H29" s="35">
        <f>[2]Recip_Hgrid!I29</f>
        <v>74365.739640265703</v>
      </c>
      <c r="I29" s="34">
        <f>[2]Recip_Hgrid!K29</f>
        <v>2901636.3616513563</v>
      </c>
      <c r="J29" s="35">
        <f>[2]Recip_Hgrid!M29</f>
        <v>83289.600000000006</v>
      </c>
      <c r="L29" s="41">
        <f>MIN($B29*RebateStructure!$F$5,RebateStructure!$H$5)</f>
        <v>84075</v>
      </c>
      <c r="M29" s="42">
        <f>MIN($B29*RebateStructure!$F$6,RebateStructure!$H$6-L29)</f>
        <v>196175</v>
      </c>
      <c r="N29" s="42">
        <f>MIN(1350000,IF($D29&lt;70%,$C29*RebateStructure!$F$8,$C29*RebateStructure!$F$9))</f>
        <v>527318.4</v>
      </c>
      <c r="O29" s="42">
        <f t="shared" si="16"/>
        <v>807568.4</v>
      </c>
      <c r="P29" s="43">
        <f t="shared" si="17"/>
        <v>0.37026186621437568</v>
      </c>
      <c r="Q29" s="41">
        <v>25000</v>
      </c>
      <c r="R29" s="42">
        <v>25000</v>
      </c>
      <c r="S29" s="42">
        <f>MIN(G29*RebateStructure!$F$14,RebateStructure!$H$14)</f>
        <v>209131.4034657364</v>
      </c>
      <c r="T29" s="42">
        <f>MIN(IF(H29&lt;15000,H29*RebateStructure!$F$16,H29*RebateStructure!$F$17),RebateStructure!$H$17)</f>
        <v>74365.739640265703</v>
      </c>
      <c r="U29" s="42">
        <f t="shared" si="20"/>
        <v>333497.14310600213</v>
      </c>
      <c r="V29" s="43">
        <f t="shared" si="21"/>
        <v>0.15290503514450424</v>
      </c>
      <c r="X29" s="41">
        <f>MIN($B29*RebateStructure!$F$5,RebateStructure!$H$5)</f>
        <v>84075</v>
      </c>
      <c r="Y29" s="42">
        <f>MIN($B29*RebateStructure!$F$6,RebateStructure!$H$6-X29)</f>
        <v>196175</v>
      </c>
      <c r="Z29" s="42">
        <f>MIN(1350000,IF($D29&lt;70%,$C29*RebateStructure!$F$8,$C29*RebateStructure!$F$9))</f>
        <v>527318.4</v>
      </c>
      <c r="AA29" s="42">
        <f t="shared" si="18"/>
        <v>807568.4</v>
      </c>
      <c r="AB29" s="43">
        <f t="shared" si="19"/>
        <v>0.37026186621437568</v>
      </c>
      <c r="AC29" s="41">
        <v>25000</v>
      </c>
      <c r="AD29" s="42">
        <v>25000</v>
      </c>
      <c r="AE29" s="42">
        <f>MIN(I29*RebateStructure!$F$14,RebateStructure!$H$14)</f>
        <v>203114.54531559497</v>
      </c>
      <c r="AF29" s="42">
        <f>MIN(IF(J29&lt;15000,J29*RebateStructure!$F$16,J29*RebateStructure!$F$17),RebateStructure!$H$17)</f>
        <v>83289.600000000006</v>
      </c>
      <c r="AG29" s="42">
        <f t="shared" si="22"/>
        <v>336404.14531559497</v>
      </c>
      <c r="AH29" s="43">
        <f t="shared" si="23"/>
        <v>0.15423786597742586</v>
      </c>
    </row>
    <row r="30" spans="1:34" ht="12.75" x14ac:dyDescent="0.2">
      <c r="A30" s="6" t="s">
        <v>13</v>
      </c>
      <c r="B30" s="25">
        <f>'[1]RecipMax%eff'!$E$12</f>
        <v>1121</v>
      </c>
      <c r="C30" s="10">
        <f>'[1]RecipMax%eff'!$E$24</f>
        <v>6591480</v>
      </c>
      <c r="D30" s="11">
        <f>'[1]RecipMax%eff'!$E$32</f>
        <v>0.77627961167647797</v>
      </c>
      <c r="E30" s="26">
        <f>'[1]RecipMax%eff'!$E$45/1000</f>
        <v>2181.0736499999998</v>
      </c>
      <c r="F30" s="16"/>
      <c r="G30" s="36">
        <f>[2]Recip_Hgrid!G30</f>
        <v>3116231.5625879983</v>
      </c>
      <c r="H30" s="35">
        <f>[2]Recip_Hgrid!I30</f>
        <v>82783.125809567398</v>
      </c>
      <c r="I30" s="34">
        <f>[2]Recip_Hgrid!K30</f>
        <v>2901636.3616513563</v>
      </c>
      <c r="J30" s="35">
        <f>[2]Recip_Hgrid!M30</f>
        <v>105062.39999999999</v>
      </c>
      <c r="L30" s="41">
        <f>MIN($B30*RebateStructure!$F$5,RebateStructure!$H$5)</f>
        <v>84075</v>
      </c>
      <c r="M30" s="42">
        <f>MIN($B30*RebateStructure!$F$6,RebateStructure!$H$6-L30)</f>
        <v>196175</v>
      </c>
      <c r="N30" s="42">
        <f>MIN(1350000,IF($D30&lt;70%,$C30*RebateStructure!$F$8,$C30*RebateStructure!$F$9))</f>
        <v>527318.4</v>
      </c>
      <c r="O30" s="42">
        <f t="shared" si="16"/>
        <v>807568.4</v>
      </c>
      <c r="P30" s="43">
        <f t="shared" si="17"/>
        <v>0.37026186621437568</v>
      </c>
      <c r="Q30" s="41">
        <v>25000</v>
      </c>
      <c r="R30" s="42">
        <v>25000</v>
      </c>
      <c r="S30" s="42">
        <f>MIN(G30*RebateStructure!$F$14,RebateStructure!$H$14)</f>
        <v>218136.20938115992</v>
      </c>
      <c r="T30" s="42">
        <f>MIN(IF(H30&lt;15000,H30*RebateStructure!$F$16,H30*RebateStructure!$F$17),RebateStructure!$H$17)</f>
        <v>82783.125809567398</v>
      </c>
      <c r="U30" s="42">
        <f t="shared" si="20"/>
        <v>350919.33519072732</v>
      </c>
      <c r="V30" s="43">
        <f t="shared" si="21"/>
        <v>0.16089293233666244</v>
      </c>
      <c r="X30" s="41">
        <f>MIN($B30*RebateStructure!$F$5,RebateStructure!$H$5)</f>
        <v>84075</v>
      </c>
      <c r="Y30" s="42">
        <f>MIN($B30*RebateStructure!$F$6,RebateStructure!$H$6-X30)</f>
        <v>196175</v>
      </c>
      <c r="Z30" s="42">
        <f>MIN(1350000,IF($D30&lt;70%,$C30*RebateStructure!$F$8,$C30*RebateStructure!$F$9))</f>
        <v>527318.4</v>
      </c>
      <c r="AA30" s="42">
        <f t="shared" si="18"/>
        <v>807568.4</v>
      </c>
      <c r="AB30" s="43">
        <f t="shared" si="19"/>
        <v>0.37026186621437568</v>
      </c>
      <c r="AC30" s="41">
        <v>25000</v>
      </c>
      <c r="AD30" s="42">
        <v>25000</v>
      </c>
      <c r="AE30" s="42">
        <f>MIN(I30*RebateStructure!$F$14,RebateStructure!$H$14)</f>
        <v>203114.54531559497</v>
      </c>
      <c r="AF30" s="42">
        <f>MIN(IF(J30&lt;15000,J30*RebateStructure!$F$16,J30*RebateStructure!$F$17),RebateStructure!$H$17)</f>
        <v>105062.39999999999</v>
      </c>
      <c r="AG30" s="42">
        <f t="shared" si="22"/>
        <v>358176.94531559496</v>
      </c>
      <c r="AH30" s="43">
        <f t="shared" si="23"/>
        <v>0.16422047247950336</v>
      </c>
    </row>
    <row r="31" spans="1:34" ht="12.75" x14ac:dyDescent="0.2">
      <c r="A31" s="7">
        <v>0.77627961167647797</v>
      </c>
      <c r="B31" s="31"/>
      <c r="C31" s="3"/>
      <c r="D31" s="3"/>
      <c r="E31" s="24"/>
      <c r="F31" s="16"/>
      <c r="G31" s="23"/>
      <c r="H31" s="33"/>
      <c r="I31" s="34"/>
      <c r="J31" s="33"/>
      <c r="L31" s="23"/>
      <c r="M31" s="16"/>
      <c r="N31" s="16"/>
      <c r="O31" s="16"/>
      <c r="P31" s="33"/>
      <c r="Q31" s="23"/>
      <c r="R31" s="16"/>
      <c r="S31" s="16"/>
      <c r="T31" s="16"/>
      <c r="U31" s="16"/>
      <c r="V31" s="33"/>
      <c r="X31" s="23"/>
      <c r="Y31" s="16"/>
      <c r="Z31" s="16"/>
      <c r="AA31" s="16"/>
      <c r="AB31" s="33"/>
      <c r="AC31" s="23"/>
      <c r="AD31" s="16"/>
      <c r="AE31" s="16"/>
      <c r="AF31" s="16"/>
      <c r="AG31" s="16"/>
      <c r="AH31" s="33"/>
    </row>
    <row r="32" spans="1:34" ht="12.75" x14ac:dyDescent="0.2">
      <c r="A32" s="8"/>
      <c r="B32" s="28"/>
      <c r="C32" s="9"/>
      <c r="D32" s="9"/>
      <c r="E32" s="29"/>
      <c r="F32" s="16"/>
      <c r="G32" s="39"/>
      <c r="H32" s="40"/>
      <c r="I32" s="37"/>
      <c r="J32" s="40"/>
      <c r="L32" s="39"/>
      <c r="M32" s="20"/>
      <c r="N32" s="20"/>
      <c r="O32" s="20"/>
      <c r="P32" s="40"/>
      <c r="Q32" s="39"/>
      <c r="R32" s="20"/>
      <c r="S32" s="20"/>
      <c r="T32" s="20"/>
      <c r="U32" s="20"/>
      <c r="V32" s="40"/>
      <c r="W32" s="20"/>
      <c r="X32" s="39"/>
      <c r="Y32" s="20"/>
      <c r="Z32" s="20"/>
      <c r="AA32" s="20"/>
      <c r="AB32" s="40"/>
      <c r="AC32" s="39"/>
      <c r="AD32" s="20"/>
      <c r="AE32" s="20"/>
      <c r="AF32" s="20"/>
      <c r="AG32" s="20"/>
      <c r="AH32" s="40"/>
    </row>
    <row r="33" spans="1:34" ht="12.75" x14ac:dyDescent="0.2">
      <c r="A33" s="5" t="s">
        <v>16</v>
      </c>
      <c r="B33" s="30"/>
      <c r="C33" s="3"/>
      <c r="D33" s="3"/>
      <c r="E33" s="24"/>
      <c r="F33" s="16"/>
      <c r="G33" s="23"/>
      <c r="H33" s="33"/>
      <c r="I33" s="34"/>
      <c r="J33" s="33"/>
      <c r="L33" s="23"/>
      <c r="M33" s="16"/>
      <c r="N33" s="16"/>
      <c r="O33" s="16"/>
      <c r="P33" s="33"/>
      <c r="Q33" s="23"/>
      <c r="R33" s="16"/>
      <c r="S33" s="16"/>
      <c r="T33" s="16"/>
      <c r="U33" s="16"/>
      <c r="V33" s="33"/>
      <c r="X33" s="23"/>
      <c r="Y33" s="16"/>
      <c r="Z33" s="16"/>
      <c r="AA33" s="16"/>
      <c r="AB33" s="33"/>
      <c r="AC33" s="23"/>
      <c r="AD33" s="16"/>
      <c r="AE33" s="16"/>
      <c r="AF33" s="16"/>
      <c r="AG33" s="16"/>
      <c r="AH33" s="33"/>
    </row>
    <row r="34" spans="1:34" ht="12.75" x14ac:dyDescent="0.2">
      <c r="A34" s="5" t="s">
        <v>8</v>
      </c>
      <c r="B34" s="30"/>
      <c r="C34" s="3"/>
      <c r="D34" s="3"/>
      <c r="E34" s="24"/>
      <c r="F34" s="16"/>
      <c r="G34" s="23"/>
      <c r="H34" s="33"/>
      <c r="I34" s="34"/>
      <c r="J34" s="33"/>
      <c r="L34" s="23"/>
      <c r="M34" s="16"/>
      <c r="N34" s="16"/>
      <c r="O34" s="16"/>
      <c r="P34" s="33"/>
      <c r="Q34" s="23"/>
      <c r="R34" s="16"/>
      <c r="S34" s="16"/>
      <c r="T34" s="16"/>
      <c r="U34" s="16"/>
      <c r="V34" s="33"/>
      <c r="X34" s="23"/>
      <c r="Y34" s="16"/>
      <c r="Z34" s="16"/>
      <c r="AA34" s="16"/>
      <c r="AB34" s="33"/>
      <c r="AC34" s="23"/>
      <c r="AD34" s="16"/>
      <c r="AE34" s="16"/>
      <c r="AF34" s="16"/>
      <c r="AG34" s="16"/>
      <c r="AH34" s="33"/>
    </row>
    <row r="35" spans="1:34" ht="12.75" x14ac:dyDescent="0.2">
      <c r="A35" s="6" t="s">
        <v>9</v>
      </c>
      <c r="B35" s="25">
        <f>'[1]Recip60%eff'!$F$12</f>
        <v>3326</v>
      </c>
      <c r="C35" s="10">
        <f>'[1]Recip60%eff'!$F$24</f>
        <v>19556880</v>
      </c>
      <c r="D35" s="11">
        <f>'[1]Recip60%eff'!$F$32</f>
        <v>0.59990057085494308</v>
      </c>
      <c r="E35" s="26">
        <f>'[1]Recip60%eff'!$F$45/1000</f>
        <v>5150.9762000000001</v>
      </c>
      <c r="F35" s="16"/>
      <c r="G35" s="34">
        <f>[2]Recip_Hgrid!G35</f>
        <v>6943968.5759429233</v>
      </c>
      <c r="H35" s="35">
        <f>[2]Recip_Hgrid!I35</f>
        <v>82462.817984299953</v>
      </c>
      <c r="I35" s="34">
        <f>[2]Recip_Hgrid!K35</f>
        <v>7738254.9985563606</v>
      </c>
      <c r="J35" s="35">
        <f>[2]Recip_Hgrid!M35</f>
        <v>0</v>
      </c>
      <c r="L35" s="41">
        <f>MIN($B35*RebateStructure!$F$5,RebateStructure!$H$5)</f>
        <v>195000</v>
      </c>
      <c r="M35" s="42">
        <f>MIN($B35*RebateStructure!$F$6,RebateStructure!$H$6-L35)</f>
        <v>455000</v>
      </c>
      <c r="N35" s="42">
        <f>MIN(1350000,IF($D35&lt;70%,$C35*RebateStructure!$F$8,$C35*RebateStructure!$F$9))</f>
        <v>1173412.8</v>
      </c>
      <c r="O35" s="42">
        <f t="shared" ref="O35:O39" si="24">SUM(L35:N35)</f>
        <v>1823412.8</v>
      </c>
      <c r="P35" s="43">
        <f t="shared" ref="P35:P39" si="25">O35/$E35/1000</f>
        <v>0.35399363716726162</v>
      </c>
      <c r="Q35" s="41">
        <v>25000</v>
      </c>
      <c r="R35" s="42">
        <v>25000</v>
      </c>
      <c r="S35" s="42">
        <f>MIN(G35*RebateStructure!$F$14,RebateStructure!$H$14)</f>
        <v>486077.80031600466</v>
      </c>
      <c r="T35" s="42">
        <f>MIN(IF(H35&lt;15000,H35*RebateStructure!$F$16,H35*RebateStructure!$F$17),RebateStructure!$H$17)</f>
        <v>82462.817984299953</v>
      </c>
      <c r="U35" s="42">
        <f>SUM(Q35:T35)</f>
        <v>618540.61830030463</v>
      </c>
      <c r="V35" s="43">
        <f>U35/$E35/1000</f>
        <v>0.12008221243583006</v>
      </c>
      <c r="X35" s="41">
        <f>MIN($B35*RebateStructure!$F$5,RebateStructure!$H$5)</f>
        <v>195000</v>
      </c>
      <c r="Y35" s="42">
        <f>MIN($B35*RebateStructure!$F$6,RebateStructure!$H$6-X35)</f>
        <v>455000</v>
      </c>
      <c r="Z35" s="42">
        <f>MIN(1350000,IF($D35&lt;70%,$C35*RebateStructure!$F$8,$C35*RebateStructure!$F$9))</f>
        <v>1173412.8</v>
      </c>
      <c r="AA35" s="42">
        <f t="shared" ref="AA35:AA39" si="26">SUM(X35:Z35)</f>
        <v>1823412.8</v>
      </c>
      <c r="AB35" s="43">
        <f t="shared" ref="AB35:AB39" si="27">AA35/$E35/1000</f>
        <v>0.35399363716726162</v>
      </c>
      <c r="AC35" s="41">
        <v>25000</v>
      </c>
      <c r="AD35" s="42">
        <v>25000</v>
      </c>
      <c r="AE35" s="42">
        <f>MIN(I35*RebateStructure!$F$14,RebateStructure!$H$14)</f>
        <v>541677.84989894531</v>
      </c>
      <c r="AF35" s="42">
        <f>MIN(IF(J35&lt;15000,J35*RebateStructure!$F$16,J35*RebateStructure!$F$17),RebateStructure!$H$17)</f>
        <v>0</v>
      </c>
      <c r="AG35" s="42">
        <f>SUM(AC35:AF35)</f>
        <v>591677.84989894531</v>
      </c>
      <c r="AH35" s="43">
        <f>AG35/$E35/1000</f>
        <v>0.11486712943828886</v>
      </c>
    </row>
    <row r="36" spans="1:34" ht="12.75" x14ac:dyDescent="0.2">
      <c r="A36" s="6" t="s">
        <v>10</v>
      </c>
      <c r="B36" s="25">
        <f>'[1]Recip65%eff'!$F$12</f>
        <v>3326</v>
      </c>
      <c r="C36" s="10">
        <f>'[1]Recip65%eff'!$F$24</f>
        <v>19556880</v>
      </c>
      <c r="D36" s="11">
        <f>'[1]Recip65%eff'!$F$32</f>
        <v>0.65004104637235927</v>
      </c>
      <c r="E36" s="26">
        <f>'[1]Recip65%eff'!$F$45/1000</f>
        <v>5150.9762000000001</v>
      </c>
      <c r="F36" s="16"/>
      <c r="G36" s="34">
        <f>[2]Recip_Hgrid!G36</f>
        <v>7723004.4982193755</v>
      </c>
      <c r="H36" s="35">
        <f>[2]Recip_Hgrid!I36</f>
        <v>114258.50697548682</v>
      </c>
      <c r="I36" s="34">
        <f>[2]Recip_Hgrid!K36</f>
        <v>8822991.5987282488</v>
      </c>
      <c r="J36" s="35">
        <f>[2]Recip_Hgrid!M36</f>
        <v>0</v>
      </c>
      <c r="L36" s="41">
        <f>MIN($B36*RebateStructure!$F$5,RebateStructure!$H$5)</f>
        <v>195000</v>
      </c>
      <c r="M36" s="42">
        <f>MIN($B36*RebateStructure!$F$6,RebateStructure!$H$6-L36)</f>
        <v>455000</v>
      </c>
      <c r="N36" s="42">
        <f>MIN(1350000,IF($D36&lt;70%,$C36*RebateStructure!$F$8,$C36*RebateStructure!$F$9))</f>
        <v>1173412.8</v>
      </c>
      <c r="O36" s="42">
        <f t="shared" si="24"/>
        <v>1823412.8</v>
      </c>
      <c r="P36" s="43">
        <f t="shared" si="25"/>
        <v>0.35399363716726162</v>
      </c>
      <c r="Q36" s="41">
        <v>25000</v>
      </c>
      <c r="R36" s="42">
        <v>25000</v>
      </c>
      <c r="S36" s="42">
        <f>MIN(G36*RebateStructure!$F$14,RebateStructure!$H$14)</f>
        <v>540610.31487535639</v>
      </c>
      <c r="T36" s="42">
        <f>MIN(IF(H36&lt;15000,H36*RebateStructure!$F$16,H36*RebateStructure!$F$17),RebateStructure!$H$17)</f>
        <v>114258.50697548682</v>
      </c>
      <c r="U36" s="42">
        <f t="shared" ref="U36:U39" si="28">SUM(Q36:T36)</f>
        <v>704868.82185084326</v>
      </c>
      <c r="V36" s="43">
        <f t="shared" ref="V36:V39" si="29">U36/$E36/1000</f>
        <v>0.1368417935712542</v>
      </c>
      <c r="X36" s="41">
        <f>MIN($B36*RebateStructure!$F$5,RebateStructure!$H$5)</f>
        <v>195000</v>
      </c>
      <c r="Y36" s="42">
        <f>MIN($B36*RebateStructure!$F$6,RebateStructure!$H$6-X36)</f>
        <v>455000</v>
      </c>
      <c r="Z36" s="42">
        <f>MIN(1350000,IF($D36&lt;70%,$C36*RebateStructure!$F$8,$C36*RebateStructure!$F$9))</f>
        <v>1173412.8</v>
      </c>
      <c r="AA36" s="42">
        <f t="shared" si="26"/>
        <v>1823412.8</v>
      </c>
      <c r="AB36" s="43">
        <f t="shared" si="27"/>
        <v>0.35399363716726162</v>
      </c>
      <c r="AC36" s="41">
        <v>25000</v>
      </c>
      <c r="AD36" s="42">
        <v>25000</v>
      </c>
      <c r="AE36" s="42">
        <f>MIN(I36*RebateStructure!$F$14,RebateStructure!$H$14)</f>
        <v>617609.41191097745</v>
      </c>
      <c r="AF36" s="42">
        <f>MIN(IF(J36&lt;15000,J36*RebateStructure!$F$16,J36*RebateStructure!$F$17),RebateStructure!$H$17)</f>
        <v>0</v>
      </c>
      <c r="AG36" s="42">
        <f t="shared" ref="AG36:AG39" si="30">SUM(AC36:AF36)</f>
        <v>667609.41191097745</v>
      </c>
      <c r="AH36" s="43">
        <f t="shared" ref="AH36:AH39" si="31">AG36/$E36/1000</f>
        <v>0.12960832781774015</v>
      </c>
    </row>
    <row r="37" spans="1:34" ht="12.75" x14ac:dyDescent="0.2">
      <c r="A37" s="6" t="s">
        <v>11</v>
      </c>
      <c r="B37" s="25">
        <f>'[1]Recip70%eff'!$F$12</f>
        <v>3326</v>
      </c>
      <c r="C37" s="10">
        <f>'[1]Recip70%eff'!$F$24</f>
        <v>19556880</v>
      </c>
      <c r="D37" s="11">
        <f>'[1]Recip70%eff'!$F$32</f>
        <v>0.70018152188977534</v>
      </c>
      <c r="E37" s="26">
        <f>'[1]Recip70%eff'!$F$45/1000</f>
        <v>5150.9762000000001</v>
      </c>
      <c r="F37" s="16"/>
      <c r="G37" s="34">
        <f>[2]Recip_Hgrid!G37</f>
        <v>8464617.2209894415</v>
      </c>
      <c r="H37" s="35">
        <f>[2]Recip_Hgrid!I37</f>
        <v>149939.47261427273</v>
      </c>
      <c r="I37" s="34">
        <f>[2]Recip_Hgrid!K37</f>
        <v>8822991.5987282488</v>
      </c>
      <c r="J37" s="35">
        <f>[2]Recip_Hgrid!M37</f>
        <v>112675.19999999971</v>
      </c>
      <c r="L37" s="41">
        <f>MIN($B37*RebateStructure!$F$5,RebateStructure!$H$5)</f>
        <v>195000</v>
      </c>
      <c r="M37" s="42">
        <f>MIN($B37*RebateStructure!$F$6,RebateStructure!$H$6-L37)</f>
        <v>455000</v>
      </c>
      <c r="N37" s="42">
        <f>MIN(1350000,IF($D37&lt;70%,$C37*RebateStructure!$F$8,$C37*RebateStructure!$F$9))</f>
        <v>1350000</v>
      </c>
      <c r="O37" s="42">
        <f t="shared" si="24"/>
        <v>2000000</v>
      </c>
      <c r="P37" s="43">
        <f t="shared" si="25"/>
        <v>0.38827591554393126</v>
      </c>
      <c r="Q37" s="41">
        <v>25000</v>
      </c>
      <c r="R37" s="42">
        <v>25000</v>
      </c>
      <c r="S37" s="42">
        <f>MIN(G37*RebateStructure!$F$14,RebateStructure!$H$14)</f>
        <v>592523.20546926092</v>
      </c>
      <c r="T37" s="42">
        <f>MIN(IF(H37&lt;15000,H37*RebateStructure!$F$16,H37*RebateStructure!$F$17),RebateStructure!$H$17)</f>
        <v>149939.47261427273</v>
      </c>
      <c r="U37" s="42">
        <f t="shared" si="28"/>
        <v>792462.67808353365</v>
      </c>
      <c r="V37" s="43">
        <f t="shared" si="29"/>
        <v>0.15384708593363985</v>
      </c>
      <c r="X37" s="41">
        <f>MIN($B37*RebateStructure!$F$5,RebateStructure!$H$5)</f>
        <v>195000</v>
      </c>
      <c r="Y37" s="42">
        <f>MIN($B37*RebateStructure!$F$6,RebateStructure!$H$6-X37)</f>
        <v>455000</v>
      </c>
      <c r="Z37" s="42">
        <f>MIN(1350000,IF($D37&lt;70%,$C37*RebateStructure!$F$8,$C37*RebateStructure!$F$9))</f>
        <v>1350000</v>
      </c>
      <c r="AA37" s="42">
        <f t="shared" si="26"/>
        <v>2000000</v>
      </c>
      <c r="AB37" s="43">
        <f t="shared" si="27"/>
        <v>0.38827591554393126</v>
      </c>
      <c r="AC37" s="41">
        <v>25000</v>
      </c>
      <c r="AD37" s="42">
        <v>25000</v>
      </c>
      <c r="AE37" s="42">
        <f>MIN(I37*RebateStructure!$F$14,RebateStructure!$H$14)</f>
        <v>617609.41191097745</v>
      </c>
      <c r="AF37" s="42">
        <f>MIN(IF(J37&lt;15000,J37*RebateStructure!$F$16,J37*RebateStructure!$F$17),RebateStructure!$H$17)</f>
        <v>112675.19999999971</v>
      </c>
      <c r="AG37" s="42">
        <f t="shared" si="30"/>
        <v>780284.61191097717</v>
      </c>
      <c r="AH37" s="43">
        <f t="shared" si="31"/>
        <v>0.15148286103728786</v>
      </c>
    </row>
    <row r="38" spans="1:34" ht="12.75" x14ac:dyDescent="0.2">
      <c r="A38" s="6" t="s">
        <v>12</v>
      </c>
      <c r="B38" s="25">
        <f>'[1]Recip75%eff'!$F$12</f>
        <v>3326</v>
      </c>
      <c r="C38" s="10">
        <f>'[1]Recip75%eff'!$F$24</f>
        <v>19556880</v>
      </c>
      <c r="D38" s="11">
        <f>'[1]Recip75%eff'!$F$32</f>
        <v>0.74994214531993841</v>
      </c>
      <c r="E38" s="26">
        <f>'[1]Recip75%eff'!$F$45/1000</f>
        <v>5150.9762000000001</v>
      </c>
      <c r="F38" s="16"/>
      <c r="G38" s="36">
        <f>[2]Recip_Hgrid!G38</f>
        <v>9166210.0382157415</v>
      </c>
      <c r="H38" s="35">
        <f>[2]Recip_Hgrid!I38</f>
        <v>188921.70492665254</v>
      </c>
      <c r="I38" s="34">
        <f>[2]Recip_Hgrid!K38</f>
        <v>8822991.5987282488</v>
      </c>
      <c r="J38" s="35">
        <f>[2]Recip_Hgrid!M38</f>
        <v>224496.7999999997</v>
      </c>
      <c r="L38" s="41">
        <f>MIN($B38*RebateStructure!$F$5,RebateStructure!$H$5)</f>
        <v>195000</v>
      </c>
      <c r="M38" s="42">
        <f>MIN($B38*RebateStructure!$F$6,RebateStructure!$H$6-L38)</f>
        <v>455000</v>
      </c>
      <c r="N38" s="42">
        <f>MIN(1350000,IF($D38&lt;70%,$C38*RebateStructure!$F$8,$C38*RebateStructure!$F$9))</f>
        <v>1350000</v>
      </c>
      <c r="O38" s="42">
        <f t="shared" si="24"/>
        <v>2000000</v>
      </c>
      <c r="P38" s="43">
        <f t="shared" si="25"/>
        <v>0.38827591554393126</v>
      </c>
      <c r="Q38" s="41">
        <v>25000</v>
      </c>
      <c r="R38" s="42">
        <v>25000</v>
      </c>
      <c r="S38" s="42">
        <f>MIN(G38*RebateStructure!$F$14,RebateStructure!$H$14)</f>
        <v>641634.70267510193</v>
      </c>
      <c r="T38" s="42">
        <f>MIN(IF(H38&lt;15000,H38*RebateStructure!$F$16,H38*RebateStructure!$F$17),RebateStructure!$H$17)</f>
        <v>188921.70492665254</v>
      </c>
      <c r="U38" s="42">
        <f t="shared" si="28"/>
        <v>880556.40760175441</v>
      </c>
      <c r="V38" s="43">
        <f t="shared" si="29"/>
        <v>0.17094942267482316</v>
      </c>
      <c r="X38" s="41">
        <f>MIN($B38*RebateStructure!$F$5,RebateStructure!$H$5)</f>
        <v>195000</v>
      </c>
      <c r="Y38" s="42">
        <f>MIN($B38*RebateStructure!$F$6,RebateStructure!$H$6-X38)</f>
        <v>455000</v>
      </c>
      <c r="Z38" s="42">
        <f>MIN(1350000,IF($D38&lt;70%,$C38*RebateStructure!$F$8,$C38*RebateStructure!$F$9))</f>
        <v>1350000</v>
      </c>
      <c r="AA38" s="42">
        <f t="shared" si="26"/>
        <v>2000000</v>
      </c>
      <c r="AB38" s="43">
        <f t="shared" si="27"/>
        <v>0.38827591554393126</v>
      </c>
      <c r="AC38" s="41">
        <v>25000</v>
      </c>
      <c r="AD38" s="42">
        <v>25000</v>
      </c>
      <c r="AE38" s="42">
        <f>MIN(I38*RebateStructure!$F$14,RebateStructure!$H$14)</f>
        <v>617609.41191097745</v>
      </c>
      <c r="AF38" s="42">
        <f>MIN(IF(J38&lt;15000,J38*RebateStructure!$F$16,J38*RebateStructure!$F$17),RebateStructure!$H$17)</f>
        <v>224496.7999999997</v>
      </c>
      <c r="AG38" s="42">
        <f t="shared" si="30"/>
        <v>892106.21191097714</v>
      </c>
      <c r="AH38" s="43">
        <f t="shared" si="31"/>
        <v>0.17319167809608149</v>
      </c>
    </row>
    <row r="39" spans="1:34" ht="12.75" x14ac:dyDescent="0.2">
      <c r="A39" s="6" t="s">
        <v>13</v>
      </c>
      <c r="B39" s="25">
        <f>'[1]RecipMax%eff'!$F$12</f>
        <v>3326</v>
      </c>
      <c r="C39" s="10">
        <f>'[1]RecipMax%eff'!$F$24</f>
        <v>19556880</v>
      </c>
      <c r="D39" s="11">
        <f>'[1]RecipMax%eff'!$F$32</f>
        <v>0.77577208725315272</v>
      </c>
      <c r="E39" s="26">
        <f>'[1]RecipMax%eff'!$F$45/1000</f>
        <v>5150.9762000000001</v>
      </c>
      <c r="F39" s="16"/>
      <c r="G39" s="36">
        <f>[2]Recip_Hgrid!G39</f>
        <v>9517669.1687684096</v>
      </c>
      <c r="H39" s="35">
        <f>[2]Recip_Hgrid!I39</f>
        <v>210478.01728975636</v>
      </c>
      <c r="I39" s="34">
        <f>[2]Recip_Hgrid!K39</f>
        <v>8822991.5987282488</v>
      </c>
      <c r="J39" s="35">
        <f>[2]Recip_Hgrid!M39</f>
        <v>282541.59999999969</v>
      </c>
      <c r="L39" s="41">
        <f>MIN($B39*RebateStructure!$F$5,RebateStructure!$H$5)</f>
        <v>195000</v>
      </c>
      <c r="M39" s="42">
        <f>MIN($B39*RebateStructure!$F$6,RebateStructure!$H$6-L39)</f>
        <v>455000</v>
      </c>
      <c r="N39" s="42">
        <f>MIN(1350000,IF($D39&lt;70%,$C39*RebateStructure!$F$8,$C39*RebateStructure!$F$9))</f>
        <v>1350000</v>
      </c>
      <c r="O39" s="42">
        <f t="shared" si="24"/>
        <v>2000000</v>
      </c>
      <c r="P39" s="43">
        <f t="shared" si="25"/>
        <v>0.38827591554393126</v>
      </c>
      <c r="Q39" s="41">
        <v>25000</v>
      </c>
      <c r="R39" s="42">
        <v>25000</v>
      </c>
      <c r="S39" s="42">
        <f>MIN(G39*RebateStructure!$F$14,RebateStructure!$H$14)</f>
        <v>666236.84181378875</v>
      </c>
      <c r="T39" s="42">
        <f>MIN(IF(H39&lt;15000,H39*RebateStructure!$F$16,H39*RebateStructure!$F$17),RebateStructure!$H$17)</f>
        <v>210478.01728975636</v>
      </c>
      <c r="U39" s="42">
        <f t="shared" si="28"/>
        <v>926714.85910354508</v>
      </c>
      <c r="V39" s="43">
        <f t="shared" si="29"/>
        <v>0.17991053018329711</v>
      </c>
      <c r="X39" s="41">
        <f>MIN($B39*RebateStructure!$F$5,RebateStructure!$H$5)</f>
        <v>195000</v>
      </c>
      <c r="Y39" s="42">
        <f>MIN($B39*RebateStructure!$F$6,RebateStructure!$H$6-X39)</f>
        <v>455000</v>
      </c>
      <c r="Z39" s="42">
        <f>MIN(1350000,IF($D39&lt;70%,$C39*RebateStructure!$F$8,$C39*RebateStructure!$F$9))</f>
        <v>1350000</v>
      </c>
      <c r="AA39" s="42">
        <f t="shared" si="26"/>
        <v>2000000</v>
      </c>
      <c r="AB39" s="43">
        <f t="shared" si="27"/>
        <v>0.38827591554393126</v>
      </c>
      <c r="AC39" s="41">
        <v>25000</v>
      </c>
      <c r="AD39" s="42">
        <v>25000</v>
      </c>
      <c r="AE39" s="42">
        <f>MIN(I39*RebateStructure!$F$14,RebateStructure!$H$14)</f>
        <v>617609.41191097745</v>
      </c>
      <c r="AF39" s="42">
        <f>MIN(IF(J39&lt;15000,J39*RebateStructure!$F$16,J39*RebateStructure!$F$17),RebateStructure!$H$17)</f>
        <v>282541.59999999969</v>
      </c>
      <c r="AG39" s="42">
        <f t="shared" si="30"/>
        <v>950151.01191097707</v>
      </c>
      <c r="AH39" s="43">
        <f t="shared" si="31"/>
        <v>0.18446037702736368</v>
      </c>
    </row>
    <row r="40" spans="1:34" ht="12.75" x14ac:dyDescent="0.2">
      <c r="A40" s="7">
        <v>0.77577208725315272</v>
      </c>
      <c r="B40" s="73"/>
      <c r="C40" s="74"/>
      <c r="D40" s="74"/>
      <c r="E40" s="75"/>
      <c r="F40" s="45"/>
      <c r="G40" s="44"/>
      <c r="H40" s="46"/>
      <c r="I40" s="44"/>
      <c r="J40" s="46"/>
      <c r="L40" s="44"/>
      <c r="M40" s="45"/>
      <c r="N40" s="45"/>
      <c r="O40" s="45"/>
      <c r="P40" s="46"/>
      <c r="Q40" s="44"/>
      <c r="R40" s="45"/>
      <c r="S40" s="45"/>
      <c r="T40" s="45"/>
      <c r="U40" s="45"/>
      <c r="V40" s="46"/>
      <c r="X40" s="44"/>
      <c r="Y40" s="45"/>
      <c r="Z40" s="45"/>
      <c r="AA40" s="45"/>
      <c r="AB40" s="46"/>
      <c r="AC40" s="44"/>
      <c r="AD40" s="45"/>
      <c r="AE40" s="45"/>
      <c r="AF40" s="45"/>
      <c r="AG40" s="45"/>
      <c r="AH40" s="46"/>
    </row>
    <row r="41" spans="1:34" x14ac:dyDescent="0.25">
      <c r="F41" s="16"/>
    </row>
    <row r="42" spans="1:34" x14ac:dyDescent="0.25">
      <c r="F42" s="16"/>
    </row>
    <row r="43" spans="1:34" x14ac:dyDescent="0.25">
      <c r="F43" s="16"/>
    </row>
    <row r="44" spans="1:34" x14ac:dyDescent="0.25">
      <c r="F44" s="16"/>
    </row>
    <row r="45" spans="1:34" x14ac:dyDescent="0.25">
      <c r="F45" s="16"/>
    </row>
    <row r="46" spans="1:34" x14ac:dyDescent="0.25">
      <c r="F46" s="16"/>
    </row>
    <row r="47" spans="1:34" x14ac:dyDescent="0.25">
      <c r="F47" s="16"/>
    </row>
    <row r="48" spans="1:34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</sheetData>
  <mergeCells count="8">
    <mergeCell ref="AC3:AH3"/>
    <mergeCell ref="A4:A5"/>
    <mergeCell ref="B3:E3"/>
    <mergeCell ref="G3:H3"/>
    <mergeCell ref="I3:J3"/>
    <mergeCell ref="L3:P3"/>
    <mergeCell ref="Q3:V3"/>
    <mergeCell ref="X3:A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80" zoomScaleNormal="80" workbookViewId="0">
      <pane xSplit="1" ySplit="5" topLeftCell="B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3" width="13" style="13" bestFit="1" customWidth="1"/>
    <col min="4" max="5" width="12" style="13" customWidth="1"/>
    <col min="6" max="6" width="1.6640625" style="13" customWidth="1"/>
    <col min="7" max="7" width="13.6640625" style="13" bestFit="1" customWidth="1"/>
    <col min="8" max="8" width="11.33203125" style="13" bestFit="1" customWidth="1"/>
    <col min="9" max="9" width="13.6640625" style="13" bestFit="1" customWidth="1"/>
    <col min="10" max="10" width="11.332031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3.44140625" style="13" bestFit="1" customWidth="1"/>
    <col min="20" max="20" width="12.33203125" style="13" bestFit="1" customWidth="1"/>
    <col min="21" max="21" width="13.441406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65</v>
      </c>
    </row>
    <row r="2" spans="1:34" ht="12.75" x14ac:dyDescent="0.2">
      <c r="A2" s="14"/>
      <c r="B2" s="14" t="s">
        <v>30</v>
      </c>
      <c r="L2" s="14" t="s">
        <v>51</v>
      </c>
      <c r="X2" s="14" t="s">
        <v>59</v>
      </c>
    </row>
    <row r="3" spans="1:34" ht="30" customHeight="1" x14ac:dyDescent="0.2">
      <c r="A3" s="3"/>
      <c r="B3" s="122" t="s">
        <v>38</v>
      </c>
      <c r="C3" s="123"/>
      <c r="D3" s="123"/>
      <c r="E3" s="124"/>
      <c r="G3" s="125" t="s">
        <v>1</v>
      </c>
      <c r="H3" s="125"/>
      <c r="I3" s="124" t="s">
        <v>43</v>
      </c>
      <c r="J3" s="126"/>
      <c r="K3" s="69"/>
      <c r="L3" s="114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13"/>
      <c r="G4" s="50" t="s">
        <v>2</v>
      </c>
      <c r="H4" s="52" t="s">
        <v>3</v>
      </c>
      <c r="I4" s="56" t="s">
        <v>2</v>
      </c>
      <c r="J4" s="54" t="s">
        <v>3</v>
      </c>
      <c r="K4" s="70"/>
      <c r="L4" s="56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G5" s="21" t="s">
        <v>5</v>
      </c>
      <c r="H5" s="32" t="s">
        <v>6</v>
      </c>
      <c r="I5" s="4" t="s">
        <v>5</v>
      </c>
      <c r="J5" s="32" t="s">
        <v>6</v>
      </c>
      <c r="K5" s="69"/>
      <c r="L5" s="16"/>
      <c r="M5" s="16"/>
      <c r="N5" s="16"/>
      <c r="O5" s="16"/>
      <c r="P5" s="33"/>
      <c r="Q5" s="16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54</v>
      </c>
      <c r="B6" s="23"/>
      <c r="C6" s="3"/>
      <c r="D6" s="3"/>
      <c r="E6" s="24"/>
      <c r="G6" s="23"/>
      <c r="H6" s="33"/>
      <c r="I6" s="16"/>
      <c r="J6" s="33"/>
      <c r="K6" s="69"/>
      <c r="L6" s="23"/>
      <c r="M6" s="16"/>
      <c r="N6" s="16"/>
      <c r="O6" s="16"/>
      <c r="P6" s="33"/>
      <c r="Q6" s="16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3"/>
      <c r="G7" s="23"/>
      <c r="H7" s="33"/>
      <c r="I7" s="16"/>
      <c r="J7" s="33"/>
      <c r="K7" s="69"/>
      <c r="L7" s="23"/>
      <c r="M7" s="16"/>
      <c r="N7" s="16"/>
      <c r="O7" s="16"/>
      <c r="P7" s="33"/>
      <c r="Q7" s="16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'[1]GT60%eff'!$C$12</f>
        <v>3304</v>
      </c>
      <c r="C8" s="10">
        <f>'[1]GT60%eff'!$C$24</f>
        <v>19427520</v>
      </c>
      <c r="D8" s="11">
        <f>'[1]GT60%eff'!$C$32</f>
        <v>0.60000962281535908</v>
      </c>
      <c r="E8" s="26">
        <f>'[1]GT60%eff'!$C$45/1000</f>
        <v>8672.3391999999985</v>
      </c>
      <c r="F8" s="12"/>
      <c r="G8" s="34">
        <f>[2]GT_Hgrid!G8</f>
        <v>4070848.6106599094</v>
      </c>
      <c r="H8" s="35">
        <f>[2]GT_Hgrid!I8</f>
        <v>145939.82597399666</v>
      </c>
      <c r="I8" s="17">
        <f>[2]GT_Hgrid!K8</f>
        <v>5476549.0841967594</v>
      </c>
      <c r="J8" s="35">
        <f>[2]GT_Hgrid!M8</f>
        <v>0</v>
      </c>
      <c r="K8" s="69"/>
      <c r="L8" s="41">
        <f>MIN($B8*RebateStructure!$F$5,RebateStructure!$H$5)</f>
        <v>195000</v>
      </c>
      <c r="M8" s="42">
        <f>MIN($B8*RebateStructure!$F$6,RebateStructure!$H$6-L8)</f>
        <v>455000</v>
      </c>
      <c r="N8" s="42">
        <f>MIN(1350000,IF($D8&lt;70%,$C8*RebateStructure!$F$8,$C8*RebateStructure!$F$9))</f>
        <v>1165651.2</v>
      </c>
      <c r="O8" s="42">
        <f>SUM(L8:N8)</f>
        <v>1815651.2</v>
      </c>
      <c r="P8" s="43">
        <f>O8/$E8/1000</f>
        <v>0.20936118365849898</v>
      </c>
      <c r="Q8" s="42">
        <v>25000</v>
      </c>
      <c r="R8" s="42">
        <v>25000</v>
      </c>
      <c r="S8" s="42">
        <f>MIN(G8*RebateStructure!$F$14,RebateStructure!$H$14)</f>
        <v>284959.40274619369</v>
      </c>
      <c r="T8" s="42">
        <f>MIN(IF(H8&lt;15000,H8*RebateStructure!$F$16,H8*RebateStructure!$F$17),RebateStructure!$H$17)</f>
        <v>145939.82597399666</v>
      </c>
      <c r="U8" s="42">
        <f>SUM(Q8:T8)</f>
        <v>480899.22872019035</v>
      </c>
      <c r="V8" s="43">
        <f>U8/$E8/1000</f>
        <v>5.545207788000156E-2</v>
      </c>
      <c r="X8" s="41">
        <f>MIN($B8*RebateStructure!$F$5,RebateStructure!$H$5)</f>
        <v>195000</v>
      </c>
      <c r="Y8" s="42">
        <f>MIN($B8*RebateStructure!$F$6,RebateStructure!$H$6-X8)</f>
        <v>455000</v>
      </c>
      <c r="Z8" s="42">
        <f>MIN(1350000,IF($D8&lt;70%,$C8*RebateStructure!$F$8,$C8*RebateStructure!$F$9))</f>
        <v>1165651.2</v>
      </c>
      <c r="AA8" s="42">
        <f>SUM(X8:Z8)</f>
        <v>1815651.2</v>
      </c>
      <c r="AB8" s="43">
        <f>AA8/$E8/1000</f>
        <v>0.20936118365849898</v>
      </c>
      <c r="AC8" s="41">
        <v>25000</v>
      </c>
      <c r="AD8" s="42">
        <v>25000</v>
      </c>
      <c r="AE8" s="42">
        <f>MIN(I8*RebateStructure!$F$14,RebateStructure!$H$14)</f>
        <v>383358.43589377322</v>
      </c>
      <c r="AF8" s="42">
        <f>MIN(IF(J8&lt;15000,J8*RebateStructure!$F$16,J8*RebateStructure!$F$17),RebateStructure!$H$17)</f>
        <v>0</v>
      </c>
      <c r="AG8" s="42">
        <f>SUM(AC8:AF8)</f>
        <v>433358.43589377322</v>
      </c>
      <c r="AH8" s="43">
        <f>AG8/$E8/1000</f>
        <v>4.9970189806894695E-2</v>
      </c>
    </row>
    <row r="9" spans="1:34" ht="12.75" x14ac:dyDescent="0.2">
      <c r="A9" s="6" t="s">
        <v>10</v>
      </c>
      <c r="B9" s="25">
        <f>'[1]GT65%eff'!$C$12</f>
        <v>3304</v>
      </c>
      <c r="C9" s="10">
        <f>'[1]GT65%eff'!$C$24</f>
        <v>19427520</v>
      </c>
      <c r="D9" s="11">
        <f>'[1]GT65%eff'!$C$32</f>
        <v>0.65015172205774241</v>
      </c>
      <c r="E9" s="26">
        <f>'[1]GT65%eff'!$C$45/1000</f>
        <v>8672.3391999999985</v>
      </c>
      <c r="F9" s="12"/>
      <c r="G9" s="34">
        <f>[2]GT_Hgrid!G9</f>
        <v>5237568.0341117019</v>
      </c>
      <c r="H9" s="35">
        <f>[2]GT_Hgrid!I9</f>
        <v>213547.01309779275</v>
      </c>
      <c r="I9" s="17">
        <f>[2]GT_Hgrid!K9</f>
        <v>7292762.4063411197</v>
      </c>
      <c r="J9" s="35">
        <f>[2]GT_Hgrid!M9</f>
        <v>0</v>
      </c>
      <c r="K9" s="69"/>
      <c r="L9" s="41">
        <f>MIN($B9*RebateStructure!$F$5,RebateStructure!$H$5)</f>
        <v>195000</v>
      </c>
      <c r="M9" s="42">
        <f>MIN($B9*RebateStructure!$F$6,RebateStructure!$H$6-L9)</f>
        <v>455000</v>
      </c>
      <c r="N9" s="42">
        <f>MIN(1350000,IF($D9&lt;70%,$C9*RebateStructure!$F$8,$C9*RebateStructure!$F$9))</f>
        <v>1165651.2</v>
      </c>
      <c r="O9" s="42">
        <f t="shared" ref="O9:O10" si="0">SUM(L9:N9)</f>
        <v>1815651.2</v>
      </c>
      <c r="P9" s="43">
        <f t="shared" ref="P9:P10" si="1">O9/$E9/1000</f>
        <v>0.20936118365849898</v>
      </c>
      <c r="Q9" s="42">
        <v>25000</v>
      </c>
      <c r="R9" s="42">
        <v>25000</v>
      </c>
      <c r="S9" s="42">
        <f>MIN(G9*RebateStructure!$F$14,RebateStructure!$H$14)</f>
        <v>366629.76238781918</v>
      </c>
      <c r="T9" s="42">
        <f>MIN(IF(H9&lt;15000,H9*RebateStructure!$F$16,H9*RebateStructure!$F$17),RebateStructure!$H$17)</f>
        <v>213547.01309779275</v>
      </c>
      <c r="U9" s="42">
        <f t="shared" ref="U9:U10" si="2">SUM(Q9:T9)</f>
        <v>630176.77548561199</v>
      </c>
      <c r="V9" s="43">
        <f t="shared" ref="V9:V10" si="3">U9/$E9/1000</f>
        <v>7.2665143850186589E-2</v>
      </c>
      <c r="X9" s="41">
        <f>MIN($B9*RebateStructure!$F$5,RebateStructure!$H$5)</f>
        <v>195000</v>
      </c>
      <c r="Y9" s="42">
        <f>MIN($B9*RebateStructure!$F$6,RebateStructure!$H$6-X9)</f>
        <v>455000</v>
      </c>
      <c r="Z9" s="42">
        <f>MIN(1350000,IF($D9&lt;70%,$C9*RebateStructure!$F$8,$C9*RebateStructure!$F$9))</f>
        <v>1165651.2</v>
      </c>
      <c r="AA9" s="42">
        <f t="shared" ref="AA9:AA10" si="4">SUM(X9:Z9)</f>
        <v>1815651.2</v>
      </c>
      <c r="AB9" s="43">
        <f t="shared" ref="AB9:AB10" si="5">AA9/$E9/1000</f>
        <v>0.20936118365849898</v>
      </c>
      <c r="AC9" s="41">
        <v>25000</v>
      </c>
      <c r="AD9" s="42">
        <v>25000</v>
      </c>
      <c r="AE9" s="42">
        <f>MIN(I9*RebateStructure!$F$14,RebateStructure!$H$14)</f>
        <v>510493.36844387843</v>
      </c>
      <c r="AF9" s="42">
        <f>MIN(IF(J9&lt;15000,J9*RebateStructure!$F$16,J9*RebateStructure!$F$17),RebateStructure!$H$17)</f>
        <v>0</v>
      </c>
      <c r="AG9" s="42">
        <f t="shared" ref="AG9:AG10" si="6">SUM(AC9:AF9)</f>
        <v>560493.36844387837</v>
      </c>
      <c r="AH9" s="43">
        <f t="shared" ref="AH9:AH10" si="7">AG9/$E9/1000</f>
        <v>6.46300099105762E-2</v>
      </c>
    </row>
    <row r="10" spans="1:34" ht="12.75" x14ac:dyDescent="0.2">
      <c r="A10" s="6" t="s">
        <v>13</v>
      </c>
      <c r="B10" s="25">
        <f>'[1]GTMax%eff'!$C$12</f>
        <v>3304</v>
      </c>
      <c r="C10" s="10">
        <f>'[1]GTMax%eff'!$C$24</f>
        <v>19427520</v>
      </c>
      <c r="D10" s="11">
        <f>'[1]GTMax%eff'!$C$32</f>
        <v>0.65265882701986166</v>
      </c>
      <c r="E10" s="26">
        <f>'[1]GTMax%eff'!$C$45/1000</f>
        <v>8672.3391999999985</v>
      </c>
      <c r="F10" s="12"/>
      <c r="G10" s="34">
        <f>[2]GT_Hgrid!G10</f>
        <v>5293822.3871920006</v>
      </c>
      <c r="H10" s="35">
        <f>[2]GT_Hgrid!I10</f>
        <v>217143.48604848742</v>
      </c>
      <c r="I10" s="17">
        <f>[2]GT_Hgrid!K10</f>
        <v>7292762.4063411197</v>
      </c>
      <c r="J10" s="35">
        <f>[2]GT_Hgrid!M10</f>
        <v>9613.5292625459169</v>
      </c>
      <c r="K10" s="69"/>
      <c r="L10" s="41">
        <f>MIN($B10*RebateStructure!$F$5,RebateStructure!$H$5)</f>
        <v>195000</v>
      </c>
      <c r="M10" s="42">
        <f>MIN($B10*RebateStructure!$F$6,RebateStructure!$H$6-L10)</f>
        <v>455000</v>
      </c>
      <c r="N10" s="42">
        <f>MIN(1350000,IF($D10&lt;70%,$C10*RebateStructure!$F$8,$C10*RebateStructure!$F$9))</f>
        <v>1165651.2</v>
      </c>
      <c r="O10" s="42">
        <f t="shared" si="0"/>
        <v>1815651.2</v>
      </c>
      <c r="P10" s="43">
        <f t="shared" si="1"/>
        <v>0.20936118365849898</v>
      </c>
      <c r="Q10" s="42">
        <v>25000</v>
      </c>
      <c r="R10" s="42">
        <v>25000</v>
      </c>
      <c r="S10" s="42">
        <f>MIN(G10*RebateStructure!$F$14,RebateStructure!$H$14)</f>
        <v>370567.56710344006</v>
      </c>
      <c r="T10" s="42">
        <f>MIN(IF(H10&lt;15000,H10*RebateStructure!$F$16,H10*RebateStructure!$F$17),RebateStructure!$H$17)</f>
        <v>217143.48604848742</v>
      </c>
      <c r="U10" s="42">
        <f t="shared" si="2"/>
        <v>637711.05315192742</v>
      </c>
      <c r="V10" s="43">
        <f t="shared" si="3"/>
        <v>7.3533914950181786E-2</v>
      </c>
      <c r="X10" s="41">
        <f>MIN($B10*RebateStructure!$F$5,RebateStructure!$H$5)</f>
        <v>195000</v>
      </c>
      <c r="Y10" s="42">
        <f>MIN($B10*RebateStructure!$F$6,RebateStructure!$H$6-X10)</f>
        <v>455000</v>
      </c>
      <c r="Z10" s="42">
        <f>MIN(1350000,IF($D10&lt;70%,$C10*RebateStructure!$F$8,$C10*RebateStructure!$F$9))</f>
        <v>1165651.2</v>
      </c>
      <c r="AA10" s="42">
        <f t="shared" si="4"/>
        <v>1815651.2</v>
      </c>
      <c r="AB10" s="43">
        <f t="shared" si="5"/>
        <v>0.20936118365849898</v>
      </c>
      <c r="AC10" s="41">
        <v>25000</v>
      </c>
      <c r="AD10" s="42">
        <v>25000</v>
      </c>
      <c r="AE10" s="42">
        <f>MIN(I10*RebateStructure!$F$14,RebateStructure!$H$14)</f>
        <v>510493.36844387843</v>
      </c>
      <c r="AF10" s="42">
        <f>MIN(IF(J10&lt;15000,J10*RebateStructure!$F$16,J10*RebateStructure!$F$17),RebateStructure!$H$17)</f>
        <v>7210.1469469094372</v>
      </c>
      <c r="AG10" s="42">
        <f t="shared" si="6"/>
        <v>567703.51539078786</v>
      </c>
      <c r="AH10" s="43">
        <f t="shared" si="7"/>
        <v>6.54614057751325E-2</v>
      </c>
    </row>
    <row r="11" spans="1:34" ht="12.75" x14ac:dyDescent="0.2">
      <c r="A11" s="7">
        <f>'[1]GTMax%eff'!$C$32</f>
        <v>0.65265882701986166</v>
      </c>
      <c r="B11" s="25"/>
      <c r="C11" s="10"/>
      <c r="D11" s="11"/>
      <c r="E11" s="26"/>
      <c r="F11" s="12"/>
      <c r="G11" s="34"/>
      <c r="H11" s="35"/>
      <c r="I11" s="17"/>
      <c r="J11" s="35"/>
      <c r="K11" s="69"/>
      <c r="L11" s="41"/>
      <c r="M11" s="42"/>
      <c r="N11" s="42"/>
      <c r="O11" s="42"/>
      <c r="P11" s="43"/>
      <c r="Q11" s="42"/>
      <c r="R11" s="42"/>
      <c r="S11" s="42"/>
      <c r="T11" s="42"/>
      <c r="U11" s="42"/>
      <c r="V11" s="43"/>
      <c r="X11" s="41"/>
      <c r="Y11" s="42"/>
      <c r="Z11" s="42"/>
      <c r="AA11" s="42"/>
      <c r="AB11" s="43"/>
      <c r="AC11" s="41"/>
      <c r="AD11" s="42"/>
      <c r="AE11" s="42"/>
      <c r="AF11" s="42"/>
      <c r="AG11" s="42"/>
      <c r="AH11" s="43"/>
    </row>
    <row r="12" spans="1:34" ht="12.75" x14ac:dyDescent="0.2">
      <c r="A12" s="8"/>
      <c r="B12" s="8"/>
      <c r="C12" s="8"/>
      <c r="D12" s="8"/>
      <c r="E12" s="58"/>
      <c r="F12" s="8"/>
      <c r="G12" s="59"/>
      <c r="H12" s="58"/>
      <c r="I12" s="8"/>
      <c r="J12" s="58"/>
      <c r="K12" s="69"/>
      <c r="L12" s="59"/>
      <c r="M12" s="8"/>
      <c r="N12" s="8"/>
      <c r="O12" s="8"/>
      <c r="P12" s="58"/>
      <c r="Q12" s="8"/>
      <c r="R12" s="8"/>
      <c r="S12" s="8"/>
      <c r="T12" s="8"/>
      <c r="U12" s="8"/>
      <c r="V12" s="58"/>
      <c r="X12" s="59"/>
      <c r="Y12" s="8"/>
      <c r="Z12" s="8"/>
      <c r="AA12" s="8"/>
      <c r="AB12" s="8"/>
      <c r="AC12" s="8"/>
      <c r="AD12" s="8"/>
      <c r="AE12" s="8"/>
      <c r="AF12" s="8"/>
      <c r="AG12" s="8"/>
      <c r="AH12" s="58"/>
    </row>
    <row r="13" spans="1:34" ht="12.75" x14ac:dyDescent="0.2">
      <c r="A13" s="5" t="s">
        <v>55</v>
      </c>
      <c r="B13" s="30"/>
      <c r="C13" s="3"/>
      <c r="D13" s="3"/>
      <c r="E13" s="24"/>
      <c r="F13" s="3"/>
      <c r="G13" s="34"/>
      <c r="H13" s="35"/>
      <c r="I13" s="17"/>
      <c r="J13" s="33"/>
      <c r="K13" s="69"/>
      <c r="L13" s="23"/>
      <c r="M13" s="16"/>
      <c r="N13" s="16"/>
      <c r="O13" s="16"/>
      <c r="P13" s="33"/>
      <c r="Q13" s="16"/>
      <c r="R13" s="16"/>
      <c r="S13" s="16"/>
      <c r="T13" s="16"/>
      <c r="U13" s="16"/>
      <c r="V13" s="33"/>
      <c r="X13" s="23"/>
      <c r="Y13" s="16"/>
      <c r="Z13" s="16"/>
      <c r="AA13" s="16"/>
      <c r="AB13" s="33"/>
      <c r="AC13" s="23"/>
      <c r="AD13" s="16"/>
      <c r="AE13" s="16"/>
      <c r="AF13" s="16"/>
      <c r="AG13" s="16"/>
      <c r="AH13" s="33"/>
    </row>
    <row r="14" spans="1:34" ht="12.75" x14ac:dyDescent="0.2">
      <c r="A14" s="5" t="s">
        <v>8</v>
      </c>
      <c r="B14" s="30"/>
      <c r="C14" s="3"/>
      <c r="D14" s="3"/>
      <c r="E14" s="24"/>
      <c r="F14" s="3"/>
      <c r="G14" s="34"/>
      <c r="H14" s="35"/>
      <c r="I14" s="17"/>
      <c r="J14" s="33"/>
      <c r="K14" s="69"/>
      <c r="L14" s="23"/>
      <c r="M14" s="16"/>
      <c r="N14" s="16"/>
      <c r="O14" s="16"/>
      <c r="P14" s="33"/>
      <c r="Q14" s="16"/>
      <c r="R14" s="16"/>
      <c r="S14" s="16"/>
      <c r="T14" s="16"/>
      <c r="U14" s="16"/>
      <c r="V14" s="33"/>
      <c r="X14" s="23"/>
      <c r="Y14" s="16"/>
      <c r="Z14" s="16"/>
      <c r="AA14" s="16"/>
      <c r="AB14" s="33"/>
      <c r="AC14" s="23"/>
      <c r="AD14" s="16"/>
      <c r="AE14" s="16"/>
      <c r="AF14" s="16"/>
      <c r="AG14" s="16"/>
      <c r="AH14" s="33"/>
    </row>
    <row r="15" spans="1:34" ht="12.75" x14ac:dyDescent="0.2">
      <c r="A15" s="6" t="s">
        <v>9</v>
      </c>
      <c r="B15" s="25">
        <f>'[1]GT60%eff'!$D$12</f>
        <v>7038</v>
      </c>
      <c r="C15" s="10">
        <f>'[1]GT60%eff'!$D$24</f>
        <v>41383440</v>
      </c>
      <c r="D15" s="11">
        <f>'[1]GT60%eff'!$D$32</f>
        <v>0.6000896509306205</v>
      </c>
      <c r="E15" s="26">
        <f>'[1]GT60%eff'!$D$45/1000</f>
        <v>11711.232</v>
      </c>
      <c r="F15" s="12"/>
      <c r="G15" s="34">
        <f>[2]GT_Hgrid!G15</f>
        <v>10938919.66382979</v>
      </c>
      <c r="H15" s="35">
        <f>[2]GT_Hgrid!I15</f>
        <v>281913.34614042257</v>
      </c>
      <c r="I15" s="17">
        <f>[2]GT_Hgrid!K15</f>
        <v>13654324.602277225</v>
      </c>
      <c r="J15" s="35">
        <f>[2]GT_Hgrid!M15</f>
        <v>0</v>
      </c>
      <c r="K15" s="69"/>
      <c r="L15" s="41">
        <f>MIN($B15*RebateStructure!$F$5,RebateStructure!$H$5)</f>
        <v>195000</v>
      </c>
      <c r="M15" s="42">
        <f>MIN($B15*RebateStructure!$F$6,RebateStructure!$H$6-L15)</f>
        <v>455000</v>
      </c>
      <c r="N15" s="42">
        <f>MIN(1350000,IF($D15&lt;70%,$C15*RebateStructure!$F$8,$C15*RebateStructure!$F$9))</f>
        <v>1350000</v>
      </c>
      <c r="O15" s="42">
        <f t="shared" ref="O15:O16" si="8">SUM(L15:N15)</f>
        <v>2000000</v>
      </c>
      <c r="P15" s="43">
        <f t="shared" ref="P15:P16" si="9">O15/$E15/1000</f>
        <v>0.17077622576343804</v>
      </c>
      <c r="Q15" s="42">
        <v>25000</v>
      </c>
      <c r="R15" s="42">
        <v>25000</v>
      </c>
      <c r="S15" s="42">
        <f>MIN(G15*RebateStructure!$F$14,RebateStructure!$H$14)</f>
        <v>765724.37646808545</v>
      </c>
      <c r="T15" s="42">
        <f>MIN(IF(H15&lt;15000,H15*RebateStructure!$F$16,H15*RebateStructure!$F$17),RebateStructure!$H$17)</f>
        <v>281913.34614042257</v>
      </c>
      <c r="U15" s="42">
        <f>SUM(Q15:T15)</f>
        <v>1097637.7226085081</v>
      </c>
      <c r="V15" s="43">
        <f>U15/$E15/1000</f>
        <v>9.372521376132828E-2</v>
      </c>
      <c r="X15" s="41">
        <f>MIN($B15*RebateStructure!$F$5,RebateStructure!$H$5)</f>
        <v>195000</v>
      </c>
      <c r="Y15" s="42">
        <f>MIN($B15*RebateStructure!$F$6,RebateStructure!$H$6-X15)</f>
        <v>455000</v>
      </c>
      <c r="Z15" s="42">
        <f>MIN(1350000,IF($D15&lt;70%,$C15*RebateStructure!$F$8,$C15*RebateStructure!$F$9))</f>
        <v>1350000</v>
      </c>
      <c r="AA15" s="42">
        <f t="shared" ref="AA15:AA16" si="10">SUM(X15:Z15)</f>
        <v>2000000</v>
      </c>
      <c r="AB15" s="43">
        <f t="shared" ref="AB15:AB16" si="11">AA15/$E15/1000</f>
        <v>0.17077622576343804</v>
      </c>
      <c r="AC15" s="41">
        <v>25000</v>
      </c>
      <c r="AD15" s="42">
        <v>25000</v>
      </c>
      <c r="AE15" s="42">
        <f>MIN(I15*RebateStructure!$F$14,RebateStructure!$H$14)</f>
        <v>955802.72215940582</v>
      </c>
      <c r="AF15" s="42">
        <f>MIN(IF(J15&lt;15000,J15*RebateStructure!$F$16,J15*RebateStructure!$F$17),RebateStructure!$H$17)</f>
        <v>0</v>
      </c>
      <c r="AG15" s="42">
        <f>SUM(AC15:AF15)</f>
        <v>1005802.7221594058</v>
      </c>
      <c r="AH15" s="43">
        <f>AG15/$E15/1000</f>
        <v>8.5883596376487611E-2</v>
      </c>
    </row>
    <row r="16" spans="1:34" ht="12.75" x14ac:dyDescent="0.2">
      <c r="A16" s="6" t="s">
        <v>10</v>
      </c>
      <c r="B16" s="25">
        <f>'[1]GT65%eff'!$D$12</f>
        <v>7038</v>
      </c>
      <c r="C16" s="10">
        <f>'[1]GT65%eff'!$D$24</f>
        <v>41383440</v>
      </c>
      <c r="D16" s="11">
        <f>'[1]GT65%eff'!$D$32</f>
        <v>0.65005167179075107</v>
      </c>
      <c r="E16" s="26">
        <f>'[1]GT65%eff'!$D$45/1000</f>
        <v>11711.232</v>
      </c>
      <c r="F16" s="12"/>
      <c r="G16" s="34">
        <f>[2]GT_Hgrid!G16</f>
        <v>13090239.192401309</v>
      </c>
      <c r="H16" s="35">
        <f>[2]GT_Hgrid!I16</f>
        <v>390564.94838148844</v>
      </c>
      <c r="I16" s="17">
        <f>[2]GT_Hgrid!K16</f>
        <v>16850842.812728602</v>
      </c>
      <c r="J16" s="35">
        <f>[2]GT_Hgrid!M16</f>
        <v>0</v>
      </c>
      <c r="K16" s="69"/>
      <c r="L16" s="41">
        <f>MIN($B16*RebateStructure!$F$5,RebateStructure!$H$5)</f>
        <v>195000</v>
      </c>
      <c r="M16" s="42">
        <f>MIN($B16*RebateStructure!$F$6,RebateStructure!$H$6-L16)</f>
        <v>455000</v>
      </c>
      <c r="N16" s="42">
        <f>MIN(1350000,IF($D16&lt;70%,$C16*RebateStructure!$F$8,$C16*RebateStructure!$F$9))</f>
        <v>1350000</v>
      </c>
      <c r="O16" s="42">
        <f t="shared" si="8"/>
        <v>2000000</v>
      </c>
      <c r="P16" s="43">
        <f t="shared" si="9"/>
        <v>0.17077622576343804</v>
      </c>
      <c r="Q16" s="42">
        <v>25000</v>
      </c>
      <c r="R16" s="42">
        <v>25000</v>
      </c>
      <c r="S16" s="42">
        <f>MIN(G16*RebateStructure!$F$14,RebateStructure!$H$14)</f>
        <v>916316.74346809171</v>
      </c>
      <c r="T16" s="42">
        <f>MIN(IF(H16&lt;15000,H16*RebateStructure!$F$16,H16*RebateStructure!$F$17),RebateStructure!$H$17)</f>
        <v>390564.94838148844</v>
      </c>
      <c r="U16" s="42">
        <f t="shared" ref="U16" si="12">SUM(Q16:T16)</f>
        <v>1356881.69184958</v>
      </c>
      <c r="V16" s="43">
        <f t="shared" ref="V16" si="13">U16/$E16/1000</f>
        <v>0.11586156707078982</v>
      </c>
      <c r="X16" s="41">
        <f>MIN($B16*RebateStructure!$F$5,RebateStructure!$H$5)</f>
        <v>195000</v>
      </c>
      <c r="Y16" s="42">
        <f>MIN($B16*RebateStructure!$F$6,RebateStructure!$H$6-X16)</f>
        <v>455000</v>
      </c>
      <c r="Z16" s="42">
        <f>MIN(1350000,IF($D16&lt;70%,$C16*RebateStructure!$F$8,$C16*RebateStructure!$F$9))</f>
        <v>1350000</v>
      </c>
      <c r="AA16" s="42">
        <f t="shared" si="10"/>
        <v>2000000</v>
      </c>
      <c r="AB16" s="43">
        <f t="shared" si="11"/>
        <v>0.17077622576343804</v>
      </c>
      <c r="AC16" s="41">
        <v>25000</v>
      </c>
      <c r="AD16" s="42">
        <v>25000</v>
      </c>
      <c r="AE16" s="42">
        <f>MIN(I16*RebateStructure!$F$14,RebateStructure!$H$14)</f>
        <v>1179558.9968910022</v>
      </c>
      <c r="AF16" s="42">
        <f>MIN(IF(J16&lt;15000,J16*RebateStructure!$F$16,J16*RebateStructure!$F$17),RebateStructure!$H$17)</f>
        <v>0</v>
      </c>
      <c r="AG16" s="42">
        <f t="shared" ref="AG16" si="14">SUM(AC16:AF16)</f>
        <v>1229558.9968910022</v>
      </c>
      <c r="AH16" s="43">
        <f t="shared" ref="AH16" si="15">AG16/$E16/1000</f>
        <v>0.1049897224212621</v>
      </c>
    </row>
    <row r="17" spans="1:34" ht="12.75" x14ac:dyDescent="0.2">
      <c r="A17" s="6" t="s">
        <v>13</v>
      </c>
      <c r="B17" s="25">
        <f>'[1]GTMax%eff'!$D$12</f>
        <v>7038</v>
      </c>
      <c r="C17" s="10">
        <f>'[1]GTMax%eff'!$D$24</f>
        <v>41383440</v>
      </c>
      <c r="D17" s="11">
        <f>'[1]GTMax%eff'!$D$32</f>
        <v>0.69794057975212098</v>
      </c>
      <c r="E17" s="26">
        <f>'[1]GTMax%eff'!$D$45/1000</f>
        <v>11711.232</v>
      </c>
      <c r="F17" s="12"/>
      <c r="G17" s="78">
        <f>[2]GT_Hgrid!G17</f>
        <v>15032950.881811958</v>
      </c>
      <c r="H17" s="35">
        <f>[2]GT_Hgrid!I17</f>
        <v>507098.21690145181</v>
      </c>
      <c r="I17" s="17">
        <f>[2]GT_Hgrid!K17</f>
        <v>16850842.812728602</v>
      </c>
      <c r="J17" s="35">
        <f>[2]GT_Hgrid!M17</f>
        <v>318364.67299790174</v>
      </c>
      <c r="K17" s="69"/>
      <c r="L17" s="41">
        <f>MIN($B17*RebateStructure!$F$5,RebateStructure!$H$5)</f>
        <v>195000</v>
      </c>
      <c r="M17" s="42">
        <f>MIN($B17*RebateStructure!$F$6,RebateStructure!$H$6-L17)</f>
        <v>455000</v>
      </c>
      <c r="N17" s="42">
        <f>MIN(1350000,IF($D17&lt;70%,$C17*RebateStructure!$F$8,$C17*RebateStructure!$F$9))</f>
        <v>1350000</v>
      </c>
      <c r="O17" s="42">
        <f>SUM(L17:N17)</f>
        <v>2000000</v>
      </c>
      <c r="P17" s="43">
        <f>O17/$E17/1000</f>
        <v>0.17077622576343804</v>
      </c>
      <c r="Q17" s="42">
        <v>25000</v>
      </c>
      <c r="R17" s="42">
        <v>25000</v>
      </c>
      <c r="S17" s="42">
        <f>MIN(G17*RebateStructure!$F$14,RebateStructure!$H$14)</f>
        <v>1052306.5617268372</v>
      </c>
      <c r="T17" s="42">
        <f>MIN(IF(H17&lt;15000,H17*RebateStructure!$F$16,H17*RebateStructure!$F$17),RebateStructure!$H$17)</f>
        <v>500000</v>
      </c>
      <c r="U17" s="42">
        <f>SUM(Q17:T17)</f>
        <v>1602306.5617268372</v>
      </c>
      <c r="V17" s="43">
        <f>U17/$E17/1000</f>
        <v>0.13681793356385025</v>
      </c>
      <c r="X17" s="41">
        <f>MIN($B17*RebateStructure!$F$5,RebateStructure!$H$5)</f>
        <v>195000</v>
      </c>
      <c r="Y17" s="42">
        <f>MIN($B17*RebateStructure!$F$6,RebateStructure!$H$6-X17)</f>
        <v>455000</v>
      </c>
      <c r="Z17" s="42">
        <f>MIN(1350000,IF($D17&lt;70%,$C17*RebateStructure!$F$8,$C17*RebateStructure!$F$9))</f>
        <v>1350000</v>
      </c>
      <c r="AA17" s="42">
        <f>SUM(X17:Z17)</f>
        <v>2000000</v>
      </c>
      <c r="AB17" s="43">
        <f>AA17/$E17/1000</f>
        <v>0.17077622576343804</v>
      </c>
      <c r="AC17" s="41">
        <v>25000</v>
      </c>
      <c r="AD17" s="42">
        <v>25000</v>
      </c>
      <c r="AE17" s="42">
        <f>MIN(I17*RebateStructure!$F$14,RebateStructure!$H$14)</f>
        <v>1179558.9968910022</v>
      </c>
      <c r="AF17" s="42">
        <f>MIN(IF(J17&lt;15000,J17*RebateStructure!$F$16,J17*RebateStructure!$F$17),RebateStructure!$H$17)</f>
        <v>318364.67299790174</v>
      </c>
      <c r="AG17" s="42">
        <f>SUM(AC17:AF17)</f>
        <v>1547923.6698889039</v>
      </c>
      <c r="AH17" s="43">
        <f>AG17/$E17/1000</f>
        <v>0.13217428105675849</v>
      </c>
    </row>
    <row r="18" spans="1:34" ht="12.75" x14ac:dyDescent="0.2">
      <c r="A18" s="7">
        <f>'[1]GTMax%eff'!$D$32</f>
        <v>0.69794057975212098</v>
      </c>
      <c r="B18" s="25"/>
      <c r="C18" s="10"/>
      <c r="D18" s="11"/>
      <c r="E18" s="26"/>
      <c r="F18" s="12"/>
      <c r="G18" s="78"/>
      <c r="H18" s="35"/>
      <c r="I18" s="17"/>
      <c r="J18" s="35"/>
      <c r="K18" s="69"/>
      <c r="L18" s="41"/>
      <c r="M18" s="42"/>
      <c r="N18" s="42"/>
      <c r="O18" s="42"/>
      <c r="P18" s="43"/>
      <c r="Q18" s="42"/>
      <c r="R18" s="42"/>
      <c r="S18" s="42"/>
      <c r="T18" s="42"/>
      <c r="U18" s="42"/>
      <c r="V18" s="43"/>
      <c r="X18" s="41"/>
      <c r="Y18" s="42"/>
      <c r="Z18" s="42"/>
      <c r="AA18" s="42"/>
      <c r="AB18" s="43"/>
      <c r="AC18" s="41"/>
      <c r="AD18" s="42"/>
      <c r="AE18" s="42"/>
      <c r="AF18" s="42"/>
      <c r="AG18" s="42"/>
      <c r="AH18" s="43"/>
    </row>
    <row r="19" spans="1:34" ht="12.75" x14ac:dyDescent="0.2">
      <c r="A19" s="8"/>
      <c r="B19" s="8"/>
      <c r="C19" s="8"/>
      <c r="D19" s="8"/>
      <c r="E19" s="58"/>
      <c r="F19" s="8"/>
      <c r="G19" s="59"/>
      <c r="H19" s="58"/>
      <c r="I19" s="8"/>
      <c r="J19" s="58"/>
      <c r="K19" s="69"/>
      <c r="L19" s="59"/>
      <c r="M19" s="8"/>
      <c r="N19" s="8"/>
      <c r="O19" s="8"/>
      <c r="P19" s="58"/>
      <c r="Q19" s="8"/>
      <c r="R19" s="8"/>
      <c r="S19" s="8"/>
      <c r="T19" s="8"/>
      <c r="U19" s="8"/>
      <c r="V19" s="58"/>
      <c r="X19" s="59"/>
      <c r="Y19" s="8"/>
      <c r="Z19" s="8"/>
      <c r="AA19" s="8"/>
      <c r="AB19" s="8"/>
      <c r="AC19" s="8"/>
      <c r="AD19" s="8"/>
      <c r="AE19" s="8"/>
      <c r="AF19" s="8"/>
      <c r="AG19" s="8"/>
      <c r="AH19" s="58"/>
    </row>
    <row r="20" spans="1:34" ht="12.75" x14ac:dyDescent="0.2">
      <c r="A20" s="5" t="s">
        <v>56</v>
      </c>
      <c r="B20" s="30"/>
      <c r="C20" s="3"/>
      <c r="D20" s="3"/>
      <c r="E20" s="24"/>
      <c r="F20" s="3"/>
      <c r="G20" s="34"/>
      <c r="H20" s="35"/>
      <c r="I20" s="17"/>
      <c r="J20" s="33"/>
      <c r="K20" s="69"/>
      <c r="L20" s="23"/>
      <c r="M20" s="16"/>
      <c r="N20" s="16"/>
      <c r="O20" s="16"/>
      <c r="P20" s="33"/>
      <c r="Q20" s="16"/>
      <c r="R20" s="16"/>
      <c r="S20" s="16"/>
      <c r="T20" s="16"/>
      <c r="U20" s="16"/>
      <c r="V20" s="33"/>
      <c r="X20" s="23"/>
      <c r="Y20" s="16"/>
      <c r="Z20" s="16"/>
      <c r="AA20" s="16"/>
      <c r="AB20" s="33"/>
      <c r="AC20" s="23"/>
      <c r="AD20" s="16"/>
      <c r="AE20" s="16"/>
      <c r="AF20" s="16"/>
      <c r="AG20" s="16"/>
      <c r="AH20" s="33"/>
    </row>
    <row r="21" spans="1:34" ht="12.75" x14ac:dyDescent="0.2">
      <c r="A21" s="5" t="s">
        <v>8</v>
      </c>
      <c r="B21" s="30"/>
      <c r="C21" s="3"/>
      <c r="D21" s="3"/>
      <c r="E21" s="24"/>
      <c r="F21" s="3"/>
      <c r="G21" s="34"/>
      <c r="H21" s="35"/>
      <c r="I21" s="17"/>
      <c r="J21" s="33"/>
      <c r="K21" s="69"/>
      <c r="L21" s="23"/>
      <c r="M21" s="16"/>
      <c r="N21" s="16"/>
      <c r="O21" s="16"/>
      <c r="P21" s="33"/>
      <c r="Q21" s="16"/>
      <c r="R21" s="16"/>
      <c r="S21" s="16"/>
      <c r="T21" s="16"/>
      <c r="U21" s="16"/>
      <c r="V21" s="33"/>
      <c r="X21" s="23"/>
      <c r="Y21" s="16"/>
      <c r="Z21" s="16"/>
      <c r="AA21" s="16"/>
      <c r="AB21" s="33"/>
      <c r="AC21" s="23"/>
      <c r="AD21" s="16"/>
      <c r="AE21" s="16"/>
      <c r="AF21" s="16"/>
      <c r="AG21" s="16"/>
      <c r="AH21" s="33"/>
    </row>
    <row r="22" spans="1:34" ht="12.75" x14ac:dyDescent="0.2">
      <c r="A22" s="6" t="s">
        <v>9</v>
      </c>
      <c r="B22" s="25">
        <f>'[1]GT60%eff'!$E$12</f>
        <v>9950</v>
      </c>
      <c r="C22" s="10">
        <f>'[1]GT60%eff'!$E$24</f>
        <v>58506000</v>
      </c>
      <c r="D22" s="11">
        <f>'[1]GT60%eff'!$E$32</f>
        <v>0.60020286522884048</v>
      </c>
      <c r="E22" s="26">
        <f>'[1]GT60%eff'!$E$45/1000</f>
        <v>15728.96</v>
      </c>
      <c r="F22" s="12"/>
      <c r="G22" s="34">
        <f>[2]GT_Hgrid!G22</f>
        <v>14534033.288724203</v>
      </c>
      <c r="H22" s="35">
        <f>[2]GT_Hgrid!I22</f>
        <v>415453.94754867384</v>
      </c>
      <c r="I22" s="17">
        <f>[2]GT_Hgrid!K22</f>
        <v>18535708.684075031</v>
      </c>
      <c r="J22" s="35">
        <f>[2]GT_Hgrid!M22</f>
        <v>0</v>
      </c>
      <c r="K22" s="69"/>
      <c r="L22" s="41">
        <f>MIN($B22*RebateStructure!$F$5,RebateStructure!$H$5)</f>
        <v>195000</v>
      </c>
      <c r="M22" s="42">
        <f>MIN($B22*RebateStructure!$F$6,RebateStructure!$H$6-L22)</f>
        <v>455000</v>
      </c>
      <c r="N22" s="42">
        <f>MIN(1350000,IF($D22&lt;70%,$C22*RebateStructure!$F$8,$C22*RebateStructure!$F$9))</f>
        <v>1350000</v>
      </c>
      <c r="O22" s="42">
        <f t="shared" ref="O22:O23" si="16">SUM(L22:N22)</f>
        <v>2000000</v>
      </c>
      <c r="P22" s="43">
        <f t="shared" ref="P22:P23" si="17">O22/$E22/1000</f>
        <v>0.12715398856631335</v>
      </c>
      <c r="Q22" s="42">
        <v>25000</v>
      </c>
      <c r="R22" s="42">
        <v>25000</v>
      </c>
      <c r="S22" s="42">
        <f>MIN(G22*RebateStructure!$F$14,RebateStructure!$H$14)</f>
        <v>1017382.3302106942</v>
      </c>
      <c r="T22" s="42">
        <f>MIN(IF(H22&lt;15000,H22*RebateStructure!$F$16,H22*RebateStructure!$F$17),RebateStructure!$H$17)</f>
        <v>415453.94754867384</v>
      </c>
      <c r="U22" s="42">
        <f>SUM(Q22:T22)</f>
        <v>1482836.2777593681</v>
      </c>
      <c r="V22" s="43">
        <f>U22/$E22/1000</f>
        <v>9.4274273553964671E-2</v>
      </c>
      <c r="X22" s="41">
        <f>MIN($B22*RebateStructure!$F$5,RebateStructure!$H$5)</f>
        <v>195000</v>
      </c>
      <c r="Y22" s="42">
        <f>MIN($B22*RebateStructure!$F$6,RebateStructure!$H$6-X22)</f>
        <v>455000</v>
      </c>
      <c r="Z22" s="42">
        <f>MIN(1350000,IF($D22&lt;70%,$C22*RebateStructure!$F$8,$C22*RebateStructure!$F$9))</f>
        <v>1350000</v>
      </c>
      <c r="AA22" s="42">
        <f t="shared" ref="AA22:AA23" si="18">SUM(X22:Z22)</f>
        <v>2000000</v>
      </c>
      <c r="AB22" s="43">
        <f t="shared" ref="AB22:AB23" si="19">AA22/$E22/1000</f>
        <v>0.12715398856631335</v>
      </c>
      <c r="AC22" s="41">
        <v>25000</v>
      </c>
      <c r="AD22" s="42">
        <v>25000</v>
      </c>
      <c r="AE22" s="42">
        <f>MIN(I22*RebateStructure!$F$14,RebateStructure!$H$14)</f>
        <v>1297499.6078852522</v>
      </c>
      <c r="AF22" s="42">
        <f>MIN(IF(J22&lt;15000,J22*RebateStructure!$F$16,J22*RebateStructure!$F$17),RebateStructure!$H$17)</f>
        <v>0</v>
      </c>
      <c r="AG22" s="42">
        <f>SUM(AC22:AF22)</f>
        <v>1347499.6078852522</v>
      </c>
      <c r="AH22" s="43">
        <f>AG22/$E22/1000</f>
        <v>8.5669974867076545E-2</v>
      </c>
    </row>
    <row r="23" spans="1:34" ht="12.75" x14ac:dyDescent="0.2">
      <c r="A23" s="6" t="s">
        <v>10</v>
      </c>
      <c r="B23" s="25">
        <f>'[1]GT65%eff'!$E$12</f>
        <v>9950</v>
      </c>
      <c r="C23" s="10">
        <f>'[1]GT65%eff'!$E$24</f>
        <v>58506000</v>
      </c>
      <c r="D23" s="11">
        <f>'[1]GT65%eff'!$E$32</f>
        <v>0.64995916230625561</v>
      </c>
      <c r="E23" s="26">
        <f>'[1]GT65%eff'!$E$45/1000</f>
        <v>15728.96</v>
      </c>
      <c r="F23" s="12"/>
      <c r="G23" s="34">
        <f>[2]GT_Hgrid!G23</f>
        <v>17695057.035510179</v>
      </c>
      <c r="H23" s="35">
        <f>[2]GT_Hgrid!I23</f>
        <v>581554.85583530646</v>
      </c>
      <c r="I23" s="17">
        <f>[2]GT_Hgrid!K23</f>
        <v>23296625.564041957</v>
      </c>
      <c r="J23" s="35">
        <f>[2]GT_Hgrid!M23</f>
        <v>0</v>
      </c>
      <c r="K23" s="69"/>
      <c r="L23" s="41">
        <f>MIN($B23*RebateStructure!$F$5,RebateStructure!$H$5)</f>
        <v>195000</v>
      </c>
      <c r="M23" s="42">
        <f>MIN($B23*RebateStructure!$F$6,RebateStructure!$H$6-L23)</f>
        <v>455000</v>
      </c>
      <c r="N23" s="42">
        <f>MIN(1350000,IF($D23&lt;70%,$C23*RebateStructure!$F$8,$C23*RebateStructure!$F$9))</f>
        <v>1350000</v>
      </c>
      <c r="O23" s="42">
        <f t="shared" si="16"/>
        <v>2000000</v>
      </c>
      <c r="P23" s="43">
        <f t="shared" si="17"/>
        <v>0.12715398856631335</v>
      </c>
      <c r="Q23" s="42">
        <v>25000</v>
      </c>
      <c r="R23" s="42">
        <v>25000</v>
      </c>
      <c r="S23" s="42">
        <f>MIN(G23*RebateStructure!$F$14,RebateStructure!$H$14)</f>
        <v>1238653.9924857125</v>
      </c>
      <c r="T23" s="42">
        <f>MIN(IF(H23&lt;15000,H23*RebateStructure!$F$16,H23*RebateStructure!$F$17),RebateStructure!$H$17)</f>
        <v>500000</v>
      </c>
      <c r="U23" s="42">
        <f t="shared" ref="U23" si="20">SUM(Q23:T23)</f>
        <v>1788653.9924857125</v>
      </c>
      <c r="V23" s="43">
        <f t="shared" ref="V23" si="21">U23/$E23/1000</f>
        <v>0.11371724465480951</v>
      </c>
      <c r="X23" s="41">
        <f>MIN($B23*RebateStructure!$F$5,RebateStructure!$H$5)</f>
        <v>195000</v>
      </c>
      <c r="Y23" s="42">
        <f>MIN($B23*RebateStructure!$F$6,RebateStructure!$H$6-X23)</f>
        <v>455000</v>
      </c>
      <c r="Z23" s="42">
        <f>MIN(1350000,IF($D23&lt;70%,$C23*RebateStructure!$F$8,$C23*RebateStructure!$F$9))</f>
        <v>1350000</v>
      </c>
      <c r="AA23" s="42">
        <f t="shared" si="18"/>
        <v>2000000</v>
      </c>
      <c r="AB23" s="43">
        <f t="shared" si="19"/>
        <v>0.12715398856631335</v>
      </c>
      <c r="AC23" s="41">
        <v>25000</v>
      </c>
      <c r="AD23" s="42">
        <v>25000</v>
      </c>
      <c r="AE23" s="42">
        <f>MIN(I23*RebateStructure!$F$14,RebateStructure!$H$14)</f>
        <v>1630763.7894829372</v>
      </c>
      <c r="AF23" s="42">
        <f>MIN(IF(J23&lt;15000,J23*RebateStructure!$F$16,J23*RebateStructure!$F$17),RebateStructure!$H$17)</f>
        <v>0</v>
      </c>
      <c r="AG23" s="42">
        <f t="shared" ref="AG23" si="22">SUM(AC23:AF23)</f>
        <v>1680763.7894829372</v>
      </c>
      <c r="AH23" s="43">
        <f t="shared" ref="AH23" si="23">AG23/$E23/1000</f>
        <v>0.10685790983529346</v>
      </c>
    </row>
    <row r="24" spans="1:34" ht="12.75" x14ac:dyDescent="0.2">
      <c r="A24" s="6" t="s">
        <v>13</v>
      </c>
      <c r="B24" s="25">
        <f>'[1]GTMax%eff'!$E$12</f>
        <v>9950</v>
      </c>
      <c r="C24" s="10">
        <f>'[1]GTMax%eff'!$E$24</f>
        <v>58506000</v>
      </c>
      <c r="D24" s="11">
        <f>'[1]GTMax%eff'!$E$32</f>
        <v>0.68959553455436606</v>
      </c>
      <c r="E24" s="26">
        <f>'[1]GTMax%eff'!$E$45/1000</f>
        <v>15728.96</v>
      </c>
      <c r="F24" s="12"/>
      <c r="G24" s="78">
        <f>[2]GT_Hgrid!G24</f>
        <v>20074932.533166397</v>
      </c>
      <c r="H24" s="35">
        <f>[2]GT_Hgrid!I24</f>
        <v>728223.3769088866</v>
      </c>
      <c r="I24" s="17">
        <f>[2]GT_Hgrid!K24</f>
        <v>23296625.564041957</v>
      </c>
      <c r="J24" s="35">
        <f>[2]GT_Hgrid!M24</f>
        <v>393747.20000000001</v>
      </c>
      <c r="K24" s="69"/>
      <c r="L24" s="41">
        <f>MIN($B24*RebateStructure!$F$5,RebateStructure!$H$5)</f>
        <v>195000</v>
      </c>
      <c r="M24" s="42">
        <f>MIN($B24*RebateStructure!$F$6,RebateStructure!$H$6-L24)</f>
        <v>455000</v>
      </c>
      <c r="N24" s="42">
        <f>MIN(1350000,IF($D24&lt;70%,$C24*RebateStructure!$F$8,$C24*RebateStructure!$F$9))</f>
        <v>1350000</v>
      </c>
      <c r="O24" s="42">
        <f>SUM(L24:N24)</f>
        <v>2000000</v>
      </c>
      <c r="P24" s="43">
        <f>O24/$E24/1000</f>
        <v>0.12715398856631335</v>
      </c>
      <c r="Q24" s="42">
        <v>25000</v>
      </c>
      <c r="R24" s="42">
        <v>25000</v>
      </c>
      <c r="S24" s="42">
        <f>MIN(G24*RebateStructure!$F$14,RebateStructure!$H$14)</f>
        <v>1405245.2773216479</v>
      </c>
      <c r="T24" s="42">
        <f>MIN(IF(H24&lt;15000,H24*RebateStructure!$F$16,H24*RebateStructure!$F$17),RebateStructure!$H$17)</f>
        <v>500000</v>
      </c>
      <c r="U24" s="42">
        <f>SUM(Q24:T24)</f>
        <v>1955245.2773216479</v>
      </c>
      <c r="V24" s="43">
        <f>U24/$E24/1000</f>
        <v>0.1243086178184475</v>
      </c>
      <c r="X24" s="41">
        <f>MIN($B24*RebateStructure!$F$5,RebateStructure!$H$5)</f>
        <v>195000</v>
      </c>
      <c r="Y24" s="42">
        <f>MIN($B24*RebateStructure!$F$6,RebateStructure!$H$6-X24)</f>
        <v>455000</v>
      </c>
      <c r="Z24" s="42">
        <f>MIN(1350000,IF($D24&lt;70%,$C24*RebateStructure!$F$8,$C24*RebateStructure!$F$9))</f>
        <v>1350000</v>
      </c>
      <c r="AA24" s="42">
        <f>SUM(X24:Z24)</f>
        <v>2000000</v>
      </c>
      <c r="AB24" s="43">
        <f>AA24/$E24/1000</f>
        <v>0.12715398856631335</v>
      </c>
      <c r="AC24" s="41">
        <v>25000</v>
      </c>
      <c r="AD24" s="42">
        <v>25000</v>
      </c>
      <c r="AE24" s="42">
        <f>MIN(I24*RebateStructure!$F$14,RebateStructure!$H$14)</f>
        <v>1630763.7894829372</v>
      </c>
      <c r="AF24" s="42">
        <f>MIN(IF(J24&lt;15000,J24*RebateStructure!$F$16,J24*RebateStructure!$F$17),RebateStructure!$H$17)</f>
        <v>393747.20000000001</v>
      </c>
      <c r="AG24" s="42">
        <f>SUM(AC24:AF24)</f>
        <v>2074510.9894829371</v>
      </c>
      <c r="AH24" s="43">
        <f>AG24/$E24/1000</f>
        <v>0.1318911733187024</v>
      </c>
    </row>
    <row r="25" spans="1:34" ht="12.75" x14ac:dyDescent="0.2">
      <c r="A25" s="7">
        <f>'[1]GTMax%eff'!$E$32</f>
        <v>0.68959553455436606</v>
      </c>
      <c r="B25" s="25"/>
      <c r="C25" s="10"/>
      <c r="D25" s="11"/>
      <c r="E25" s="26"/>
      <c r="F25" s="12"/>
      <c r="G25" s="78"/>
      <c r="H25" s="35"/>
      <c r="I25" s="17"/>
      <c r="J25" s="35"/>
      <c r="K25" s="69"/>
      <c r="L25" s="41"/>
      <c r="M25" s="42"/>
      <c r="N25" s="42"/>
      <c r="O25" s="42"/>
      <c r="P25" s="43"/>
      <c r="Q25" s="42"/>
      <c r="R25" s="42"/>
      <c r="S25" s="42"/>
      <c r="T25" s="42"/>
      <c r="U25" s="42"/>
      <c r="V25" s="43"/>
      <c r="X25" s="41"/>
      <c r="Y25" s="42"/>
      <c r="Z25" s="42"/>
      <c r="AA25" s="42"/>
      <c r="AB25" s="43"/>
      <c r="AC25" s="41"/>
      <c r="AD25" s="42"/>
      <c r="AE25" s="42"/>
      <c r="AF25" s="42"/>
      <c r="AG25" s="42"/>
      <c r="AH25" s="43"/>
    </row>
    <row r="26" spans="1:34" ht="12.75" x14ac:dyDescent="0.2">
      <c r="A26" s="8"/>
      <c r="B26" s="8"/>
      <c r="C26" s="8"/>
      <c r="D26" s="8"/>
      <c r="E26" s="58"/>
      <c r="F26" s="8"/>
      <c r="G26" s="59"/>
      <c r="H26" s="58"/>
      <c r="I26" s="8"/>
      <c r="J26" s="58"/>
      <c r="K26" s="69"/>
      <c r="L26" s="59"/>
      <c r="M26" s="8"/>
      <c r="N26" s="8"/>
      <c r="O26" s="8"/>
      <c r="P26" s="58"/>
      <c r="Q26" s="8"/>
      <c r="R26" s="8"/>
      <c r="S26" s="8"/>
      <c r="T26" s="8"/>
      <c r="U26" s="8"/>
      <c r="V26" s="58"/>
      <c r="X26" s="59"/>
      <c r="Y26" s="8"/>
      <c r="Z26" s="8"/>
      <c r="AA26" s="8"/>
      <c r="AB26" s="8"/>
      <c r="AC26" s="8"/>
      <c r="AD26" s="8"/>
      <c r="AE26" s="8"/>
      <c r="AF26" s="8"/>
      <c r="AG26" s="8"/>
      <c r="AH26" s="58"/>
    </row>
    <row r="27" spans="1:34" ht="12.75" x14ac:dyDescent="0.2">
      <c r="A27" s="5" t="s">
        <v>57</v>
      </c>
      <c r="B27" s="30"/>
      <c r="C27" s="3"/>
      <c r="D27" s="3"/>
      <c r="E27" s="24"/>
      <c r="F27" s="3"/>
      <c r="G27" s="23"/>
      <c r="H27" s="33"/>
      <c r="I27" s="17"/>
      <c r="J27" s="33"/>
      <c r="K27" s="69"/>
      <c r="L27" s="23"/>
      <c r="M27" s="16"/>
      <c r="N27" s="16"/>
      <c r="O27" s="16"/>
      <c r="P27" s="33"/>
      <c r="Q27" s="16"/>
      <c r="R27" s="16"/>
      <c r="S27" s="16"/>
      <c r="T27" s="16"/>
      <c r="U27" s="16"/>
      <c r="V27" s="33"/>
      <c r="X27" s="23"/>
      <c r="Y27" s="16"/>
      <c r="Z27" s="16"/>
      <c r="AA27" s="16"/>
      <c r="AB27" s="33"/>
      <c r="AC27" s="23"/>
      <c r="AD27" s="16"/>
      <c r="AE27" s="16"/>
      <c r="AF27" s="16"/>
      <c r="AG27" s="16"/>
      <c r="AH27" s="33"/>
    </row>
    <row r="28" spans="1:34" ht="12.75" x14ac:dyDescent="0.2">
      <c r="A28" s="5" t="s">
        <v>8</v>
      </c>
      <c r="B28" s="30"/>
      <c r="C28" s="3"/>
      <c r="D28" s="3"/>
      <c r="E28" s="24"/>
      <c r="F28" s="3"/>
      <c r="G28" s="23"/>
      <c r="H28" s="33"/>
      <c r="I28" s="17"/>
      <c r="J28" s="33"/>
      <c r="K28" s="69"/>
      <c r="L28" s="23"/>
      <c r="M28" s="16"/>
      <c r="N28" s="16"/>
      <c r="O28" s="16"/>
      <c r="P28" s="33"/>
      <c r="Q28" s="16"/>
      <c r="R28" s="16"/>
      <c r="S28" s="16"/>
      <c r="T28" s="16"/>
      <c r="U28" s="16"/>
      <c r="V28" s="33"/>
      <c r="X28" s="23"/>
      <c r="Y28" s="16"/>
      <c r="Z28" s="16"/>
      <c r="AA28" s="16"/>
      <c r="AB28" s="33"/>
      <c r="AC28" s="23"/>
      <c r="AD28" s="16"/>
      <c r="AE28" s="16"/>
      <c r="AF28" s="16"/>
      <c r="AG28" s="16"/>
      <c r="AH28" s="33"/>
    </row>
    <row r="29" spans="1:34" ht="12.75" x14ac:dyDescent="0.2">
      <c r="A29" s="6" t="s">
        <v>9</v>
      </c>
      <c r="B29" s="25">
        <f>'[1]GT60%eff'!$F$12</f>
        <v>20336</v>
      </c>
      <c r="C29" s="10">
        <f>'[1]GT60%eff'!$F$24</f>
        <v>119575680</v>
      </c>
      <c r="D29" s="11">
        <f>'[1]GT60%eff'!$F$32</f>
        <v>0.59994155798643756</v>
      </c>
      <c r="E29" s="26">
        <f>'[1]GT60%eff'!$F$45/1000</f>
        <v>24696.038399999998</v>
      </c>
      <c r="F29" s="12"/>
      <c r="G29" s="34">
        <f>[2]GT_Hgrid!G29</f>
        <v>36274273.630721577</v>
      </c>
      <c r="H29" s="35">
        <f>[2]GT_Hgrid!I29</f>
        <v>703308.26608686487</v>
      </c>
      <c r="I29" s="17">
        <f>[2]GT_Hgrid!K29</f>
        <v>43048577.73916173</v>
      </c>
      <c r="J29" s="35">
        <f>[2]GT_Hgrid!M29</f>
        <v>0</v>
      </c>
      <c r="K29" s="69"/>
      <c r="L29" s="41">
        <f>MIN($B29*RebateStructure!$F$5,RebateStructure!$H$5)</f>
        <v>195000</v>
      </c>
      <c r="M29" s="42">
        <f>MIN($B29*RebateStructure!$F$6,RebateStructure!$H$6-L29)</f>
        <v>455000</v>
      </c>
      <c r="N29" s="42">
        <f>MIN(1350000,IF($D29&lt;70%,$C29*RebateStructure!$F$8,$C29*RebateStructure!$F$9))</f>
        <v>1350000</v>
      </c>
      <c r="O29" s="42">
        <f t="shared" ref="O29:O30" si="24">SUM(L29:N29)</f>
        <v>2000000</v>
      </c>
      <c r="P29" s="43">
        <f t="shared" ref="P29:P30" si="25">O29/$E29/1000</f>
        <v>8.0984648938673506E-2</v>
      </c>
      <c r="Q29" s="42">
        <v>25000</v>
      </c>
      <c r="R29" s="42">
        <v>25000</v>
      </c>
      <c r="S29" s="42">
        <f>MIN(G29*RebateStructure!$F$14,RebateStructure!$H$14)</f>
        <v>2000000</v>
      </c>
      <c r="T29" s="42">
        <f>MIN(IF(H29&lt;15000,H29*RebateStructure!$F$16,H29*RebateStructure!$F$17),RebateStructure!$H$17)</f>
        <v>500000</v>
      </c>
      <c r="U29" s="42">
        <f>SUM(Q29:T29)</f>
        <v>2550000</v>
      </c>
      <c r="V29" s="43">
        <f>U29/$E29/1000</f>
        <v>0.10325542739680872</v>
      </c>
      <c r="X29" s="41">
        <f>MIN($B29*RebateStructure!$F$5,RebateStructure!$H$5)</f>
        <v>195000</v>
      </c>
      <c r="Y29" s="42">
        <f>MIN($B29*RebateStructure!$F$6,RebateStructure!$H$6-X29)</f>
        <v>455000</v>
      </c>
      <c r="Z29" s="42">
        <f>MIN(1350000,IF($D29&lt;70%,$C29*RebateStructure!$F$8,$C29*RebateStructure!$F$9))</f>
        <v>1350000</v>
      </c>
      <c r="AA29" s="42">
        <f t="shared" ref="AA29:AA30" si="26">SUM(X29:Z29)</f>
        <v>2000000</v>
      </c>
      <c r="AB29" s="43">
        <f t="shared" ref="AB29:AB30" si="27">AA29/$E29/1000</f>
        <v>8.0984648938673506E-2</v>
      </c>
      <c r="AC29" s="41">
        <v>25000</v>
      </c>
      <c r="AD29" s="42">
        <v>25000</v>
      </c>
      <c r="AE29" s="42">
        <f>MIN(I29*RebateStructure!$F$14,RebateStructure!$H$14)</f>
        <v>2000000</v>
      </c>
      <c r="AF29" s="42">
        <f>MIN(IF(J29&lt;15000,J29*RebateStructure!$F$16,J29*RebateStructure!$F$17),RebateStructure!$H$17)</f>
        <v>0</v>
      </c>
      <c r="AG29" s="42">
        <f>SUM(AC29:AF29)</f>
        <v>2050000</v>
      </c>
      <c r="AH29" s="43">
        <f>AG29/$E29/1000</f>
        <v>8.3009265162140355E-2</v>
      </c>
    </row>
    <row r="30" spans="1:34" ht="12.75" x14ac:dyDescent="0.2">
      <c r="A30" s="6" t="s">
        <v>10</v>
      </c>
      <c r="B30" s="25">
        <f>'[1]GT65%eff'!$F$12</f>
        <v>20336</v>
      </c>
      <c r="C30" s="10">
        <f>'[1]GT65%eff'!$F$24</f>
        <v>119575680</v>
      </c>
      <c r="D30" s="11">
        <f>'[1]GT65%eff'!$F$32</f>
        <v>0.64991199168736624</v>
      </c>
      <c r="E30" s="26">
        <f>'[1]GT65%eff'!$F$45/1000</f>
        <v>24696.038399999998</v>
      </c>
      <c r="F30" s="12"/>
      <c r="G30" s="34">
        <f>[2]GT_Hgrid!G30</f>
        <v>41844647.184280477</v>
      </c>
      <c r="H30" s="35">
        <f>[2]GT_Hgrid!I30</f>
        <v>959222.47261563269</v>
      </c>
      <c r="I30" s="17">
        <f>[2]GT_Hgrid!K30</f>
        <v>51083931.080803931</v>
      </c>
      <c r="J30" s="35">
        <f>[2]GT_Hgrid!M30</f>
        <v>0</v>
      </c>
      <c r="K30" s="69"/>
      <c r="L30" s="41">
        <f>MIN($B30*RebateStructure!$F$5,RebateStructure!$H$5)</f>
        <v>195000</v>
      </c>
      <c r="M30" s="42">
        <f>MIN($B30*RebateStructure!$F$6,RebateStructure!$H$6-L30)</f>
        <v>455000</v>
      </c>
      <c r="N30" s="42">
        <f>MIN(1350000,IF($D30&lt;70%,$C30*RebateStructure!$F$8,$C30*RebateStructure!$F$9))</f>
        <v>1350000</v>
      </c>
      <c r="O30" s="42">
        <f t="shared" si="24"/>
        <v>2000000</v>
      </c>
      <c r="P30" s="43">
        <f t="shared" si="25"/>
        <v>8.0984648938673506E-2</v>
      </c>
      <c r="Q30" s="42">
        <v>25000</v>
      </c>
      <c r="R30" s="42">
        <v>25000</v>
      </c>
      <c r="S30" s="42">
        <f>MIN(G30*RebateStructure!$F$14,RebateStructure!$H$14)</f>
        <v>2000000</v>
      </c>
      <c r="T30" s="42">
        <f>MIN(IF(H30&lt;15000,H30*RebateStructure!$F$16,H30*RebateStructure!$F$17),RebateStructure!$H$17)</f>
        <v>500000</v>
      </c>
      <c r="U30" s="42">
        <f t="shared" ref="U30" si="28">SUM(Q30:T30)</f>
        <v>2550000</v>
      </c>
      <c r="V30" s="43">
        <f t="shared" ref="V30" si="29">U30/$E30/1000</f>
        <v>0.10325542739680872</v>
      </c>
      <c r="X30" s="41">
        <f>MIN($B30*RebateStructure!$F$5,RebateStructure!$H$5)</f>
        <v>195000</v>
      </c>
      <c r="Y30" s="42">
        <f>MIN($B30*RebateStructure!$F$6,RebateStructure!$H$6-X30)</f>
        <v>455000</v>
      </c>
      <c r="Z30" s="42">
        <f>MIN(1350000,IF($D30&lt;70%,$C30*RebateStructure!$F$8,$C30*RebateStructure!$F$9))</f>
        <v>1350000</v>
      </c>
      <c r="AA30" s="42">
        <f t="shared" si="26"/>
        <v>2000000</v>
      </c>
      <c r="AB30" s="43">
        <f t="shared" si="27"/>
        <v>8.0984648938673506E-2</v>
      </c>
      <c r="AC30" s="41">
        <v>25000</v>
      </c>
      <c r="AD30" s="42">
        <v>25000</v>
      </c>
      <c r="AE30" s="42">
        <f>MIN(I30*RebateStructure!$F$14,RebateStructure!$H$14)</f>
        <v>2000000</v>
      </c>
      <c r="AF30" s="42">
        <f>MIN(IF(J30&lt;15000,J30*RebateStructure!$F$16,J30*RebateStructure!$F$17),RebateStructure!$H$17)</f>
        <v>0</v>
      </c>
      <c r="AG30" s="42">
        <f t="shared" ref="AG30" si="30">SUM(AC30:AF30)</f>
        <v>2050000</v>
      </c>
      <c r="AH30" s="43">
        <f t="shared" ref="AH30" si="31">AG30/$E30/1000</f>
        <v>8.3009265162140355E-2</v>
      </c>
    </row>
    <row r="31" spans="1:34" ht="12.75" x14ac:dyDescent="0.2">
      <c r="A31" s="6" t="s">
        <v>13</v>
      </c>
      <c r="B31" s="25">
        <f>'[1]GTMax%eff'!$F$12</f>
        <v>20336</v>
      </c>
      <c r="C31" s="10">
        <f>'[1]GTMax%eff'!$F$24</f>
        <v>119575680</v>
      </c>
      <c r="D31" s="11">
        <f>'[1]GTMax%eff'!$F$32</f>
        <v>0.69876368433528913</v>
      </c>
      <c r="E31" s="26">
        <f>'[1]GTMax%eff'!$F$45/1000</f>
        <v>24696.038399999998</v>
      </c>
      <c r="F31" s="12"/>
      <c r="G31" s="78">
        <f>[2]GT_Hgrid!G31</f>
        <v>46997930.368541427</v>
      </c>
      <c r="H31" s="35">
        <f>[2]GT_Hgrid!I31</f>
        <v>1239762.2021190946</v>
      </c>
      <c r="I31" s="17">
        <f>[2]GT_Hgrid!K31</f>
        <v>51083931.080803931</v>
      </c>
      <c r="J31" s="35">
        <f>[2]GT_Hgrid!M31</f>
        <v>815553.6</v>
      </c>
      <c r="K31" s="69"/>
      <c r="L31" s="41">
        <f>MIN($B31*RebateStructure!$F$5,RebateStructure!$H$5)</f>
        <v>195000</v>
      </c>
      <c r="M31" s="42">
        <f>MIN($B31*RebateStructure!$F$6,RebateStructure!$H$6-L31)</f>
        <v>455000</v>
      </c>
      <c r="N31" s="42">
        <f>MIN(1350000,IF($D31&lt;70%,$C31*RebateStructure!$F$8,$C31*RebateStructure!$F$9))</f>
        <v>1350000</v>
      </c>
      <c r="O31" s="42">
        <f>SUM(L31:N31)</f>
        <v>2000000</v>
      </c>
      <c r="P31" s="43">
        <f>O31/$E31/1000</f>
        <v>8.0984648938673506E-2</v>
      </c>
      <c r="Q31" s="42">
        <v>25000</v>
      </c>
      <c r="R31" s="42">
        <v>25000</v>
      </c>
      <c r="S31" s="42">
        <f>MIN(G31*RebateStructure!$F$14,RebateStructure!$H$14)</f>
        <v>2000000</v>
      </c>
      <c r="T31" s="42">
        <f>MIN(IF(H31&lt;15000,H31*RebateStructure!$F$16,H31*RebateStructure!$F$17),RebateStructure!$H$17)</f>
        <v>500000</v>
      </c>
      <c r="U31" s="42">
        <f>SUM(Q31:T31)</f>
        <v>2550000</v>
      </c>
      <c r="V31" s="43">
        <f>U31/$E31/1000</f>
        <v>0.10325542739680872</v>
      </c>
      <c r="X31" s="41">
        <f>MIN($B31*RebateStructure!$F$5,RebateStructure!$H$5)</f>
        <v>195000</v>
      </c>
      <c r="Y31" s="42">
        <f>MIN($B31*RebateStructure!$F$6,RebateStructure!$H$6-X31)</f>
        <v>455000</v>
      </c>
      <c r="Z31" s="42">
        <f>MIN(1350000,IF($D31&lt;70%,$C31*RebateStructure!$F$8,$C31*RebateStructure!$F$9))</f>
        <v>1350000</v>
      </c>
      <c r="AA31" s="42">
        <f>SUM(X31:Z31)</f>
        <v>2000000</v>
      </c>
      <c r="AB31" s="43">
        <f>AA31/$E31/1000</f>
        <v>8.0984648938673506E-2</v>
      </c>
      <c r="AC31" s="41">
        <v>25000</v>
      </c>
      <c r="AD31" s="42">
        <v>25000</v>
      </c>
      <c r="AE31" s="42">
        <f>MIN(I31*RebateStructure!$F$14,RebateStructure!$H$14)</f>
        <v>2000000</v>
      </c>
      <c r="AF31" s="42">
        <f>MIN(IF(J31&lt;15000,J31*RebateStructure!$F$16,J31*RebateStructure!$F$17),RebateStructure!$H$17)</f>
        <v>500000</v>
      </c>
      <c r="AG31" s="42">
        <f>SUM(AC31:AF31)</f>
        <v>2550000</v>
      </c>
      <c r="AH31" s="43">
        <f>AG31/$E31/1000</f>
        <v>0.10325542739680872</v>
      </c>
    </row>
    <row r="32" spans="1:34" ht="12.75" x14ac:dyDescent="0.2">
      <c r="A32" s="7">
        <f>'[1]GTMax%eff'!$F$32</f>
        <v>0.69876368433528913</v>
      </c>
      <c r="B32" s="25"/>
      <c r="C32" s="10"/>
      <c r="D32" s="11"/>
      <c r="E32" s="26"/>
      <c r="F32" s="12"/>
      <c r="G32" s="78"/>
      <c r="H32" s="35"/>
      <c r="I32" s="17"/>
      <c r="J32" s="35"/>
      <c r="K32" s="69"/>
      <c r="L32" s="41"/>
      <c r="M32" s="42"/>
      <c r="N32" s="42"/>
      <c r="O32" s="42"/>
      <c r="P32" s="43"/>
      <c r="Q32" s="42"/>
      <c r="R32" s="42"/>
      <c r="S32" s="42"/>
      <c r="T32" s="42"/>
      <c r="U32" s="42"/>
      <c r="V32" s="43"/>
      <c r="X32" s="41"/>
      <c r="Y32" s="42"/>
      <c r="Z32" s="42"/>
      <c r="AA32" s="42"/>
      <c r="AB32" s="43"/>
      <c r="AC32" s="41"/>
      <c r="AD32" s="42"/>
      <c r="AE32" s="42"/>
      <c r="AF32" s="42"/>
      <c r="AG32" s="42"/>
      <c r="AH32" s="43"/>
    </row>
    <row r="33" spans="1:34" ht="12.75" x14ac:dyDescent="0.2">
      <c r="A33" s="8"/>
      <c r="B33" s="8"/>
      <c r="C33" s="8"/>
      <c r="D33" s="8"/>
      <c r="E33" s="58"/>
      <c r="F33" s="8"/>
      <c r="G33" s="59"/>
      <c r="H33" s="58"/>
      <c r="I33" s="8"/>
      <c r="J33" s="58"/>
      <c r="K33" s="69"/>
      <c r="L33" s="59"/>
      <c r="M33" s="8"/>
      <c r="N33" s="8"/>
      <c r="O33" s="8"/>
      <c r="P33" s="58"/>
      <c r="Q33" s="8"/>
      <c r="R33" s="8"/>
      <c r="S33" s="8"/>
      <c r="T33" s="8"/>
      <c r="U33" s="8"/>
      <c r="V33" s="58"/>
      <c r="X33" s="59"/>
      <c r="Y33" s="8"/>
      <c r="Z33" s="8"/>
      <c r="AA33" s="8"/>
      <c r="AB33" s="8"/>
      <c r="AC33" s="8"/>
      <c r="AD33" s="8"/>
      <c r="AE33" s="8"/>
      <c r="AF33" s="8"/>
      <c r="AG33" s="8"/>
      <c r="AH33" s="58"/>
    </row>
    <row r="34" spans="1:34" ht="12.75" x14ac:dyDescent="0.2">
      <c r="A34" s="5" t="s">
        <v>58</v>
      </c>
      <c r="B34" s="16"/>
      <c r="C34" s="16"/>
      <c r="D34" s="16"/>
      <c r="E34" s="33"/>
      <c r="F34" s="16"/>
      <c r="G34" s="23"/>
      <c r="H34" s="33"/>
      <c r="J34" s="33"/>
      <c r="K34" s="69"/>
      <c r="L34" s="23"/>
      <c r="P34" s="33"/>
      <c r="V34" s="33"/>
      <c r="X34" s="23"/>
      <c r="AH34" s="33"/>
    </row>
    <row r="35" spans="1:34" ht="12.75" x14ac:dyDescent="0.2">
      <c r="A35" s="5" t="s">
        <v>8</v>
      </c>
      <c r="B35" s="16"/>
      <c r="C35" s="16"/>
      <c r="D35" s="16"/>
      <c r="E35" s="33"/>
      <c r="F35" s="16"/>
      <c r="G35" s="23"/>
      <c r="H35" s="33"/>
      <c r="J35" s="33"/>
      <c r="K35" s="69"/>
      <c r="L35" s="23"/>
      <c r="P35" s="33"/>
      <c r="V35" s="33"/>
      <c r="X35" s="23"/>
      <c r="AH35" s="33"/>
    </row>
    <row r="36" spans="1:34" ht="12.75" x14ac:dyDescent="0.2">
      <c r="A36" s="6" t="s">
        <v>9</v>
      </c>
      <c r="B36" s="25">
        <f>'[1]GT60%eff'!$G$12</f>
        <v>44488</v>
      </c>
      <c r="C36" s="10">
        <f>'[1]GT60%eff'!$G$24</f>
        <v>261589440</v>
      </c>
      <c r="D36" s="11">
        <f>'[1]GT60%eff'!$G$32</f>
        <v>0.60003300645278534</v>
      </c>
      <c r="E36" s="26">
        <f>'[1]GT60%eff'!$G$45/1000</f>
        <v>44416.819200000005</v>
      </c>
      <c r="F36" s="12"/>
      <c r="G36" s="34">
        <f>[2]GT_Hgrid!G36</f>
        <v>84952517.189241767</v>
      </c>
      <c r="H36" s="35">
        <f>[2]GT_Hgrid!I36</f>
        <v>1374995.8606377286</v>
      </c>
      <c r="I36" s="17">
        <f>[2]GT_Hgrid!K36</f>
        <v>98196553.349419534</v>
      </c>
      <c r="J36" s="35">
        <f>[2]GT_Hgrid!M36</f>
        <v>0</v>
      </c>
      <c r="K36" s="69"/>
      <c r="L36" s="41">
        <f>MIN($B36*RebateStructure!$F$5,RebateStructure!$H$5)</f>
        <v>195000</v>
      </c>
      <c r="M36" s="42">
        <f>MIN($B36*RebateStructure!$F$6,RebateStructure!$H$6-L36)</f>
        <v>455000</v>
      </c>
      <c r="N36" s="42">
        <f>MIN(1350000,IF($D36&lt;70%,$C36*RebateStructure!$F$8,$C36*RebateStructure!$F$9))</f>
        <v>1350000</v>
      </c>
      <c r="O36" s="42">
        <f t="shared" ref="O36:O37" si="32">SUM(L36:N36)</f>
        <v>2000000</v>
      </c>
      <c r="P36" s="43">
        <f t="shared" ref="P36:P37" si="33">O36/$E36/1000</f>
        <v>4.5027987956418089E-2</v>
      </c>
      <c r="Q36" s="42">
        <v>25000</v>
      </c>
      <c r="R36" s="42">
        <v>25000</v>
      </c>
      <c r="S36" s="42">
        <f>MIN(G36*RebateStructure!$F$14,RebateStructure!$H$14)</f>
        <v>2000000</v>
      </c>
      <c r="T36" s="42">
        <f>MIN(IF(H36&lt;15000,H36*RebateStructure!$F$16,H36*RebateStructure!$F$17),RebateStructure!$H$17)</f>
        <v>500000</v>
      </c>
      <c r="U36" s="42">
        <f>SUM(Q36:T36)</f>
        <v>2550000</v>
      </c>
      <c r="V36" s="43">
        <f>U36/$E36/1000</f>
        <v>5.7410684644433059E-2</v>
      </c>
      <c r="X36" s="41">
        <f>MIN($B36*RebateStructure!$F$5,RebateStructure!$H$5)</f>
        <v>195000</v>
      </c>
      <c r="Y36" s="42">
        <f>MIN($B36*RebateStructure!$F$6,RebateStructure!$H$6-X36)</f>
        <v>455000</v>
      </c>
      <c r="Z36" s="42">
        <f>MIN(1350000,IF($D36&lt;70%,$C36*RebateStructure!$F$8,$C36*RebateStructure!$F$9))</f>
        <v>1350000</v>
      </c>
      <c r="AA36" s="42">
        <f t="shared" ref="AA36:AA37" si="34">SUM(X36:Z36)</f>
        <v>2000000</v>
      </c>
      <c r="AB36" s="43">
        <f t="shared" ref="AB36:AB37" si="35">AA36/$E36/1000</f>
        <v>4.5027987956418089E-2</v>
      </c>
      <c r="AC36" s="41">
        <v>25000</v>
      </c>
      <c r="AD36" s="42">
        <v>25000</v>
      </c>
      <c r="AE36" s="42">
        <f>MIN(I36*RebateStructure!$F$14,RebateStructure!$H$14)</f>
        <v>2000000</v>
      </c>
      <c r="AF36" s="42">
        <f>MIN(IF(J36&lt;15000,J36*RebateStructure!$F$16,J36*RebateStructure!$F$17),RebateStructure!$H$17)</f>
        <v>0</v>
      </c>
      <c r="AG36" s="42">
        <f>SUM(AC36:AF36)</f>
        <v>2050000</v>
      </c>
      <c r="AH36" s="43">
        <f>AG36/$E36/1000</f>
        <v>4.615368765532854E-2</v>
      </c>
    </row>
    <row r="37" spans="1:34" ht="12.75" x14ac:dyDescent="0.2">
      <c r="A37" s="6" t="s">
        <v>10</v>
      </c>
      <c r="B37" s="25">
        <f>'[1]GT65%eff'!$G$12</f>
        <v>44488</v>
      </c>
      <c r="C37" s="10">
        <f>'[1]GT65%eff'!$G$24</f>
        <v>261589440</v>
      </c>
      <c r="D37" s="11">
        <f>'[1]GT65%eff'!$G$32</f>
        <v>0.64999861731709263</v>
      </c>
      <c r="E37" s="26">
        <f>'[1]GT65%eff'!$G$45/1000</f>
        <v>44416.819200000005</v>
      </c>
      <c r="F37" s="12"/>
      <c r="G37" s="34">
        <f>[2]GT_Hgrid!G37</f>
        <v>96384733.399545386</v>
      </c>
      <c r="H37" s="35">
        <f>[2]GT_Hgrid!I37</f>
        <v>1874938.3508195735</v>
      </c>
      <c r="I37" s="17">
        <f>[2]GT_Hgrid!K37</f>
        <v>114444243.26951797</v>
      </c>
      <c r="J37" s="35">
        <f>[2]GT_Hgrid!M37</f>
        <v>0</v>
      </c>
      <c r="K37" s="69"/>
      <c r="L37" s="41">
        <f>MIN($B37*RebateStructure!$F$5,RebateStructure!$H$5)</f>
        <v>195000</v>
      </c>
      <c r="M37" s="42">
        <f>MIN($B37*RebateStructure!$F$6,RebateStructure!$H$6-L37)</f>
        <v>455000</v>
      </c>
      <c r="N37" s="42">
        <f>MIN(1350000,IF($D37&lt;70%,$C37*RebateStructure!$F$8,$C37*RebateStructure!$F$9))</f>
        <v>1350000</v>
      </c>
      <c r="O37" s="42">
        <f t="shared" si="32"/>
        <v>2000000</v>
      </c>
      <c r="P37" s="43">
        <f t="shared" si="33"/>
        <v>4.5027987956418089E-2</v>
      </c>
      <c r="Q37" s="42">
        <v>25000</v>
      </c>
      <c r="R37" s="42">
        <v>25000</v>
      </c>
      <c r="S37" s="42">
        <f>MIN(G37*RebateStructure!$F$14,RebateStructure!$H$14)</f>
        <v>2000000</v>
      </c>
      <c r="T37" s="42">
        <f>MIN(IF(H37&lt;15000,H37*RebateStructure!$F$16,H37*RebateStructure!$F$17),RebateStructure!$H$17)</f>
        <v>500000</v>
      </c>
      <c r="U37" s="42">
        <f t="shared" ref="U37" si="36">SUM(Q37:T37)</f>
        <v>2550000</v>
      </c>
      <c r="V37" s="43">
        <f t="shared" ref="V37" si="37">U37/$E37/1000</f>
        <v>5.7410684644433059E-2</v>
      </c>
      <c r="X37" s="41">
        <f>MIN($B37*RebateStructure!$F$5,RebateStructure!$H$5)</f>
        <v>195000</v>
      </c>
      <c r="Y37" s="42">
        <f>MIN($B37*RebateStructure!$F$6,RebateStructure!$H$6-X37)</f>
        <v>455000</v>
      </c>
      <c r="Z37" s="42">
        <f>MIN(1350000,IF($D37&lt;70%,$C37*RebateStructure!$F$8,$C37*RebateStructure!$F$9))</f>
        <v>1350000</v>
      </c>
      <c r="AA37" s="42">
        <f t="shared" si="34"/>
        <v>2000000</v>
      </c>
      <c r="AB37" s="43">
        <f t="shared" si="35"/>
        <v>4.5027987956418089E-2</v>
      </c>
      <c r="AC37" s="41">
        <v>25000</v>
      </c>
      <c r="AD37" s="42">
        <v>25000</v>
      </c>
      <c r="AE37" s="42">
        <f>MIN(I37*RebateStructure!$F$14,RebateStructure!$H$14)</f>
        <v>2000000</v>
      </c>
      <c r="AF37" s="42">
        <f>MIN(IF(J37&lt;15000,J37*RebateStructure!$F$16,J37*RebateStructure!$F$17),RebateStructure!$H$17)</f>
        <v>0</v>
      </c>
      <c r="AG37" s="42">
        <f t="shared" ref="AG37" si="38">SUM(AC37:AF37)</f>
        <v>2050000</v>
      </c>
      <c r="AH37" s="43">
        <f t="shared" ref="AH37" si="39">AG37/$E37/1000</f>
        <v>4.615368765532854E-2</v>
      </c>
    </row>
    <row r="38" spans="1:34" ht="12.75" x14ac:dyDescent="0.2">
      <c r="A38" s="6" t="s">
        <v>13</v>
      </c>
      <c r="B38" s="25">
        <f>'[1]GTMax%eff'!$G$12</f>
        <v>44488</v>
      </c>
      <c r="C38" s="10">
        <f>'[1]GTMax%eff'!$G$24</f>
        <v>261589440</v>
      </c>
      <c r="D38" s="11">
        <f>'[1]GTMax%eff'!$G$32</f>
        <v>0.68122712410728459</v>
      </c>
      <c r="E38" s="26">
        <f>'[1]GTMax%eff'!$G$45/1000</f>
        <v>44416.819200000005</v>
      </c>
      <c r="F38" s="12"/>
      <c r="G38" s="78">
        <f>[2]GT_Hgrid!G38</f>
        <v>103227152.27229331</v>
      </c>
      <c r="H38" s="35">
        <f>[2]GT_Hgrid!I38</f>
        <v>2218830.4097660468</v>
      </c>
      <c r="I38" s="17">
        <f>[2]GT_Hgrid!K38</f>
        <v>114444243.26951797</v>
      </c>
      <c r="J38" s="35">
        <f>[2]GT_Hgrid!M38</f>
        <v>1054272</v>
      </c>
      <c r="K38" s="69"/>
      <c r="L38" s="41">
        <f>MIN($B38*RebateStructure!$F$5,RebateStructure!$H$5)</f>
        <v>195000</v>
      </c>
      <c r="M38" s="42">
        <f>MIN($B38*RebateStructure!$F$6,RebateStructure!$H$6-L38)</f>
        <v>455000</v>
      </c>
      <c r="N38" s="42">
        <f>MIN(1350000,IF($D38&lt;70%,$C38*RebateStructure!$F$8,$C38*RebateStructure!$F$9))</f>
        <v>1350000</v>
      </c>
      <c r="O38" s="42">
        <f>SUM(L38:N38)</f>
        <v>2000000</v>
      </c>
      <c r="P38" s="43">
        <f>O38/$E38/1000</f>
        <v>4.5027987956418089E-2</v>
      </c>
      <c r="Q38" s="42">
        <v>25000</v>
      </c>
      <c r="R38" s="42">
        <v>25000</v>
      </c>
      <c r="S38" s="42">
        <f>MIN(G38*RebateStructure!$F$14,RebateStructure!$H$14)</f>
        <v>2000000</v>
      </c>
      <c r="T38" s="42">
        <f>MIN(IF(H38&lt;15000,H38*RebateStructure!$F$16,H38*RebateStructure!$F$17),RebateStructure!$H$17)</f>
        <v>500000</v>
      </c>
      <c r="U38" s="42">
        <f>SUM(Q38:T38)</f>
        <v>2550000</v>
      </c>
      <c r="V38" s="43">
        <f>U38/$E38/1000</f>
        <v>5.7410684644433059E-2</v>
      </c>
      <c r="W38" s="16"/>
      <c r="X38" s="41">
        <f>MIN($B38*RebateStructure!$F$5,RebateStructure!$H$5)</f>
        <v>195000</v>
      </c>
      <c r="Y38" s="42">
        <f>MIN($B38*RebateStructure!$F$6,RebateStructure!$H$6-X38)</f>
        <v>455000</v>
      </c>
      <c r="Z38" s="42">
        <f>MIN(1350000,IF($D38&lt;70%,$C38*RebateStructure!$F$8,$C38*RebateStructure!$F$9))</f>
        <v>1350000</v>
      </c>
      <c r="AA38" s="42">
        <f>SUM(X38:Z38)</f>
        <v>2000000</v>
      </c>
      <c r="AB38" s="43">
        <f>AA38/$E38/1000</f>
        <v>4.5027987956418089E-2</v>
      </c>
      <c r="AC38" s="41">
        <v>25000</v>
      </c>
      <c r="AD38" s="42">
        <v>25000</v>
      </c>
      <c r="AE38" s="42">
        <f>MIN(I38*RebateStructure!$F$14,RebateStructure!$H$14)</f>
        <v>2000000</v>
      </c>
      <c r="AF38" s="42">
        <f>MIN(IF(J38&lt;15000,J38*RebateStructure!$F$16,J38*RebateStructure!$F$17),RebateStructure!$H$17)</f>
        <v>500000</v>
      </c>
      <c r="AG38" s="42">
        <f>SUM(AC38:AF38)</f>
        <v>2550000</v>
      </c>
      <c r="AH38" s="43">
        <f>AG38/$E38/1000</f>
        <v>5.7410684644433059E-2</v>
      </c>
    </row>
    <row r="39" spans="1:34" ht="12.75" x14ac:dyDescent="0.2">
      <c r="A39" s="7">
        <f>'[1]GTMax%eff'!$G$32</f>
        <v>0.68122712410728459</v>
      </c>
      <c r="B39" s="60"/>
      <c r="C39" s="61"/>
      <c r="D39" s="62"/>
      <c r="E39" s="63"/>
      <c r="F39" s="79"/>
      <c r="G39" s="77"/>
      <c r="H39" s="64"/>
      <c r="I39" s="65"/>
      <c r="J39" s="64"/>
      <c r="K39" s="76"/>
      <c r="L39" s="66"/>
      <c r="M39" s="67"/>
      <c r="N39" s="67"/>
      <c r="O39" s="67"/>
      <c r="P39" s="68"/>
      <c r="Q39" s="67"/>
      <c r="R39" s="67"/>
      <c r="S39" s="67"/>
      <c r="T39" s="67"/>
      <c r="U39" s="67"/>
      <c r="V39" s="68"/>
      <c r="W39" s="45"/>
      <c r="X39" s="66"/>
      <c r="Y39" s="67"/>
      <c r="Z39" s="67"/>
      <c r="AA39" s="67"/>
      <c r="AB39" s="68"/>
      <c r="AC39" s="66"/>
      <c r="AD39" s="67"/>
      <c r="AE39" s="67"/>
      <c r="AF39" s="67"/>
      <c r="AG39" s="67"/>
      <c r="AH39" s="68"/>
    </row>
  </sheetData>
  <mergeCells count="8">
    <mergeCell ref="AC3:AH3"/>
    <mergeCell ref="A4:A5"/>
    <mergeCell ref="B3:E3"/>
    <mergeCell ref="G3:H3"/>
    <mergeCell ref="I3:J3"/>
    <mergeCell ref="L3:P3"/>
    <mergeCell ref="Q3:V3"/>
    <mergeCell ref="X3:AB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zoomScale="80" zoomScaleNormal="80" workbookViewId="0">
      <pane xSplit="1" ySplit="5" topLeftCell="B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9.109375" defaultRowHeight="13.2" x14ac:dyDescent="0.25"/>
  <cols>
    <col min="1" max="1" width="20.33203125" style="13" bestFit="1" customWidth="1"/>
    <col min="2" max="2" width="12.109375" style="13" bestFit="1" customWidth="1"/>
    <col min="3" max="5" width="12" style="13" customWidth="1"/>
    <col min="6" max="6" width="1.6640625" style="13" customWidth="1"/>
    <col min="7" max="7" width="13.6640625" style="13" bestFit="1" customWidth="1"/>
    <col min="8" max="8" width="10.6640625" style="13" bestFit="1" customWidth="1"/>
    <col min="9" max="9" width="13.6640625" style="13" bestFit="1" customWidth="1"/>
    <col min="10" max="10" width="10.6640625" style="13" bestFit="1" customWidth="1"/>
    <col min="11" max="11" width="1.6640625" style="13" customWidth="1"/>
    <col min="12" max="12" width="11.6640625" style="13" customWidth="1"/>
    <col min="13" max="13" width="10.6640625" style="13" bestFit="1" customWidth="1"/>
    <col min="14" max="14" width="12.33203125" style="13" bestFit="1" customWidth="1"/>
    <col min="15" max="15" width="12.33203125" style="13" customWidth="1"/>
    <col min="16" max="16" width="8.6640625" style="13" bestFit="1" customWidth="1"/>
    <col min="17" max="17" width="9.5546875" style="13" bestFit="1" customWidth="1"/>
    <col min="18" max="18" width="10.88671875" style="13" bestFit="1" customWidth="1"/>
    <col min="19" max="19" width="12.33203125" style="13" bestFit="1" customWidth="1"/>
    <col min="20" max="20" width="10.6640625" style="13" bestFit="1" customWidth="1"/>
    <col min="21" max="21" width="12.33203125" style="13" bestFit="1" customWidth="1"/>
    <col min="22" max="22" width="8.6640625" style="13" bestFit="1" customWidth="1"/>
    <col min="23" max="23" width="1.6640625" style="13" customWidth="1"/>
    <col min="24" max="24" width="10.6640625" style="13" customWidth="1"/>
    <col min="25" max="25" width="10.6640625" style="13" bestFit="1" customWidth="1"/>
    <col min="26" max="27" width="12.33203125" style="13" bestFit="1" customWidth="1"/>
    <col min="28" max="28" width="8.6640625" style="13" bestFit="1" customWidth="1"/>
    <col min="29" max="29" width="9.5546875" style="13" bestFit="1" customWidth="1"/>
    <col min="30" max="30" width="10.88671875" style="13" bestFit="1" customWidth="1"/>
    <col min="31" max="31" width="12.33203125" style="13" bestFit="1" customWidth="1"/>
    <col min="32" max="32" width="10.6640625" style="13" bestFit="1" customWidth="1"/>
    <col min="33" max="33" width="12.33203125" style="13" bestFit="1" customWidth="1"/>
    <col min="34" max="16384" width="9.109375" style="13"/>
  </cols>
  <sheetData>
    <row r="1" spans="1:34" ht="21" x14ac:dyDescent="0.35">
      <c r="A1" s="1" t="s">
        <v>64</v>
      </c>
    </row>
    <row r="2" spans="1:34" ht="12.75" x14ac:dyDescent="0.2">
      <c r="A2" s="14"/>
      <c r="B2" s="13" t="s">
        <v>38</v>
      </c>
      <c r="G2" s="13" t="s">
        <v>63</v>
      </c>
      <c r="L2" s="13" t="s">
        <v>51</v>
      </c>
      <c r="X2" s="13" t="s">
        <v>52</v>
      </c>
    </row>
    <row r="3" spans="1:34" ht="30" customHeight="1" x14ac:dyDescent="0.2">
      <c r="A3" s="3"/>
      <c r="B3" s="122" t="s">
        <v>38</v>
      </c>
      <c r="C3" s="123"/>
      <c r="D3" s="123"/>
      <c r="E3" s="124"/>
      <c r="G3" s="125" t="s">
        <v>1</v>
      </c>
      <c r="H3" s="125"/>
      <c r="I3" s="126" t="s">
        <v>43</v>
      </c>
      <c r="J3" s="126"/>
      <c r="L3" s="115" t="s">
        <v>17</v>
      </c>
      <c r="M3" s="115"/>
      <c r="N3" s="115"/>
      <c r="O3" s="115"/>
      <c r="P3" s="115"/>
      <c r="Q3" s="121" t="s">
        <v>21</v>
      </c>
      <c r="R3" s="121"/>
      <c r="S3" s="121"/>
      <c r="T3" s="121"/>
      <c r="U3" s="121"/>
      <c r="V3" s="121"/>
      <c r="X3" s="115" t="s">
        <v>17</v>
      </c>
      <c r="Y3" s="115"/>
      <c r="Z3" s="115"/>
      <c r="AA3" s="115"/>
      <c r="AB3" s="115"/>
      <c r="AC3" s="121" t="s">
        <v>21</v>
      </c>
      <c r="AD3" s="121"/>
      <c r="AE3" s="121"/>
      <c r="AF3" s="121"/>
      <c r="AG3" s="121"/>
      <c r="AH3" s="121"/>
    </row>
    <row r="4" spans="1:34" s="55" customFormat="1" ht="39.6" x14ac:dyDescent="0.25">
      <c r="A4" s="120"/>
      <c r="B4" s="50" t="s">
        <v>34</v>
      </c>
      <c r="C4" s="51" t="s">
        <v>35</v>
      </c>
      <c r="D4" s="51" t="s">
        <v>36</v>
      </c>
      <c r="E4" s="52" t="s">
        <v>37</v>
      </c>
      <c r="F4" s="13"/>
      <c r="G4" s="50" t="s">
        <v>2</v>
      </c>
      <c r="H4" s="52" t="s">
        <v>3</v>
      </c>
      <c r="I4" s="53" t="s">
        <v>2</v>
      </c>
      <c r="J4" s="54" t="s">
        <v>3</v>
      </c>
      <c r="L4" s="53" t="s">
        <v>31</v>
      </c>
      <c r="M4" s="56" t="s">
        <v>45</v>
      </c>
      <c r="N4" s="56" t="s">
        <v>32</v>
      </c>
      <c r="O4" s="56" t="s">
        <v>41</v>
      </c>
      <c r="P4" s="54" t="s">
        <v>42</v>
      </c>
      <c r="Q4" s="47" t="s">
        <v>20</v>
      </c>
      <c r="R4" s="49" t="s">
        <v>44</v>
      </c>
      <c r="S4" s="56" t="s">
        <v>46</v>
      </c>
      <c r="T4" s="56" t="s">
        <v>47</v>
      </c>
      <c r="U4" s="48" t="s">
        <v>41</v>
      </c>
      <c r="V4" s="54" t="s">
        <v>42</v>
      </c>
      <c r="X4" s="53" t="s">
        <v>31</v>
      </c>
      <c r="Y4" s="56" t="s">
        <v>45</v>
      </c>
      <c r="Z4" s="56" t="s">
        <v>32</v>
      </c>
      <c r="AA4" s="56" t="s">
        <v>41</v>
      </c>
      <c r="AB4" s="54" t="s">
        <v>42</v>
      </c>
      <c r="AC4" s="47" t="s">
        <v>20</v>
      </c>
      <c r="AD4" s="49" t="s">
        <v>44</v>
      </c>
      <c r="AE4" s="56" t="s">
        <v>46</v>
      </c>
      <c r="AF4" s="56" t="s">
        <v>47</v>
      </c>
      <c r="AG4" s="48" t="s">
        <v>41</v>
      </c>
      <c r="AH4" s="54" t="s">
        <v>42</v>
      </c>
    </row>
    <row r="5" spans="1:34" x14ac:dyDescent="0.25">
      <c r="A5" s="120"/>
      <c r="B5" s="21" t="s">
        <v>29</v>
      </c>
      <c r="C5" s="4" t="s">
        <v>5</v>
      </c>
      <c r="D5" s="4" t="s">
        <v>4</v>
      </c>
      <c r="E5" s="22" t="s">
        <v>39</v>
      </c>
      <c r="F5" s="16"/>
      <c r="G5" s="21" t="s">
        <v>5</v>
      </c>
      <c r="H5" s="32" t="s">
        <v>6</v>
      </c>
      <c r="I5" s="21" t="s">
        <v>5</v>
      </c>
      <c r="J5" s="32" t="s">
        <v>6</v>
      </c>
      <c r="L5" s="23"/>
      <c r="M5" s="16"/>
      <c r="N5" s="16"/>
      <c r="O5" s="16"/>
      <c r="P5" s="33"/>
      <c r="Q5" s="23"/>
      <c r="R5" s="16"/>
      <c r="S5" s="16"/>
      <c r="T5" s="16"/>
      <c r="U5" s="16"/>
      <c r="V5" s="33"/>
      <c r="X5" s="23"/>
      <c r="Y5" s="16"/>
      <c r="Z5" s="16"/>
      <c r="AA5" s="16"/>
      <c r="AB5" s="33"/>
      <c r="AC5" s="23"/>
      <c r="AD5" s="16"/>
      <c r="AE5" s="16"/>
      <c r="AF5" s="16"/>
      <c r="AG5" s="16"/>
      <c r="AH5" s="33"/>
    </row>
    <row r="6" spans="1:34" ht="12.75" x14ac:dyDescent="0.2">
      <c r="A6" s="5" t="s">
        <v>66</v>
      </c>
      <c r="B6" s="23"/>
      <c r="C6" s="3"/>
      <c r="D6" s="3"/>
      <c r="E6" s="24"/>
      <c r="F6" s="16"/>
      <c r="G6" s="23"/>
      <c r="H6" s="33"/>
      <c r="I6" s="16"/>
      <c r="J6" s="33"/>
      <c r="L6" s="23"/>
      <c r="M6" s="16"/>
      <c r="N6" s="16"/>
      <c r="O6" s="16"/>
      <c r="P6" s="33"/>
      <c r="Q6" s="23"/>
      <c r="R6" s="16"/>
      <c r="S6" s="16"/>
      <c r="T6" s="16"/>
      <c r="U6" s="16"/>
      <c r="V6" s="33"/>
      <c r="X6" s="23"/>
      <c r="Y6" s="16"/>
      <c r="Z6" s="16"/>
      <c r="AA6" s="16"/>
      <c r="AB6" s="33"/>
      <c r="AC6" s="23"/>
      <c r="AD6" s="16"/>
      <c r="AE6" s="16"/>
      <c r="AF6" s="16"/>
      <c r="AG6" s="16"/>
      <c r="AH6" s="33"/>
    </row>
    <row r="7" spans="1:34" ht="12.75" x14ac:dyDescent="0.2">
      <c r="A7" s="5" t="s">
        <v>8</v>
      </c>
      <c r="B7" s="23"/>
      <c r="C7" s="3"/>
      <c r="D7" s="3"/>
      <c r="E7" s="24"/>
      <c r="F7" s="16"/>
      <c r="G7" s="23"/>
      <c r="H7" s="33"/>
      <c r="I7" s="16"/>
      <c r="J7" s="33"/>
      <c r="L7" s="23"/>
      <c r="M7" s="16"/>
      <c r="N7" s="16"/>
      <c r="O7" s="16"/>
      <c r="P7" s="33"/>
      <c r="Q7" s="23"/>
      <c r="R7" s="16"/>
      <c r="S7" s="16"/>
      <c r="T7" s="16"/>
      <c r="U7" s="16"/>
      <c r="V7" s="33"/>
      <c r="X7" s="23"/>
      <c r="Y7" s="16"/>
      <c r="Z7" s="16"/>
      <c r="AA7" s="16"/>
      <c r="AB7" s="33"/>
      <c r="AC7" s="23"/>
      <c r="AD7" s="16"/>
      <c r="AE7" s="16"/>
      <c r="AF7" s="16"/>
      <c r="AG7" s="16"/>
      <c r="AH7" s="33"/>
    </row>
    <row r="8" spans="1:34" ht="12.75" x14ac:dyDescent="0.2">
      <c r="A8" s="6" t="s">
        <v>9</v>
      </c>
      <c r="B8" s="25">
        <f>'[1]MT60%eff'!$C$12</f>
        <v>30</v>
      </c>
      <c r="C8" s="10">
        <f>'[1]MT60%eff'!$C$24</f>
        <v>176400</v>
      </c>
      <c r="D8" s="11">
        <f>'[1]MT60%eff'!$C$32</f>
        <v>0.60007610785463072</v>
      </c>
      <c r="E8" s="26">
        <f>'[1]MT60%eff'!$C$45/1000</f>
        <v>116.1</v>
      </c>
      <c r="F8" s="16"/>
      <c r="G8" s="34">
        <f>[2]MT_Hgrid!G8</f>
        <v>37713.270014340895</v>
      </c>
      <c r="H8" s="35">
        <f>[2]MT_Hgrid!I8</f>
        <v>1321.1825104105189</v>
      </c>
      <c r="I8" s="17">
        <f>[2]MT_Hgrid!K8</f>
        <v>50438.973009516318</v>
      </c>
      <c r="J8" s="35">
        <f>[2]MT_Hgrid!M8</f>
        <v>0</v>
      </c>
      <c r="L8" s="41">
        <f>MIN($B8*RebateStructure!$F$5,RebateStructure!$H$5)</f>
        <v>2250</v>
      </c>
      <c r="M8" s="42">
        <f>MIN($B8*RebateStructure!$F$6,RebateStructure!$H$6-L8)</f>
        <v>5250</v>
      </c>
      <c r="N8" s="42">
        <f>MIN(1350000,IF($D8&lt;70%,$C8*RebateStructure!$F$8,$C8*RebateStructure!$F$9))</f>
        <v>10584</v>
      </c>
      <c r="O8" s="42">
        <f>SUM(L8:N8)</f>
        <v>18084</v>
      </c>
      <c r="P8" s="43">
        <f>O8/$E8/1000</f>
        <v>0.15576227390180877</v>
      </c>
      <c r="Q8" s="41">
        <v>25000</v>
      </c>
      <c r="R8" s="42">
        <v>25000</v>
      </c>
      <c r="S8" s="42">
        <f>MIN(G8*RebateStructure!$F$14,RebateStructure!$H$14)</f>
        <v>2639.9289010038628</v>
      </c>
      <c r="T8" s="42">
        <f>MIN(IF(H8&lt;15000,H8*RebateStructure!$F$16,H8*RebateStructure!$F$17),RebateStructure!$H$17)</f>
        <v>990.88688280788915</v>
      </c>
      <c r="U8" s="42">
        <f>SUM(Q8:T8)</f>
        <v>53630.815783811755</v>
      </c>
      <c r="V8" s="43">
        <f>U8/$E8/1000</f>
        <v>0.46193639779338291</v>
      </c>
      <c r="X8" s="41">
        <f>MIN($B8*RebateStructure!$F$5,RebateStructure!$H$5)</f>
        <v>2250</v>
      </c>
      <c r="Y8" s="42">
        <f>MIN($B8*RebateStructure!$F$6,RebateStructure!$H$6-X8)</f>
        <v>5250</v>
      </c>
      <c r="Z8" s="42">
        <f>MIN(1350000,IF($D8&lt;70%,$C8*RebateStructure!$F$8,$C8*RebateStructure!$F$9))</f>
        <v>10584</v>
      </c>
      <c r="AA8" s="42">
        <f>SUM(X8:Z8)</f>
        <v>18084</v>
      </c>
      <c r="AB8" s="43">
        <f>AA8/$E8/1000</f>
        <v>0.15576227390180877</v>
      </c>
      <c r="AC8" s="41">
        <v>25000</v>
      </c>
      <c r="AD8" s="42">
        <v>25000</v>
      </c>
      <c r="AE8" s="42">
        <f>MIN(I8*RebateStructure!$F$14,RebateStructure!$H$14)</f>
        <v>3530.7281106661426</v>
      </c>
      <c r="AF8" s="42">
        <f>MIN(IF(J8&lt;15000,J8*RebateStructure!$F$16,J8*RebateStructure!$F$17),RebateStructure!$H$17)</f>
        <v>0</v>
      </c>
      <c r="AG8" s="42">
        <f>SUM(AC8:AF8)</f>
        <v>53530.728110666139</v>
      </c>
      <c r="AH8" s="43">
        <f>AG8/$E8/1000</f>
        <v>0.46107431619867478</v>
      </c>
    </row>
    <row r="9" spans="1:34" ht="12.75" x14ac:dyDescent="0.2">
      <c r="A9" s="6" t="s">
        <v>10</v>
      </c>
      <c r="B9" s="25">
        <f>'[1]MT65%eff'!$C$12</f>
        <v>30</v>
      </c>
      <c r="C9" s="10">
        <f>'[1]MT65%eff'!$C$24</f>
        <v>176400</v>
      </c>
      <c r="D9" s="11">
        <f>'[1]MT65%eff'!$C$32</f>
        <v>0.6499295662368112</v>
      </c>
      <c r="E9" s="26">
        <f>'[1]MT65%eff'!$C$45/1000</f>
        <v>116.1</v>
      </c>
      <c r="F9" s="16"/>
      <c r="G9" s="34">
        <f>[2]MT_Hgrid!G9</f>
        <v>48139.51633664847</v>
      </c>
      <c r="H9" s="35">
        <f>[2]MT_Hgrid!I9</f>
        <v>1918.7295963760539</v>
      </c>
      <c r="I9" s="17">
        <f>[2]MT_Hgrid!K9</f>
        <v>66620.82590526178</v>
      </c>
      <c r="J9" s="35">
        <f>[2]MT_Hgrid!M9</f>
        <v>0</v>
      </c>
      <c r="L9" s="41">
        <f>MIN($B9*RebateStructure!$F$5,RebateStructure!$H$5)</f>
        <v>2250</v>
      </c>
      <c r="M9" s="42">
        <f>MIN($B9*RebateStructure!$F$6,RebateStructure!$H$6-L9)</f>
        <v>5250</v>
      </c>
      <c r="N9" s="42">
        <f>MIN(1350000,IF($D9&lt;70%,$C9*RebateStructure!$F$8,$C9*RebateStructure!$F$9))</f>
        <v>10584</v>
      </c>
      <c r="O9" s="42">
        <f t="shared" ref="O9:O10" si="0">SUM(L9:N9)</f>
        <v>18084</v>
      </c>
      <c r="P9" s="43">
        <f t="shared" ref="P9:P10" si="1">O9/$E9/1000</f>
        <v>0.15576227390180877</v>
      </c>
      <c r="Q9" s="41">
        <v>25000</v>
      </c>
      <c r="R9" s="42">
        <v>25000</v>
      </c>
      <c r="S9" s="42">
        <f>MIN(G9*RebateStructure!$F$14,RebateStructure!$H$14)</f>
        <v>3369.7661435653931</v>
      </c>
      <c r="T9" s="42">
        <f>MIN(IF(H9&lt;15000,H9*RebateStructure!$F$16,H9*RebateStructure!$F$17),RebateStructure!$H$17)</f>
        <v>1439.0471972820405</v>
      </c>
      <c r="U9" s="42">
        <f t="shared" ref="U9:U10" si="2">SUM(Q9:T9)</f>
        <v>54808.813340847431</v>
      </c>
      <c r="V9" s="43">
        <f t="shared" ref="V9:V10" si="3">U9/$E9/1000</f>
        <v>0.47208280224674792</v>
      </c>
      <c r="X9" s="41">
        <f>MIN($B9*RebateStructure!$F$5,RebateStructure!$H$5)</f>
        <v>2250</v>
      </c>
      <c r="Y9" s="42">
        <f>MIN($B9*RebateStructure!$F$6,RebateStructure!$H$6-X9)</f>
        <v>5250</v>
      </c>
      <c r="Z9" s="42">
        <f>MIN(1350000,IF($D9&lt;70%,$C9*RebateStructure!$F$8,$C9*RebateStructure!$F$9))</f>
        <v>10584</v>
      </c>
      <c r="AA9" s="42">
        <f t="shared" ref="AA9:AA10" si="4">SUM(X9:Z9)</f>
        <v>18084</v>
      </c>
      <c r="AB9" s="43">
        <f t="shared" ref="AB9:AB10" si="5">AA9/$E9/1000</f>
        <v>0.15576227390180877</v>
      </c>
      <c r="AC9" s="41">
        <v>25000</v>
      </c>
      <c r="AD9" s="42">
        <v>25000</v>
      </c>
      <c r="AE9" s="42">
        <f>MIN(I9*RebateStructure!$F$14,RebateStructure!$H$14)</f>
        <v>4663.4578133683253</v>
      </c>
      <c r="AF9" s="42">
        <f>MIN(IF(J9&lt;15000,J9*RebateStructure!$F$16,J9*RebateStructure!$F$17),RebateStructure!$H$17)</f>
        <v>0</v>
      </c>
      <c r="AG9" s="42">
        <f t="shared" ref="AG9:AG10" si="6">SUM(AC9:AF9)</f>
        <v>54663.457813368324</v>
      </c>
      <c r="AH9" s="43">
        <f t="shared" ref="AH9:AH10" si="7">AG9/$E9/1000</f>
        <v>0.47083081665261262</v>
      </c>
    </row>
    <row r="10" spans="1:34" ht="12.75" x14ac:dyDescent="0.2">
      <c r="A10" s="6" t="s">
        <v>11</v>
      </c>
      <c r="B10" s="25">
        <f>'[1]MT70%eff'!$C$12</f>
        <v>30</v>
      </c>
      <c r="C10" s="10">
        <f>'[1]MT70%eff'!$C$24</f>
        <v>176400</v>
      </c>
      <c r="D10" s="11">
        <f>'[1]MT70%eff'!$C$32</f>
        <v>0.70003229191090266</v>
      </c>
      <c r="E10" s="26">
        <f>'[1]MT70%eff'!$C$45/1000</f>
        <v>116.1</v>
      </c>
      <c r="F10" s="16"/>
      <c r="G10" s="34">
        <f>[2]MT_Hgrid!G10</f>
        <v>57935.343943194915</v>
      </c>
      <c r="H10" s="35">
        <f>[2]MT_Hgrid!I10</f>
        <v>2590.1267546727468</v>
      </c>
      <c r="I10" s="17">
        <f>[2]MT_Hgrid!K10</f>
        <v>66620.82590526178</v>
      </c>
      <c r="J10" s="35">
        <f>[2]MT_Hgrid!M10</f>
        <v>1688.4</v>
      </c>
      <c r="L10" s="41">
        <f>MIN($B10*RebateStructure!$F$5,RebateStructure!$H$5)</f>
        <v>2250</v>
      </c>
      <c r="M10" s="42">
        <f>MIN($B10*RebateStructure!$F$6,RebateStructure!$H$6-L10)</f>
        <v>5250</v>
      </c>
      <c r="N10" s="42">
        <f>MIN(1350000,IF($D10&lt;70%,$C10*RebateStructure!$F$8,$C10*RebateStructure!$F$9))</f>
        <v>14112</v>
      </c>
      <c r="O10" s="42">
        <f t="shared" si="0"/>
        <v>21612</v>
      </c>
      <c r="P10" s="43">
        <f t="shared" si="1"/>
        <v>0.18614987080103362</v>
      </c>
      <c r="Q10" s="41">
        <v>25000</v>
      </c>
      <c r="R10" s="42">
        <v>25000</v>
      </c>
      <c r="S10" s="42">
        <f>MIN(G10*RebateStructure!$F$14,RebateStructure!$H$14)</f>
        <v>4055.4740760236446</v>
      </c>
      <c r="T10" s="42">
        <f>MIN(IF(H10&lt;15000,H10*RebateStructure!$F$16,H10*RebateStructure!$F$17),RebateStructure!$H$17)</f>
        <v>1942.5950660045601</v>
      </c>
      <c r="U10" s="42">
        <f t="shared" si="2"/>
        <v>55998.069142028209</v>
      </c>
      <c r="V10" s="43">
        <f t="shared" si="3"/>
        <v>0.48232617693392088</v>
      </c>
      <c r="X10" s="41">
        <f>MIN($B10*RebateStructure!$F$5,RebateStructure!$H$5)</f>
        <v>2250</v>
      </c>
      <c r="Y10" s="42">
        <f>MIN($B10*RebateStructure!$F$6,RebateStructure!$H$6-X10)</f>
        <v>5250</v>
      </c>
      <c r="Z10" s="42">
        <f>MIN(1350000,IF($D10&lt;70%,$C10*RebateStructure!$F$8,$C10*RebateStructure!$F$9))</f>
        <v>14112</v>
      </c>
      <c r="AA10" s="42">
        <f t="shared" si="4"/>
        <v>21612</v>
      </c>
      <c r="AB10" s="43">
        <f t="shared" si="5"/>
        <v>0.18614987080103362</v>
      </c>
      <c r="AC10" s="41">
        <v>25000</v>
      </c>
      <c r="AD10" s="42">
        <v>25000</v>
      </c>
      <c r="AE10" s="42">
        <f>MIN(I10*RebateStructure!$F$14,RebateStructure!$H$14)</f>
        <v>4663.4578133683253</v>
      </c>
      <c r="AF10" s="42">
        <f>MIN(IF(J10&lt;15000,J10*RebateStructure!$F$16,J10*RebateStructure!$F$17),RebateStructure!$H$17)</f>
        <v>1266.3000000000002</v>
      </c>
      <c r="AG10" s="42">
        <f t="shared" si="6"/>
        <v>55929.757813368327</v>
      </c>
      <c r="AH10" s="43">
        <f t="shared" si="7"/>
        <v>0.48173779339679873</v>
      </c>
    </row>
    <row r="11" spans="1:34" ht="12.75" x14ac:dyDescent="0.2">
      <c r="A11" s="6" t="s">
        <v>13</v>
      </c>
      <c r="B11" s="25">
        <f>'[1]MTMax%eff'!$C$12</f>
        <v>30</v>
      </c>
      <c r="C11" s="10">
        <f>'[1]MTMax%eff'!$C$24</f>
        <v>176400</v>
      </c>
      <c r="D11" s="11">
        <f>'[1]MTMax%eff'!$C$32</f>
        <v>0.7366745838218054</v>
      </c>
      <c r="E11" s="26">
        <f>'[1]MTMax%eff'!$C$45/1000</f>
        <v>116.1</v>
      </c>
      <c r="F11" s="16"/>
      <c r="G11" s="78">
        <f>[2]MT_Hgrid!G11</f>
        <v>64703.917857180415</v>
      </c>
      <c r="H11" s="35">
        <f>[2]MT_Hgrid!I11</f>
        <v>3122.2133973856257</v>
      </c>
      <c r="I11" s="17">
        <f>[2]MT_Hgrid!K11</f>
        <v>66620.82590526178</v>
      </c>
      <c r="J11" s="35">
        <f>[2]MT_Hgrid!M11</f>
        <v>2923.2</v>
      </c>
      <c r="L11" s="41">
        <f>MIN($B11*RebateStructure!$F$5,RebateStructure!$H$5)</f>
        <v>2250</v>
      </c>
      <c r="M11" s="42">
        <f>MIN($B11*RebateStructure!$F$6,RebateStructure!$H$6-L11)</f>
        <v>5250</v>
      </c>
      <c r="N11" s="42">
        <f>MIN(1350000,IF($D11&lt;70%,$C11*RebateStructure!$F$8,$C11*RebateStructure!$F$9))</f>
        <v>14112</v>
      </c>
      <c r="O11" s="42">
        <f>SUM(L11:N11)</f>
        <v>21612</v>
      </c>
      <c r="P11" s="43">
        <f>O11/$E11/1000</f>
        <v>0.18614987080103362</v>
      </c>
      <c r="Q11" s="41">
        <v>25000</v>
      </c>
      <c r="R11" s="42">
        <v>25000</v>
      </c>
      <c r="S11" s="42">
        <f>MIN(G11*RebateStructure!$F$14,RebateStructure!$H$14)</f>
        <v>4529.2742500026297</v>
      </c>
      <c r="T11" s="42">
        <f>MIN(IF(H11&lt;15000,H11*RebateStructure!$F$16,H11*RebateStructure!$F$17),RebateStructure!$H$17)</f>
        <v>2341.6600480392194</v>
      </c>
      <c r="U11" s="42">
        <f>SUM(Q11:T11)</f>
        <v>56870.934298041851</v>
      </c>
      <c r="V11" s="43">
        <f>U11/$E11/1000</f>
        <v>0.48984439533197116</v>
      </c>
      <c r="X11" s="41">
        <f>MIN($B11*RebateStructure!$F$5,RebateStructure!$H$5)</f>
        <v>2250</v>
      </c>
      <c r="Y11" s="42">
        <f>MIN($B11*RebateStructure!$F$6,RebateStructure!$H$6-X11)</f>
        <v>5250</v>
      </c>
      <c r="Z11" s="42">
        <f>MIN(1350000,IF($D11&lt;70%,$C11*RebateStructure!$F$8,$C11*RebateStructure!$F$9))</f>
        <v>14112</v>
      </c>
      <c r="AA11" s="42">
        <f>SUM(X11:Z11)</f>
        <v>21612</v>
      </c>
      <c r="AB11" s="43">
        <f>AA11/$E11/1000</f>
        <v>0.18614987080103362</v>
      </c>
      <c r="AC11" s="41">
        <v>25000</v>
      </c>
      <c r="AD11" s="42">
        <v>25000</v>
      </c>
      <c r="AE11" s="42">
        <f>MIN(I11*RebateStructure!$F$14,RebateStructure!$H$14)</f>
        <v>4663.4578133683253</v>
      </c>
      <c r="AF11" s="42">
        <f>MIN(IF(J11&lt;15000,J11*RebateStructure!$F$16,J11*RebateStructure!$F$17),RebateStructure!$H$17)</f>
        <v>2192.3999999999996</v>
      </c>
      <c r="AG11" s="42">
        <f>SUM(AC11:AF11)</f>
        <v>56855.857813368326</v>
      </c>
      <c r="AH11" s="43">
        <f>AG11/$E11/1000</f>
        <v>0.48971453758284522</v>
      </c>
    </row>
    <row r="12" spans="1:34" ht="12.75" x14ac:dyDescent="0.2">
      <c r="A12" s="7">
        <f>'[1]MTMax%eff'!$C$32</f>
        <v>0.7366745838218054</v>
      </c>
      <c r="B12" s="23"/>
      <c r="E12" s="33"/>
      <c r="G12" s="23"/>
      <c r="H12" s="33"/>
      <c r="J12" s="33"/>
      <c r="L12" s="23"/>
      <c r="P12" s="33"/>
      <c r="V12" s="33"/>
      <c r="X12" s="23"/>
      <c r="AB12" s="33"/>
      <c r="AH12" s="33"/>
    </row>
    <row r="13" spans="1:34" ht="12.75" x14ac:dyDescent="0.2">
      <c r="A13" s="8"/>
      <c r="B13" s="28"/>
      <c r="C13" s="9"/>
      <c r="D13" s="9"/>
      <c r="E13" s="29"/>
      <c r="F13" s="16"/>
      <c r="G13" s="37"/>
      <c r="H13" s="38"/>
      <c r="I13" s="19"/>
      <c r="J13" s="40"/>
      <c r="L13" s="39"/>
      <c r="M13" s="20"/>
      <c r="N13" s="20"/>
      <c r="O13" s="20"/>
      <c r="P13" s="40"/>
      <c r="Q13" s="39"/>
      <c r="R13" s="20"/>
      <c r="S13" s="20"/>
      <c r="T13" s="20"/>
      <c r="U13" s="20"/>
      <c r="V13" s="40"/>
      <c r="W13" s="20"/>
      <c r="X13" s="39"/>
      <c r="Y13" s="20"/>
      <c r="Z13" s="20"/>
      <c r="AA13" s="20"/>
      <c r="AB13" s="40"/>
      <c r="AC13" s="39"/>
      <c r="AD13" s="20"/>
      <c r="AE13" s="20"/>
      <c r="AF13" s="20"/>
      <c r="AG13" s="20"/>
      <c r="AH13" s="40"/>
    </row>
    <row r="14" spans="1:34" ht="12.75" x14ac:dyDescent="0.2">
      <c r="A14" s="5" t="s">
        <v>67</v>
      </c>
      <c r="B14" s="30"/>
      <c r="C14" s="3"/>
      <c r="D14" s="3"/>
      <c r="E14" s="24"/>
      <c r="F14" s="16"/>
      <c r="G14" s="34"/>
      <c r="H14" s="35"/>
      <c r="I14" s="17"/>
      <c r="J14" s="33"/>
      <c r="L14" s="23"/>
      <c r="M14" s="16"/>
      <c r="N14" s="16"/>
      <c r="O14" s="16"/>
      <c r="P14" s="33"/>
      <c r="Q14" s="23"/>
      <c r="R14" s="16"/>
      <c r="S14" s="16"/>
      <c r="T14" s="16"/>
      <c r="U14" s="16"/>
      <c r="V14" s="33"/>
      <c r="X14" s="23"/>
      <c r="Y14" s="16"/>
      <c r="Z14" s="16"/>
      <c r="AA14" s="16"/>
      <c r="AB14" s="33"/>
      <c r="AC14" s="23"/>
      <c r="AD14" s="16"/>
      <c r="AE14" s="16"/>
      <c r="AF14" s="16"/>
      <c r="AG14" s="16"/>
      <c r="AH14" s="33"/>
    </row>
    <row r="15" spans="1:34" ht="12.75" x14ac:dyDescent="0.2">
      <c r="A15" s="5" t="s">
        <v>8</v>
      </c>
      <c r="B15" s="30"/>
      <c r="C15" s="3"/>
      <c r="D15" s="3"/>
      <c r="E15" s="24"/>
      <c r="F15" s="16"/>
      <c r="G15" s="34"/>
      <c r="H15" s="35"/>
      <c r="I15" s="17"/>
      <c r="J15" s="33"/>
      <c r="L15" s="23"/>
      <c r="M15" s="16"/>
      <c r="N15" s="16"/>
      <c r="O15" s="16"/>
      <c r="P15" s="33"/>
      <c r="Q15" s="23"/>
      <c r="R15" s="16"/>
      <c r="S15" s="16"/>
      <c r="T15" s="16"/>
      <c r="U15" s="16"/>
      <c r="V15" s="33"/>
      <c r="X15" s="23"/>
      <c r="Y15" s="16"/>
      <c r="Z15" s="16"/>
      <c r="AA15" s="16"/>
      <c r="AB15" s="33"/>
      <c r="AC15" s="23"/>
      <c r="AD15" s="16"/>
      <c r="AE15" s="16"/>
      <c r="AF15" s="16"/>
      <c r="AG15" s="16"/>
      <c r="AH15" s="33"/>
    </row>
    <row r="16" spans="1:34" ht="12.75" x14ac:dyDescent="0.2">
      <c r="A16" s="6" t="s">
        <v>9</v>
      </c>
      <c r="B16" s="25">
        <f>'[1]MT60%eff'!$D$12</f>
        <v>65</v>
      </c>
      <c r="C16" s="10">
        <f>'[1]MT60%eff'!$D$24</f>
        <v>382200</v>
      </c>
      <c r="D16" s="11">
        <f>'[1]MT60%eff'!$D$32</f>
        <v>0.60002659031472627</v>
      </c>
      <c r="E16" s="26">
        <f>'[1]MT60%eff'!$D$45/1000</f>
        <v>188.37</v>
      </c>
      <c r="F16" s="16"/>
      <c r="G16" s="34">
        <f>[2]MT_Hgrid!G16</f>
        <v>90566.977677482617</v>
      </c>
      <c r="H16" s="35">
        <f>[2]MT_Hgrid!I16</f>
        <v>2772.3432421586162</v>
      </c>
      <c r="I16" s="17">
        <f>[2]MT_Hgrid!K16</f>
        <v>117270.34108291402</v>
      </c>
      <c r="J16" s="35">
        <f>[2]MT_Hgrid!M16</f>
        <v>0</v>
      </c>
      <c r="L16" s="41">
        <f>MIN($B16*RebateStructure!$F$5,RebateStructure!$H$5)</f>
        <v>4875</v>
      </c>
      <c r="M16" s="42">
        <f>MIN($B16*RebateStructure!$F$6,RebateStructure!$H$6-L16)</f>
        <v>11375</v>
      </c>
      <c r="N16" s="42">
        <f>MIN(1350000,IF($D16&lt;70%,$C16*RebateStructure!$F$8,$C16*RebateStructure!$F$9))</f>
        <v>22932</v>
      </c>
      <c r="O16" s="42">
        <f t="shared" ref="O16:O18" si="8">SUM(L16:N16)</f>
        <v>39182</v>
      </c>
      <c r="P16" s="43">
        <f t="shared" ref="P16:P18" si="9">O16/$E16/1000</f>
        <v>0.2080055210489993</v>
      </c>
      <c r="Q16" s="41">
        <v>25000</v>
      </c>
      <c r="R16" s="42">
        <v>25000</v>
      </c>
      <c r="S16" s="42">
        <f>MIN(G16*RebateStructure!$F$14,RebateStructure!$H$14)</f>
        <v>6339.6884374237834</v>
      </c>
      <c r="T16" s="42">
        <f>MIN(IF(H16&lt;15000,H16*RebateStructure!$F$16,H16*RebateStructure!$F$17),RebateStructure!$H$17)</f>
        <v>2079.2574316189621</v>
      </c>
      <c r="U16" s="42">
        <f>SUM(Q16:T16)</f>
        <v>58418.945869042749</v>
      </c>
      <c r="V16" s="43">
        <f>U16/$E16/1000</f>
        <v>0.31012871406828446</v>
      </c>
      <c r="X16" s="41">
        <f>MIN($B16*RebateStructure!$F$5,RebateStructure!$H$5)</f>
        <v>4875</v>
      </c>
      <c r="Y16" s="42">
        <f>MIN($B16*RebateStructure!$F$6,RebateStructure!$H$6-X16)</f>
        <v>11375</v>
      </c>
      <c r="Z16" s="42">
        <f>MIN(1350000,IF($D16&lt;70%,$C16*RebateStructure!$F$8,$C16*RebateStructure!$F$9))</f>
        <v>22932</v>
      </c>
      <c r="AA16" s="42">
        <f t="shared" ref="AA16:AA18" si="10">SUM(X16:Z16)</f>
        <v>39182</v>
      </c>
      <c r="AB16" s="43">
        <f t="shared" ref="AB16:AB18" si="11">AA16/$E16/1000</f>
        <v>0.2080055210489993</v>
      </c>
      <c r="AC16" s="41">
        <v>25000</v>
      </c>
      <c r="AD16" s="42">
        <v>25000</v>
      </c>
      <c r="AE16" s="42">
        <f>MIN(I16*RebateStructure!$F$14,RebateStructure!$H$14)</f>
        <v>8208.9238758039828</v>
      </c>
      <c r="AF16" s="42">
        <f>MIN(IF(J16&lt;15000,J16*RebateStructure!$F$16,J16*RebateStructure!$F$17),RebateStructure!$H$17)</f>
        <v>0</v>
      </c>
      <c r="AG16" s="42">
        <f>SUM(AC16:AF16)</f>
        <v>58208.923875803986</v>
      </c>
      <c r="AH16" s="43">
        <f>AG16/$E16/1000</f>
        <v>0.30901377011097297</v>
      </c>
    </row>
    <row r="17" spans="1:34" ht="12.75" x14ac:dyDescent="0.2">
      <c r="A17" s="6" t="s">
        <v>10</v>
      </c>
      <c r="B17" s="25">
        <f>'[1]MT65%eff'!$D$12</f>
        <v>65</v>
      </c>
      <c r="C17" s="10">
        <f>'[1]MT65%eff'!$D$24</f>
        <v>382200</v>
      </c>
      <c r="D17" s="11">
        <f>'[1]MT65%eff'!$D$32</f>
        <v>0.65010545224997751</v>
      </c>
      <c r="E17" s="26">
        <f>'[1]MT65%eff'!$D$45/1000</f>
        <v>188.37</v>
      </c>
      <c r="F17" s="16"/>
      <c r="G17" s="34">
        <f>[2]MT_Hgrid!G17</f>
        <v>111967.85969995447</v>
      </c>
      <c r="H17" s="35">
        <f>[2]MT_Hgrid!I17</f>
        <v>3928.9036277838331</v>
      </c>
      <c r="I17" s="17">
        <f>[2]MT_Hgrid!K17</f>
        <v>149786.97611699023</v>
      </c>
      <c r="J17" s="35">
        <f>[2]MT_Hgrid!M17</f>
        <v>0</v>
      </c>
      <c r="L17" s="41">
        <f>MIN($B17*RebateStructure!$F$5,RebateStructure!$H$5)</f>
        <v>4875</v>
      </c>
      <c r="M17" s="42">
        <f>MIN($B17*RebateStructure!$F$6,RebateStructure!$H$6-L17)</f>
        <v>11375</v>
      </c>
      <c r="N17" s="42">
        <f>MIN(1350000,IF($D17&lt;70%,$C17*RebateStructure!$F$8,$C17*RebateStructure!$F$9))</f>
        <v>22932</v>
      </c>
      <c r="O17" s="42">
        <f t="shared" si="8"/>
        <v>39182</v>
      </c>
      <c r="P17" s="43">
        <f t="shared" si="9"/>
        <v>0.2080055210489993</v>
      </c>
      <c r="Q17" s="41">
        <v>25000</v>
      </c>
      <c r="R17" s="42">
        <v>25000</v>
      </c>
      <c r="S17" s="42">
        <f>MIN(G17*RebateStructure!$F$14,RebateStructure!$H$14)</f>
        <v>7837.7501789968137</v>
      </c>
      <c r="T17" s="42">
        <f>MIN(IF(H17&lt;15000,H17*RebateStructure!$F$16,H17*RebateStructure!$F$17),RebateStructure!$H$17)</f>
        <v>2946.6777208378749</v>
      </c>
      <c r="U17" s="42">
        <f t="shared" ref="U17:U18" si="12">SUM(Q17:T17)</f>
        <v>60784.427899834693</v>
      </c>
      <c r="V17" s="43">
        <f t="shared" ref="V17:V18" si="13">U17/$E17/1000</f>
        <v>0.32268635079808194</v>
      </c>
      <c r="X17" s="41">
        <f>MIN($B17*RebateStructure!$F$5,RebateStructure!$H$5)</f>
        <v>4875</v>
      </c>
      <c r="Y17" s="42">
        <f>MIN($B17*RebateStructure!$F$6,RebateStructure!$H$6-X17)</f>
        <v>11375</v>
      </c>
      <c r="Z17" s="42">
        <f>MIN(1350000,IF($D17&lt;70%,$C17*RebateStructure!$F$8,$C17*RebateStructure!$F$9))</f>
        <v>22932</v>
      </c>
      <c r="AA17" s="42">
        <f t="shared" si="10"/>
        <v>39182</v>
      </c>
      <c r="AB17" s="43">
        <f t="shared" si="11"/>
        <v>0.2080055210489993</v>
      </c>
      <c r="AC17" s="41">
        <v>25000</v>
      </c>
      <c r="AD17" s="42">
        <v>25000</v>
      </c>
      <c r="AE17" s="42">
        <f>MIN(I17*RebateStructure!$F$14,RebateStructure!$H$14)</f>
        <v>10485.088328189317</v>
      </c>
      <c r="AF17" s="42">
        <f>MIN(IF(J17&lt;15000,J17*RebateStructure!$F$16,J17*RebateStructure!$F$17),RebateStructure!$H$17)</f>
        <v>0</v>
      </c>
      <c r="AG17" s="42">
        <f t="shared" ref="AG17:AG18" si="14">SUM(AC17:AF17)</f>
        <v>60485.088328189318</v>
      </c>
      <c r="AH17" s="43">
        <f t="shared" ref="AH17:AH18" si="15">AG17/$E17/1000</f>
        <v>0.32109724652646027</v>
      </c>
    </row>
    <row r="18" spans="1:34" ht="12.75" x14ac:dyDescent="0.2">
      <c r="A18" s="6" t="s">
        <v>11</v>
      </c>
      <c r="B18" s="25">
        <f>'[1]MT70%eff'!$D$12</f>
        <v>65</v>
      </c>
      <c r="C18" s="10">
        <f>'[1]MT70%eff'!$D$24</f>
        <v>382200</v>
      </c>
      <c r="D18" s="11">
        <f>'[1]MT70%eff'!$D$32</f>
        <v>0.69994121291369826</v>
      </c>
      <c r="E18" s="26">
        <f>'[1]MT70%eff'!$D$45/1000</f>
        <v>188.37</v>
      </c>
      <c r="F18" s="16"/>
      <c r="G18" s="34">
        <f>[2]MT_Hgrid!G18</f>
        <v>131937.49873322167</v>
      </c>
      <c r="H18" s="35">
        <f>[2]MT_Hgrid!I18</f>
        <v>5217.6556634107428</v>
      </c>
      <c r="I18" s="17">
        <f>[2]MT_Hgrid!K18</f>
        <v>149786.97611699023</v>
      </c>
      <c r="J18" s="35">
        <f>[2]MT_Hgrid!M18</f>
        <v>3364.522885728938</v>
      </c>
      <c r="L18" s="41">
        <f>MIN($B18*RebateStructure!$F$5,RebateStructure!$H$5)</f>
        <v>4875</v>
      </c>
      <c r="M18" s="42">
        <f>MIN($B18*RebateStructure!$F$6,RebateStructure!$H$6-L18)</f>
        <v>11375</v>
      </c>
      <c r="N18" s="42">
        <f>MIN(1350000,IF($D18&lt;70%,$C18*RebateStructure!$F$8,$C18*RebateStructure!$F$9))</f>
        <v>22932</v>
      </c>
      <c r="O18" s="42">
        <f t="shared" si="8"/>
        <v>39182</v>
      </c>
      <c r="P18" s="43">
        <f t="shared" si="9"/>
        <v>0.2080055210489993</v>
      </c>
      <c r="Q18" s="41">
        <v>25000</v>
      </c>
      <c r="R18" s="42">
        <v>25000</v>
      </c>
      <c r="S18" s="42">
        <f>MIN(G18*RebateStructure!$F$14,RebateStructure!$H$14)</f>
        <v>9235.624911325518</v>
      </c>
      <c r="T18" s="42">
        <f>MIN(IF(H18&lt;15000,H18*RebateStructure!$F$16,H18*RebateStructure!$F$17),RebateStructure!$H$17)</f>
        <v>3913.2417475580569</v>
      </c>
      <c r="U18" s="42">
        <f t="shared" si="12"/>
        <v>63148.866658883577</v>
      </c>
      <c r="V18" s="43">
        <f t="shared" si="13"/>
        <v>0.33523844911017453</v>
      </c>
      <c r="X18" s="41">
        <f>MIN($B18*RebateStructure!$F$5,RebateStructure!$H$5)</f>
        <v>4875</v>
      </c>
      <c r="Y18" s="42">
        <f>MIN($B18*RebateStructure!$F$6,RebateStructure!$H$6-X18)</f>
        <v>11375</v>
      </c>
      <c r="Z18" s="42">
        <f>MIN(1350000,IF($D18&lt;70%,$C18*RebateStructure!$F$8,$C18*RebateStructure!$F$9))</f>
        <v>22932</v>
      </c>
      <c r="AA18" s="42">
        <f t="shared" si="10"/>
        <v>39182</v>
      </c>
      <c r="AB18" s="43">
        <f t="shared" si="11"/>
        <v>0.2080055210489993</v>
      </c>
      <c r="AC18" s="41">
        <v>25000</v>
      </c>
      <c r="AD18" s="42">
        <v>25000</v>
      </c>
      <c r="AE18" s="42">
        <f>MIN(I18*RebateStructure!$F$14,RebateStructure!$H$14)</f>
        <v>10485.088328189317</v>
      </c>
      <c r="AF18" s="42">
        <f>MIN(IF(J18&lt;15000,J18*RebateStructure!$F$16,J18*RebateStructure!$F$17),RebateStructure!$H$17)</f>
        <v>2523.3921642967034</v>
      </c>
      <c r="AG18" s="42">
        <f t="shared" si="14"/>
        <v>63008.480492486022</v>
      </c>
      <c r="AH18" s="43">
        <f t="shared" si="15"/>
        <v>0.33449318093372632</v>
      </c>
    </row>
    <row r="19" spans="1:34" ht="12.75" x14ac:dyDescent="0.2">
      <c r="A19" s="6" t="s">
        <v>13</v>
      </c>
      <c r="B19" s="25">
        <f>'[1]MTMax%eff'!$D$12</f>
        <v>65</v>
      </c>
      <c r="C19" s="10">
        <f>'[1]MTMax%eff'!$D$24</f>
        <v>382200</v>
      </c>
      <c r="D19" s="11">
        <f>'[1]MTMax%eff'!$D$32</f>
        <v>0.74394254306069074</v>
      </c>
      <c r="E19" s="26">
        <f>'[1]MTMax%eff'!$D$45/1000</f>
        <v>188.37</v>
      </c>
      <c r="F19" s="16"/>
      <c r="G19" s="78">
        <f>[2]MT_Hgrid!G19</f>
        <v>148564.7297279574</v>
      </c>
      <c r="H19" s="35">
        <f>[2]MT_Hgrid!I19</f>
        <v>6459.8165082828209</v>
      </c>
      <c r="I19" s="17">
        <f>[2]MT_Hgrid!K19</f>
        <v>149786.97611699023</v>
      </c>
      <c r="J19" s="35">
        <f>[2]MT_Hgrid!M19</f>
        <v>6332.9228857289372</v>
      </c>
      <c r="L19" s="41">
        <f>MIN($B19*RebateStructure!$F$5,RebateStructure!$H$5)</f>
        <v>4875</v>
      </c>
      <c r="M19" s="42">
        <f>MIN($B19*RebateStructure!$F$6,RebateStructure!$H$6-L19)</f>
        <v>11375</v>
      </c>
      <c r="N19" s="42">
        <f>MIN(1350000,IF($D19&lt;70%,$C19*RebateStructure!$F$8,$C19*RebateStructure!$F$9))</f>
        <v>30576</v>
      </c>
      <c r="O19" s="42">
        <f>SUM(L19:N19)</f>
        <v>46826</v>
      </c>
      <c r="P19" s="43">
        <f>O19/$E19/1000</f>
        <v>0.24858523119392684</v>
      </c>
      <c r="Q19" s="41">
        <v>25000</v>
      </c>
      <c r="R19" s="42">
        <v>25000</v>
      </c>
      <c r="S19" s="42">
        <f>MIN(G19*RebateStructure!$F$14,RebateStructure!$H$14)</f>
        <v>10399.531080957018</v>
      </c>
      <c r="T19" s="42">
        <f>MIN(IF(H19&lt;15000,H19*RebateStructure!$F$16,H19*RebateStructure!$F$17),RebateStructure!$H$17)</f>
        <v>4844.8623812121159</v>
      </c>
      <c r="U19" s="42">
        <f>SUM(Q19:T19)</f>
        <v>65244.393462169137</v>
      </c>
      <c r="V19" s="43">
        <f>U19/$E19/1000</f>
        <v>0.34636297426431567</v>
      </c>
      <c r="X19" s="41">
        <f>MIN($B19*RebateStructure!$F$5,RebateStructure!$H$5)</f>
        <v>4875</v>
      </c>
      <c r="Y19" s="42">
        <f>MIN($B19*RebateStructure!$F$6,RebateStructure!$H$6-X19)</f>
        <v>11375</v>
      </c>
      <c r="Z19" s="42">
        <f>MIN(1350000,IF($D19&lt;70%,$C19*RebateStructure!$F$8,$C19*RebateStructure!$F$9))</f>
        <v>30576</v>
      </c>
      <c r="AA19" s="42">
        <f>SUM(X19:Z19)</f>
        <v>46826</v>
      </c>
      <c r="AB19" s="43">
        <f>AA19/$E19/1000</f>
        <v>0.24858523119392684</v>
      </c>
      <c r="AC19" s="41">
        <v>25000</v>
      </c>
      <c r="AD19" s="42">
        <v>25000</v>
      </c>
      <c r="AE19" s="42">
        <f>MIN(I19*RebateStructure!$F$14,RebateStructure!$H$14)</f>
        <v>10485.088328189317</v>
      </c>
      <c r="AF19" s="42">
        <f>MIN(IF(J19&lt;15000,J19*RebateStructure!$F$16,J19*RebateStructure!$F$17),RebateStructure!$H$17)</f>
        <v>4749.6921642967027</v>
      </c>
      <c r="AG19" s="42">
        <f>SUM(AC19:AF19)</f>
        <v>65234.780492486025</v>
      </c>
      <c r="AH19" s="43">
        <f>AG19/$E19/1000</f>
        <v>0.34631194188292203</v>
      </c>
    </row>
    <row r="20" spans="1:34" ht="12.75" x14ac:dyDescent="0.2">
      <c r="A20" s="7">
        <f>'[1]MTMax%eff'!$D$32</f>
        <v>0.74394254306069074</v>
      </c>
      <c r="B20" s="23"/>
      <c r="E20" s="33"/>
      <c r="G20" s="23"/>
      <c r="H20" s="33"/>
      <c r="J20" s="33"/>
      <c r="L20" s="23"/>
      <c r="P20" s="33"/>
      <c r="V20" s="33"/>
      <c r="X20" s="23"/>
      <c r="AB20" s="33"/>
      <c r="AH20" s="33"/>
    </row>
    <row r="21" spans="1:34" ht="12.75" x14ac:dyDescent="0.2">
      <c r="A21" s="8"/>
      <c r="B21" s="28"/>
      <c r="C21" s="9"/>
      <c r="D21" s="9"/>
      <c r="E21" s="29"/>
      <c r="F21" s="16"/>
      <c r="G21" s="37"/>
      <c r="H21" s="38"/>
      <c r="I21" s="19"/>
      <c r="J21" s="40"/>
      <c r="L21" s="39"/>
      <c r="M21" s="20"/>
      <c r="N21" s="20"/>
      <c r="O21" s="20"/>
      <c r="P21" s="40"/>
      <c r="Q21" s="39"/>
      <c r="R21" s="20"/>
      <c r="S21" s="20"/>
      <c r="T21" s="20"/>
      <c r="U21" s="20"/>
      <c r="V21" s="40"/>
      <c r="W21" s="20"/>
      <c r="X21" s="39"/>
      <c r="Y21" s="20"/>
      <c r="Z21" s="20"/>
      <c r="AA21" s="20"/>
      <c r="AB21" s="40"/>
      <c r="AC21" s="39"/>
      <c r="AD21" s="20"/>
      <c r="AE21" s="20"/>
      <c r="AF21" s="20"/>
      <c r="AG21" s="20"/>
      <c r="AH21" s="40"/>
    </row>
    <row r="22" spans="1:34" ht="12.75" x14ac:dyDescent="0.2">
      <c r="A22" s="5" t="s">
        <v>68</v>
      </c>
      <c r="B22" s="30"/>
      <c r="C22" s="3"/>
      <c r="D22" s="3"/>
      <c r="E22" s="24"/>
      <c r="F22" s="16"/>
      <c r="G22" s="34"/>
      <c r="H22" s="35"/>
      <c r="I22" s="17"/>
      <c r="J22" s="33"/>
      <c r="L22" s="23"/>
      <c r="M22" s="16"/>
      <c r="N22" s="16"/>
      <c r="O22" s="16"/>
      <c r="P22" s="33"/>
      <c r="Q22" s="23"/>
      <c r="R22" s="16"/>
      <c r="S22" s="16"/>
      <c r="T22" s="16"/>
      <c r="U22" s="16"/>
      <c r="V22" s="33"/>
      <c r="X22" s="23"/>
      <c r="Y22" s="16"/>
      <c r="Z22" s="16"/>
      <c r="AA22" s="16"/>
      <c r="AB22" s="33"/>
      <c r="AC22" s="23"/>
      <c r="AD22" s="16"/>
      <c r="AE22" s="16"/>
      <c r="AF22" s="16"/>
      <c r="AG22" s="16"/>
      <c r="AH22" s="33"/>
    </row>
    <row r="23" spans="1:34" ht="12.75" x14ac:dyDescent="0.2">
      <c r="A23" s="5" t="s">
        <v>8</v>
      </c>
      <c r="B23" s="30"/>
      <c r="C23" s="3"/>
      <c r="D23" s="3"/>
      <c r="E23" s="24"/>
      <c r="F23" s="16"/>
      <c r="G23" s="34"/>
      <c r="H23" s="35"/>
      <c r="I23" s="17"/>
      <c r="J23" s="33"/>
      <c r="L23" s="23"/>
      <c r="M23" s="16"/>
      <c r="N23" s="16"/>
      <c r="O23" s="16"/>
      <c r="P23" s="33"/>
      <c r="Q23" s="23"/>
      <c r="R23" s="16"/>
      <c r="S23" s="16"/>
      <c r="T23" s="16"/>
      <c r="U23" s="16"/>
      <c r="V23" s="33"/>
      <c r="X23" s="23"/>
      <c r="Y23" s="16"/>
      <c r="Z23" s="16"/>
      <c r="AA23" s="16"/>
      <c r="AB23" s="33"/>
      <c r="AC23" s="23"/>
      <c r="AD23" s="16"/>
      <c r="AE23" s="16"/>
      <c r="AF23" s="16"/>
      <c r="AG23" s="16"/>
      <c r="AH23" s="33"/>
    </row>
    <row r="24" spans="1:34" ht="12.75" x14ac:dyDescent="0.2">
      <c r="A24" s="6" t="s">
        <v>9</v>
      </c>
      <c r="B24" s="25">
        <f>'[1]MT60%eff'!$E$12</f>
        <v>200</v>
      </c>
      <c r="C24" s="10">
        <f>'[1]MT60%eff'!$E$24</f>
        <v>1176000</v>
      </c>
      <c r="D24" s="11">
        <f>'[1]MT60%eff'!$E$32</f>
        <v>0.59990480656506451</v>
      </c>
      <c r="E24" s="26">
        <f>'[1]MT60%eff'!$E$45/1000</f>
        <v>567</v>
      </c>
      <c r="F24" s="16"/>
      <c r="G24" s="34">
        <f>[2]MT_Hgrid!G24</f>
        <v>317385.4389250846</v>
      </c>
      <c r="H24" s="35">
        <f>[2]MT_Hgrid!I24</f>
        <v>7864.9451090437897</v>
      </c>
      <c r="I24" s="17">
        <f>[2]MT_Hgrid!K24</f>
        <v>393141.02510821522</v>
      </c>
      <c r="J24" s="35">
        <f>[2]MT_Hgrid!M24</f>
        <v>0</v>
      </c>
      <c r="L24" s="41">
        <f>MIN($B24*RebateStructure!$F$5,RebateStructure!$H$5)</f>
        <v>15000</v>
      </c>
      <c r="M24" s="42">
        <f>MIN($B24*RebateStructure!$F$6,RebateStructure!$H$6-L24)</f>
        <v>35000</v>
      </c>
      <c r="N24" s="42">
        <f>MIN(1350000,IF($D24&lt;70%,$C24*RebateStructure!$F$8,$C24*RebateStructure!$F$9))</f>
        <v>70560</v>
      </c>
      <c r="O24" s="42">
        <f t="shared" ref="O24:O26" si="16">SUM(L24:N24)</f>
        <v>120560</v>
      </c>
      <c r="P24" s="43">
        <f t="shared" ref="P24:P26" si="17">O24/$E24/1000</f>
        <v>0.21262786596119929</v>
      </c>
      <c r="Q24" s="41">
        <v>25000</v>
      </c>
      <c r="R24" s="42">
        <v>25000</v>
      </c>
      <c r="S24" s="42">
        <f>MIN(G24*RebateStructure!$F$14,RebateStructure!$H$14)</f>
        <v>22216.980724755926</v>
      </c>
      <c r="T24" s="42">
        <f>MIN(IF(H24&lt;15000,H24*RebateStructure!$F$16,H24*RebateStructure!$F$17),RebateStructure!$H$17)</f>
        <v>5898.708831782842</v>
      </c>
      <c r="U24" s="42">
        <f>SUM(Q24:T24)</f>
        <v>78115.689556538768</v>
      </c>
      <c r="V24" s="43">
        <f>U24/$E24/1000</f>
        <v>0.13777017558472446</v>
      </c>
      <c r="X24" s="41">
        <f>MIN($B24*RebateStructure!$F$5,RebateStructure!$H$5)</f>
        <v>15000</v>
      </c>
      <c r="Y24" s="42">
        <f>MIN($B24*RebateStructure!$F$6,RebateStructure!$H$6-X24)</f>
        <v>35000</v>
      </c>
      <c r="Z24" s="42">
        <f>MIN(1350000,IF($D24&lt;70%,$C24*RebateStructure!$F$8,$C24*RebateStructure!$F$9))</f>
        <v>70560</v>
      </c>
      <c r="AA24" s="42">
        <f t="shared" ref="AA24:AA26" si="18">SUM(X24:Z24)</f>
        <v>120560</v>
      </c>
      <c r="AB24" s="43">
        <f t="shared" ref="AB24:AB26" si="19">AA24/$E24/1000</f>
        <v>0.21262786596119929</v>
      </c>
      <c r="AC24" s="41">
        <v>25000</v>
      </c>
      <c r="AD24" s="42">
        <v>25000</v>
      </c>
      <c r="AE24" s="42">
        <f>MIN(I24*RebateStructure!$F$14,RebateStructure!$H$14)</f>
        <v>27519.871757575067</v>
      </c>
      <c r="AF24" s="42">
        <f>MIN(IF(J24&lt;15000,J24*RebateStructure!$F$16,J24*RebateStructure!$F$17),RebateStructure!$H$17)</f>
        <v>0</v>
      </c>
      <c r="AG24" s="42">
        <f>SUM(AC24:AF24)</f>
        <v>77519.871757575063</v>
      </c>
      <c r="AH24" s="43">
        <f>AG24/$E24/1000</f>
        <v>0.13671935054246043</v>
      </c>
    </row>
    <row r="25" spans="1:34" ht="12.75" x14ac:dyDescent="0.2">
      <c r="A25" s="6" t="s">
        <v>10</v>
      </c>
      <c r="B25" s="25">
        <f>'[1]MT65%eff'!$E$12</f>
        <v>200</v>
      </c>
      <c r="C25" s="10">
        <f>'[1]MT65%eff'!$E$24</f>
        <v>1176000</v>
      </c>
      <c r="D25" s="11">
        <f>'[1]MT65%eff'!$E$32</f>
        <v>0.65012051582649466</v>
      </c>
      <c r="E25" s="26">
        <f>'[1]MT65%eff'!$E$45/1000</f>
        <v>567</v>
      </c>
      <c r="F25" s="16"/>
      <c r="G25" s="34">
        <f>[2]MT_Hgrid!G25</f>
        <v>377881.95295579382</v>
      </c>
      <c r="H25" s="35">
        <f>[2]MT_Hgrid!I25</f>
        <v>10876.996901382536</v>
      </c>
      <c r="I25" s="17">
        <f>[2]MT_Hgrid!K25</f>
        <v>482560.31754593039</v>
      </c>
      <c r="J25" s="35">
        <f>[2]MT_Hgrid!M25</f>
        <v>0</v>
      </c>
      <c r="L25" s="41">
        <f>MIN($B25*RebateStructure!$F$5,RebateStructure!$H$5)</f>
        <v>15000</v>
      </c>
      <c r="M25" s="42">
        <f>MIN($B25*RebateStructure!$F$6,RebateStructure!$H$6-L25)</f>
        <v>35000</v>
      </c>
      <c r="N25" s="42">
        <f>MIN(1350000,IF($D25&lt;70%,$C25*RebateStructure!$F$8,$C25*RebateStructure!$F$9))</f>
        <v>70560</v>
      </c>
      <c r="O25" s="42">
        <f t="shared" si="16"/>
        <v>120560</v>
      </c>
      <c r="P25" s="43">
        <f t="shared" si="17"/>
        <v>0.21262786596119929</v>
      </c>
      <c r="Q25" s="41">
        <v>25000</v>
      </c>
      <c r="R25" s="42">
        <v>25000</v>
      </c>
      <c r="S25" s="42">
        <f>MIN(G25*RebateStructure!$F$14,RebateStructure!$H$14)</f>
        <v>26451.736706905569</v>
      </c>
      <c r="T25" s="42">
        <f>MIN(IF(H25&lt;15000,H25*RebateStructure!$F$16,H25*RebateStructure!$F$17),RebateStructure!$H$17)</f>
        <v>8157.7476760369018</v>
      </c>
      <c r="U25" s="42">
        <f t="shared" ref="U25:U26" si="20">SUM(Q25:T25)</f>
        <v>84609.484382942464</v>
      </c>
      <c r="V25" s="43">
        <f t="shared" ref="V25:V26" si="21">U25/$E25/1000</f>
        <v>0.14922307651312605</v>
      </c>
      <c r="X25" s="41">
        <f>MIN($B25*RebateStructure!$F$5,RebateStructure!$H$5)</f>
        <v>15000</v>
      </c>
      <c r="Y25" s="42">
        <f>MIN($B25*RebateStructure!$F$6,RebateStructure!$H$6-X25)</f>
        <v>35000</v>
      </c>
      <c r="Z25" s="42">
        <f>MIN(1350000,IF($D25&lt;70%,$C25*RebateStructure!$F$8,$C25*RebateStructure!$F$9))</f>
        <v>70560</v>
      </c>
      <c r="AA25" s="42">
        <f t="shared" si="18"/>
        <v>120560</v>
      </c>
      <c r="AB25" s="43">
        <f t="shared" si="19"/>
        <v>0.21262786596119929</v>
      </c>
      <c r="AC25" s="41">
        <v>25000</v>
      </c>
      <c r="AD25" s="42">
        <v>25000</v>
      </c>
      <c r="AE25" s="42">
        <f>MIN(I25*RebateStructure!$F$14,RebateStructure!$H$14)</f>
        <v>33779.222228215127</v>
      </c>
      <c r="AF25" s="42">
        <f>MIN(IF(J25&lt;15000,J25*RebateStructure!$F$16,J25*RebateStructure!$F$17),RebateStructure!$H$17)</f>
        <v>0</v>
      </c>
      <c r="AG25" s="42">
        <f t="shared" ref="AG25:AG26" si="22">SUM(AC25:AF25)</f>
        <v>83779.222228215134</v>
      </c>
      <c r="AH25" s="43">
        <f t="shared" ref="AH25:AH26" si="23">AG25/$E25/1000</f>
        <v>0.14775876936193147</v>
      </c>
    </row>
    <row r="26" spans="1:34" ht="12.75" x14ac:dyDescent="0.2">
      <c r="A26" s="6" t="s">
        <v>11</v>
      </c>
      <c r="B26" s="25">
        <f>'[1]MT70%eff'!$E$12</f>
        <v>200</v>
      </c>
      <c r="C26" s="10">
        <f>'[1]MT70%eff'!$E$24</f>
        <v>1176000</v>
      </c>
      <c r="D26" s="11">
        <f>'[1]MT70%eff'!$E$32</f>
        <v>0.66952203985931991</v>
      </c>
      <c r="E26" s="26">
        <f>'[1]MT70%eff'!$E$45/1000</f>
        <v>567</v>
      </c>
      <c r="F26" s="16"/>
      <c r="G26" s="34">
        <f>[2]MT_Hgrid!G26</f>
        <v>0</v>
      </c>
      <c r="H26" s="35">
        <f>[2]MT_Hgrid!I26</f>
        <v>0</v>
      </c>
      <c r="I26" s="17">
        <f>[2]MT_Hgrid!K26</f>
        <v>0</v>
      </c>
      <c r="J26" s="35">
        <f>[2]MT_Hgrid!M26</f>
        <v>0</v>
      </c>
      <c r="L26" s="41">
        <f>MIN($B26*RebateStructure!$F$5,RebateStructure!$H$5)</f>
        <v>15000</v>
      </c>
      <c r="M26" s="42">
        <f>MIN($B26*RebateStructure!$F$6,RebateStructure!$H$6-L26)</f>
        <v>35000</v>
      </c>
      <c r="N26" s="42">
        <f>MIN(1350000,IF($D26&lt;70%,$C26*RebateStructure!$F$8,$C26*RebateStructure!$F$9))</f>
        <v>70560</v>
      </c>
      <c r="O26" s="42">
        <f t="shared" si="16"/>
        <v>120560</v>
      </c>
      <c r="P26" s="43">
        <f t="shared" si="17"/>
        <v>0.21262786596119929</v>
      </c>
      <c r="Q26" s="41">
        <v>25000</v>
      </c>
      <c r="R26" s="42">
        <v>25000</v>
      </c>
      <c r="S26" s="42">
        <f>MIN(G26*RebateStructure!$F$14,RebateStructure!$H$14)</f>
        <v>0</v>
      </c>
      <c r="T26" s="42">
        <f>MIN(IF(H26&lt;15000,H26*RebateStructure!$F$16,H26*RebateStructure!$F$17),RebateStructure!$H$17)</f>
        <v>0</v>
      </c>
      <c r="U26" s="42">
        <f t="shared" si="20"/>
        <v>50000</v>
      </c>
      <c r="V26" s="43">
        <f t="shared" si="21"/>
        <v>8.8183421516754845E-2</v>
      </c>
      <c r="X26" s="41">
        <f>MIN($B26*RebateStructure!$F$5,RebateStructure!$H$5)</f>
        <v>15000</v>
      </c>
      <c r="Y26" s="42">
        <f>MIN($B26*RebateStructure!$F$6,RebateStructure!$H$6-X26)</f>
        <v>35000</v>
      </c>
      <c r="Z26" s="42">
        <f>MIN(1350000,IF($D26&lt;70%,$C26*RebateStructure!$F$8,$C26*RebateStructure!$F$9))</f>
        <v>70560</v>
      </c>
      <c r="AA26" s="42">
        <f t="shared" si="18"/>
        <v>120560</v>
      </c>
      <c r="AB26" s="43">
        <f t="shared" si="19"/>
        <v>0.21262786596119929</v>
      </c>
      <c r="AC26" s="41">
        <v>25000</v>
      </c>
      <c r="AD26" s="42">
        <v>25000</v>
      </c>
      <c r="AE26" s="42">
        <f>MIN(I26*RebateStructure!$F$14,RebateStructure!$H$14)</f>
        <v>0</v>
      </c>
      <c r="AF26" s="42">
        <f>MIN(IF(J26&lt;15000,J26*RebateStructure!$F$16,J26*RebateStructure!$F$17),RebateStructure!$H$17)</f>
        <v>0</v>
      </c>
      <c r="AG26" s="42">
        <f t="shared" si="22"/>
        <v>50000</v>
      </c>
      <c r="AH26" s="43">
        <f t="shared" si="23"/>
        <v>8.8183421516754845E-2</v>
      </c>
    </row>
    <row r="27" spans="1:34" ht="12.75" x14ac:dyDescent="0.2">
      <c r="A27" s="6" t="s">
        <v>13</v>
      </c>
      <c r="B27" s="25">
        <f>'[1]MTMax%eff'!$E$12</f>
        <v>200</v>
      </c>
      <c r="C27" s="10">
        <f>'[1]MTMax%eff'!$E$24</f>
        <v>1176000</v>
      </c>
      <c r="D27" s="11">
        <f>'[1]MTMax%eff'!$E$32</f>
        <v>0.66952203985931991</v>
      </c>
      <c r="E27" s="26">
        <f>'[1]MTMax%eff'!$E$45/1000</f>
        <v>567</v>
      </c>
      <c r="F27" s="16"/>
      <c r="G27" s="78">
        <f>[2]MT_Hgrid!G27</f>
        <v>400288.50823796343</v>
      </c>
      <c r="H27" s="35">
        <f>[2]MT_Hgrid!I27</f>
        <v>12141.148287174577</v>
      </c>
      <c r="I27" s="17">
        <f>[2]MT_Hgrid!K27</f>
        <v>482560.31754593039</v>
      </c>
      <c r="J27" s="35">
        <f>[2]MT_Hgrid!M27</f>
        <v>3599.6888802778285</v>
      </c>
      <c r="L27" s="41">
        <f>MIN($B27*RebateStructure!$F$5,RebateStructure!$H$5)</f>
        <v>15000</v>
      </c>
      <c r="M27" s="42">
        <f>MIN($B27*RebateStructure!$F$6,RebateStructure!$H$6-L27)</f>
        <v>35000</v>
      </c>
      <c r="N27" s="42">
        <f>MIN(1350000,IF($D27&lt;70%,$C27*RebateStructure!$F$8,$C27*RebateStructure!$F$9))</f>
        <v>70560</v>
      </c>
      <c r="O27" s="42">
        <f>SUM(L27:N27)</f>
        <v>120560</v>
      </c>
      <c r="P27" s="43">
        <f>O27/$E27/1000</f>
        <v>0.21262786596119929</v>
      </c>
      <c r="Q27" s="41">
        <v>25000</v>
      </c>
      <c r="R27" s="42">
        <v>25000</v>
      </c>
      <c r="S27" s="42">
        <f>MIN(G27*RebateStructure!$F$14,RebateStructure!$H$14)</f>
        <v>28020.195576657443</v>
      </c>
      <c r="T27" s="42">
        <f>MIN(IF(H27&lt;15000,H27*RebateStructure!$F$16,H27*RebateStructure!$F$17),RebateStructure!$H$17)</f>
        <v>9105.8612153809336</v>
      </c>
      <c r="U27" s="42">
        <f>SUM(Q27:T27)</f>
        <v>87126.056792038376</v>
      </c>
      <c r="V27" s="43">
        <f>U27/$E27/1000</f>
        <v>0.15366147582370085</v>
      </c>
      <c r="X27" s="41">
        <f>MIN($B27*RebateStructure!$F$5,RebateStructure!$H$5)</f>
        <v>15000</v>
      </c>
      <c r="Y27" s="42">
        <f>MIN($B27*RebateStructure!$F$6,RebateStructure!$H$6-X27)</f>
        <v>35000</v>
      </c>
      <c r="Z27" s="42">
        <f>MIN(1350000,IF($D27&lt;70%,$C27*RebateStructure!$F$8,$C27*RebateStructure!$F$9))</f>
        <v>70560</v>
      </c>
      <c r="AA27" s="42">
        <f>SUM(X27:Z27)</f>
        <v>120560</v>
      </c>
      <c r="AB27" s="43">
        <f>AA27/$E27/1000</f>
        <v>0.21262786596119929</v>
      </c>
      <c r="AC27" s="41">
        <v>25000</v>
      </c>
      <c r="AD27" s="42">
        <v>25000</v>
      </c>
      <c r="AE27" s="42">
        <f>MIN(I27*RebateStructure!$F$14,RebateStructure!$H$14)</f>
        <v>33779.222228215127</v>
      </c>
      <c r="AF27" s="42">
        <f>MIN(IF(J27&lt;15000,J27*RebateStructure!$F$16,J27*RebateStructure!$F$17),RebateStructure!$H$17)</f>
        <v>2699.7666602083714</v>
      </c>
      <c r="AG27" s="42">
        <f>SUM(AC27:AF27)</f>
        <v>86478.988888423512</v>
      </c>
      <c r="AH27" s="43">
        <f>AG27/$E27/1000</f>
        <v>0.15252026258981219</v>
      </c>
    </row>
    <row r="28" spans="1:34" ht="12.75" x14ac:dyDescent="0.2">
      <c r="A28" s="7">
        <f>'[1]MTMax%eff'!$E$32</f>
        <v>0.66952203985931991</v>
      </c>
      <c r="B28" s="23"/>
      <c r="E28" s="33"/>
      <c r="G28" s="23"/>
      <c r="H28" s="33"/>
      <c r="J28" s="33"/>
      <c r="L28" s="23"/>
      <c r="P28" s="33"/>
      <c r="V28" s="33"/>
      <c r="X28" s="23"/>
      <c r="AB28" s="33"/>
      <c r="AH28" s="33"/>
    </row>
    <row r="29" spans="1:34" ht="12.75" x14ac:dyDescent="0.2">
      <c r="A29" s="8"/>
      <c r="B29" s="28"/>
      <c r="C29" s="9"/>
      <c r="D29" s="9"/>
      <c r="E29" s="29"/>
      <c r="F29" s="16"/>
      <c r="G29" s="37"/>
      <c r="H29" s="38"/>
      <c r="I29" s="19"/>
      <c r="J29" s="40"/>
      <c r="L29" s="39"/>
      <c r="M29" s="20"/>
      <c r="N29" s="20"/>
      <c r="O29" s="20"/>
      <c r="P29" s="40"/>
      <c r="Q29" s="39"/>
      <c r="R29" s="20"/>
      <c r="S29" s="20"/>
      <c r="T29" s="20"/>
      <c r="U29" s="20"/>
      <c r="V29" s="40"/>
      <c r="W29" s="20"/>
      <c r="X29" s="39"/>
      <c r="Y29" s="20"/>
      <c r="Z29" s="20"/>
      <c r="AA29" s="20"/>
      <c r="AB29" s="40"/>
      <c r="AC29" s="39"/>
      <c r="AD29" s="20"/>
      <c r="AE29" s="20"/>
      <c r="AF29" s="20"/>
      <c r="AG29" s="20"/>
      <c r="AH29" s="40"/>
    </row>
    <row r="30" spans="1:34" ht="12.75" x14ac:dyDescent="0.2">
      <c r="A30" s="5" t="s">
        <v>69</v>
      </c>
      <c r="B30" s="30"/>
      <c r="C30" s="3"/>
      <c r="D30" s="3"/>
      <c r="E30" s="24"/>
      <c r="F30" s="16"/>
      <c r="G30" s="23"/>
      <c r="H30" s="33"/>
      <c r="I30" s="17"/>
      <c r="J30" s="33"/>
      <c r="L30" s="23"/>
      <c r="M30" s="16"/>
      <c r="N30" s="16"/>
      <c r="O30" s="16"/>
      <c r="P30" s="33"/>
      <c r="Q30" s="23"/>
      <c r="R30" s="16"/>
      <c r="S30" s="16"/>
      <c r="T30" s="16"/>
      <c r="U30" s="16"/>
      <c r="V30" s="33"/>
      <c r="X30" s="23"/>
      <c r="Y30" s="16"/>
      <c r="Z30" s="16"/>
      <c r="AA30" s="16"/>
      <c r="AB30" s="33"/>
      <c r="AC30" s="23"/>
      <c r="AD30" s="16"/>
      <c r="AE30" s="16"/>
      <c r="AF30" s="16"/>
      <c r="AG30" s="16"/>
      <c r="AH30" s="33"/>
    </row>
    <row r="31" spans="1:34" ht="12.75" x14ac:dyDescent="0.2">
      <c r="A31" s="5" t="s">
        <v>8</v>
      </c>
      <c r="B31" s="30"/>
      <c r="C31" s="3"/>
      <c r="D31" s="3"/>
      <c r="E31" s="24"/>
      <c r="F31" s="16"/>
      <c r="G31" s="23"/>
      <c r="H31" s="33"/>
      <c r="I31" s="17"/>
      <c r="J31" s="33"/>
      <c r="L31" s="23"/>
      <c r="M31" s="16"/>
      <c r="N31" s="16"/>
      <c r="O31" s="16"/>
      <c r="P31" s="33"/>
      <c r="Q31" s="23"/>
      <c r="R31" s="16"/>
      <c r="S31" s="16"/>
      <c r="T31" s="16"/>
      <c r="U31" s="16"/>
      <c r="V31" s="33"/>
      <c r="X31" s="23"/>
      <c r="Y31" s="16"/>
      <c r="Z31" s="16"/>
      <c r="AA31" s="16"/>
      <c r="AB31" s="33"/>
      <c r="AC31" s="23"/>
      <c r="AD31" s="16"/>
      <c r="AE31" s="16"/>
      <c r="AF31" s="16"/>
      <c r="AG31" s="16"/>
      <c r="AH31" s="33"/>
    </row>
    <row r="32" spans="1:34" ht="12.75" x14ac:dyDescent="0.2">
      <c r="A32" s="6" t="s">
        <v>9</v>
      </c>
      <c r="B32" s="25">
        <f>'[1]MT60%eff'!$F$12</f>
        <v>250</v>
      </c>
      <c r="C32" s="10">
        <f>'[1]MT60%eff'!$F$24</f>
        <v>1470000</v>
      </c>
      <c r="D32" s="11">
        <f>'[1]MT60%eff'!$F$32</f>
        <v>0.59988407971864</v>
      </c>
      <c r="E32" s="26">
        <f>'[1]MT60%eff'!$F$45/1000</f>
        <v>611.77499999999998</v>
      </c>
      <c r="F32" s="16"/>
      <c r="G32" s="34">
        <f>[2]MT_Hgrid!G32</f>
        <v>386641.31540049205</v>
      </c>
      <c r="H32" s="35">
        <f>[2]MT_Hgrid!I32</f>
        <v>10029.967468504925</v>
      </c>
      <c r="I32" s="17">
        <f>[2]MT_Hgrid!K32</f>
        <v>483250.51666505111</v>
      </c>
      <c r="J32" s="35">
        <f>[2]MT_Hgrid!M32</f>
        <v>0</v>
      </c>
      <c r="L32" s="41">
        <f>MIN($B32*RebateStructure!$F$5,RebateStructure!$H$5)</f>
        <v>18750</v>
      </c>
      <c r="M32" s="42">
        <f>MIN($B32*RebateStructure!$F$6,RebateStructure!$H$6-L32)</f>
        <v>43750</v>
      </c>
      <c r="N32" s="42">
        <f>MIN(1350000,IF($D32&lt;70%,$C32*RebateStructure!$F$8,$C32*RebateStructure!$F$9))</f>
        <v>88200</v>
      </c>
      <c r="O32" s="42">
        <f t="shared" ref="O32:O34" si="24">SUM(L32:N32)</f>
        <v>150700</v>
      </c>
      <c r="P32" s="43">
        <f t="shared" ref="P32:P34" si="25">O32/$E32/1000</f>
        <v>0.24633239344530261</v>
      </c>
      <c r="Q32" s="41">
        <v>25000</v>
      </c>
      <c r="R32" s="42">
        <v>25000</v>
      </c>
      <c r="S32" s="42">
        <f>MIN(G32*RebateStructure!$F$14,RebateStructure!$H$14)</f>
        <v>27064.892078034445</v>
      </c>
      <c r="T32" s="42">
        <f>MIN(IF(H32&lt;15000,H32*RebateStructure!$F$16,H32*RebateStructure!$F$17),RebateStructure!$H$17)</f>
        <v>7522.4756013786937</v>
      </c>
      <c r="U32" s="42">
        <f>SUM(Q32:T32)</f>
        <v>84587.367679413146</v>
      </c>
      <c r="V32" s="43">
        <f>U32/$E32/1000</f>
        <v>0.13826548597019028</v>
      </c>
      <c r="X32" s="41">
        <f>MIN($B32*RebateStructure!$F$5,RebateStructure!$H$5)</f>
        <v>18750</v>
      </c>
      <c r="Y32" s="42">
        <f>MIN($B32*RebateStructure!$F$6,RebateStructure!$H$6-X32)</f>
        <v>43750</v>
      </c>
      <c r="Z32" s="42">
        <f>MIN(1350000,IF($D32&lt;70%,$C32*RebateStructure!$F$8,$C32*RebateStructure!$F$9))</f>
        <v>88200</v>
      </c>
      <c r="AA32" s="42">
        <f t="shared" ref="AA32:AA34" si="26">SUM(X32:Z32)</f>
        <v>150700</v>
      </c>
      <c r="AB32" s="43">
        <f t="shared" ref="AB32:AB34" si="27">AA32/$E32/1000</f>
        <v>0.24633239344530261</v>
      </c>
      <c r="AC32" s="41">
        <v>25000</v>
      </c>
      <c r="AD32" s="42">
        <v>25000</v>
      </c>
      <c r="AE32" s="42">
        <f>MIN(I32*RebateStructure!$F$14,RebateStructure!$H$14)</f>
        <v>33827.536166553582</v>
      </c>
      <c r="AF32" s="42">
        <f>MIN(IF(J32&lt;15000,J32*RebateStructure!$F$16,J32*RebateStructure!$F$17),RebateStructure!$H$17)</f>
        <v>0</v>
      </c>
      <c r="AG32" s="42">
        <f>SUM(AC32:AF32)</f>
        <v>83827.536166553589</v>
      </c>
      <c r="AH32" s="43">
        <f>AG32/$E32/1000</f>
        <v>0.13702347458878444</v>
      </c>
    </row>
    <row r="33" spans="1:34" ht="12.75" x14ac:dyDescent="0.2">
      <c r="A33" s="6" t="s">
        <v>10</v>
      </c>
      <c r="B33" s="25">
        <f>'[1]MT65%eff'!$F$12</f>
        <v>250</v>
      </c>
      <c r="C33" s="10">
        <f>'[1]MT65%eff'!$F$24</f>
        <v>1470000</v>
      </c>
      <c r="D33" s="11">
        <f>'[1]MT65%eff'!$F$32</f>
        <v>0.65001566236811248</v>
      </c>
      <c r="E33" s="26">
        <f>'[1]MT65%eff'!$F$45/1000</f>
        <v>611.77499999999998</v>
      </c>
      <c r="F33" s="16"/>
      <c r="G33" s="34">
        <f>[2]MT_Hgrid!G33</f>
        <v>463555.94599931571</v>
      </c>
      <c r="H33" s="35">
        <f>[2]MT_Hgrid!I33</f>
        <v>13923.090365905791</v>
      </c>
      <c r="I33" s="17">
        <f>[2]MT_Hgrid!K33</f>
        <v>597649.52134866058</v>
      </c>
      <c r="J33" s="35">
        <f>[2]MT_Hgrid!M33</f>
        <v>0</v>
      </c>
      <c r="L33" s="41">
        <f>MIN($B33*RebateStructure!$F$5,RebateStructure!$H$5)</f>
        <v>18750</v>
      </c>
      <c r="M33" s="42">
        <f>MIN($B33*RebateStructure!$F$6,RebateStructure!$H$6-L33)</f>
        <v>43750</v>
      </c>
      <c r="N33" s="42">
        <f>MIN(1350000,IF($D33&lt;70%,$C33*RebateStructure!$F$8,$C33*RebateStructure!$F$9))</f>
        <v>88200</v>
      </c>
      <c r="O33" s="42">
        <f t="shared" si="24"/>
        <v>150700</v>
      </c>
      <c r="P33" s="43">
        <f t="shared" si="25"/>
        <v>0.24633239344530261</v>
      </c>
      <c r="Q33" s="41">
        <v>25000</v>
      </c>
      <c r="R33" s="42">
        <v>25000</v>
      </c>
      <c r="S33" s="42">
        <f>MIN(G33*RebateStructure!$F$14,RebateStructure!$H$14)</f>
        <v>32448.916219952102</v>
      </c>
      <c r="T33" s="42">
        <f>MIN(IF(H33&lt;15000,H33*RebateStructure!$F$16,H33*RebateStructure!$F$17),RebateStructure!$H$17)</f>
        <v>10442.317774429343</v>
      </c>
      <c r="U33" s="42">
        <f t="shared" ref="U33:U34" si="28">SUM(Q33:T33)</f>
        <v>92891.233994381444</v>
      </c>
      <c r="V33" s="43">
        <f t="shared" ref="V33:V34" si="29">U33/$E33/1000</f>
        <v>0.15183888520188213</v>
      </c>
      <c r="X33" s="41">
        <f>MIN($B33*RebateStructure!$F$5,RebateStructure!$H$5)</f>
        <v>18750</v>
      </c>
      <c r="Y33" s="42">
        <f>MIN($B33*RebateStructure!$F$6,RebateStructure!$H$6-X33)</f>
        <v>43750</v>
      </c>
      <c r="Z33" s="42">
        <f>MIN(1350000,IF($D33&lt;70%,$C33*RebateStructure!$F$8,$C33*RebateStructure!$F$9))</f>
        <v>88200</v>
      </c>
      <c r="AA33" s="42">
        <f t="shared" si="26"/>
        <v>150700</v>
      </c>
      <c r="AB33" s="43">
        <f t="shared" si="27"/>
        <v>0.24633239344530261</v>
      </c>
      <c r="AC33" s="41">
        <v>25000</v>
      </c>
      <c r="AD33" s="42">
        <v>25000</v>
      </c>
      <c r="AE33" s="42">
        <f>MIN(I33*RebateStructure!$F$14,RebateStructure!$H$14)</f>
        <v>41835.466494406246</v>
      </c>
      <c r="AF33" s="42">
        <f>MIN(IF(J33&lt;15000,J33*RebateStructure!$F$16,J33*RebateStructure!$F$17),RebateStructure!$H$17)</f>
        <v>0</v>
      </c>
      <c r="AG33" s="42">
        <f t="shared" ref="AG33:AG34" si="30">SUM(AC33:AF33)</f>
        <v>91835.466494406253</v>
      </c>
      <c r="AH33" s="43">
        <f t="shared" ref="AH33:AH34" si="31">AG33/$E33/1000</f>
        <v>0.15011314044282009</v>
      </c>
    </row>
    <row r="34" spans="1:34" ht="12.75" x14ac:dyDescent="0.2">
      <c r="A34" s="6" t="s">
        <v>11</v>
      </c>
      <c r="B34" s="25">
        <f>'[1]MT70%eff'!$F$12</f>
        <v>250</v>
      </c>
      <c r="C34" s="10">
        <f>'[1]MT70%eff'!$F$24</f>
        <v>1470000</v>
      </c>
      <c r="D34" s="11">
        <f>'[1]MT70%eff'!$F$32</f>
        <v>0.70014724501758485</v>
      </c>
      <c r="E34" s="26">
        <f>'[1]MT70%eff'!$F$45/1000</f>
        <v>611.77499999999998</v>
      </c>
      <c r="F34" s="16"/>
      <c r="G34" s="34">
        <f>[2]MT_Hgrid!G34</f>
        <v>535905.15788198879</v>
      </c>
      <c r="H34" s="35">
        <f>[2]MT_Hgrid!I34</f>
        <v>18290.195043548247</v>
      </c>
      <c r="I34" s="17">
        <f>[2]MT_Hgrid!K34</f>
        <v>597649.52134866058</v>
      </c>
      <c r="J34" s="35">
        <f>[2]MT_Hgrid!M34</f>
        <v>11879.895104949659</v>
      </c>
      <c r="L34" s="41">
        <f>MIN($B34*RebateStructure!$F$5,RebateStructure!$H$5)</f>
        <v>18750</v>
      </c>
      <c r="M34" s="42">
        <f>MIN($B34*RebateStructure!$F$6,RebateStructure!$H$6-L34)</f>
        <v>43750</v>
      </c>
      <c r="N34" s="42">
        <f>MIN(1350000,IF($D34&lt;70%,$C34*RebateStructure!$F$8,$C34*RebateStructure!$F$9))</f>
        <v>117600</v>
      </c>
      <c r="O34" s="42">
        <f t="shared" si="24"/>
        <v>180100</v>
      </c>
      <c r="P34" s="43">
        <f t="shared" si="25"/>
        <v>0.29438927710351026</v>
      </c>
      <c r="Q34" s="41">
        <v>25000</v>
      </c>
      <c r="R34" s="42">
        <v>25000</v>
      </c>
      <c r="S34" s="42">
        <f>MIN(G34*RebateStructure!$F$14,RebateStructure!$H$14)</f>
        <v>37513.361051739223</v>
      </c>
      <c r="T34" s="42">
        <f>MIN(IF(H34&lt;15000,H34*RebateStructure!$F$16,H34*RebateStructure!$F$17),RebateStructure!$H$17)</f>
        <v>18290.195043548247</v>
      </c>
      <c r="U34" s="42">
        <f t="shared" si="28"/>
        <v>105803.55609528747</v>
      </c>
      <c r="V34" s="43">
        <f t="shared" si="29"/>
        <v>0.17294521040462174</v>
      </c>
      <c r="X34" s="41">
        <f>MIN($B34*RebateStructure!$F$5,RebateStructure!$H$5)</f>
        <v>18750</v>
      </c>
      <c r="Y34" s="42">
        <f>MIN($B34*RebateStructure!$F$6,RebateStructure!$H$6-X34)</f>
        <v>43750</v>
      </c>
      <c r="Z34" s="42">
        <f>MIN(1350000,IF($D34&lt;70%,$C34*RebateStructure!$F$8,$C34*RebateStructure!$F$9))</f>
        <v>117600</v>
      </c>
      <c r="AA34" s="42">
        <f t="shared" si="26"/>
        <v>180100</v>
      </c>
      <c r="AB34" s="43">
        <f t="shared" si="27"/>
        <v>0.29438927710351026</v>
      </c>
      <c r="AC34" s="41">
        <v>25000</v>
      </c>
      <c r="AD34" s="42">
        <v>25000</v>
      </c>
      <c r="AE34" s="42">
        <f>MIN(I34*RebateStructure!$F$14,RebateStructure!$H$14)</f>
        <v>41835.466494406246</v>
      </c>
      <c r="AF34" s="42">
        <f>MIN(IF(J34&lt;15000,J34*RebateStructure!$F$16,J34*RebateStructure!$F$17),RebateStructure!$H$17)</f>
        <v>8909.9213287122438</v>
      </c>
      <c r="AG34" s="42">
        <f t="shared" si="30"/>
        <v>100745.38782311849</v>
      </c>
      <c r="AH34" s="43">
        <f t="shared" si="31"/>
        <v>0.16467718985430674</v>
      </c>
    </row>
    <row r="35" spans="1:34" ht="12.75" x14ac:dyDescent="0.2">
      <c r="A35" s="6" t="s">
        <v>13</v>
      </c>
      <c r="B35" s="25">
        <f>'[1]MTMax%eff'!$F$12</f>
        <v>250</v>
      </c>
      <c r="C35" s="10">
        <f>'[1]MTMax%eff'!$F$24</f>
        <v>1470000</v>
      </c>
      <c r="D35" s="11">
        <f>'[1]MTMax%eff'!$F$32</f>
        <v>0.71440881594372796</v>
      </c>
      <c r="E35" s="26">
        <f>'[1]MTMax%eff'!$F$45/1000</f>
        <v>611.77499999999998</v>
      </c>
      <c r="F35" s="16"/>
      <c r="G35" s="78">
        <f>[2]MT_Hgrid!G35</f>
        <v>555709.20978357759</v>
      </c>
      <c r="H35" s="35">
        <f>[2]MT_Hgrid!I35</f>
        <v>19613.338335517201</v>
      </c>
      <c r="I35" s="17">
        <f>[2]MT_Hgrid!K35</f>
        <v>597649.52134866058</v>
      </c>
      <c r="J35" s="35">
        <f>[2]MT_Hgrid!M35</f>
        <v>15259.09510494966</v>
      </c>
      <c r="L35" s="41">
        <f>MIN($B35*RebateStructure!$F$5,RebateStructure!$H$5)</f>
        <v>18750</v>
      </c>
      <c r="M35" s="42">
        <f>MIN($B35*RebateStructure!$F$6,RebateStructure!$H$6-L35)</f>
        <v>43750</v>
      </c>
      <c r="N35" s="42">
        <f>MIN(1350000,IF($D35&lt;70%,$C35*RebateStructure!$F$8,$C35*RebateStructure!$F$9))</f>
        <v>117600</v>
      </c>
      <c r="O35" s="42">
        <f>SUM(L35:N35)</f>
        <v>180100</v>
      </c>
      <c r="P35" s="43">
        <f>O35/$E35/1000</f>
        <v>0.29438927710351026</v>
      </c>
      <c r="Q35" s="41">
        <v>25000</v>
      </c>
      <c r="R35" s="42">
        <v>25000</v>
      </c>
      <c r="S35" s="42">
        <f>MIN(G35*RebateStructure!$F$14,RebateStructure!$H$14)</f>
        <v>38899.644684850435</v>
      </c>
      <c r="T35" s="42">
        <f>MIN(IF(H35&lt;15000,H35*RebateStructure!$F$16,H35*RebateStructure!$F$17),RebateStructure!$H$17)</f>
        <v>19613.338335517201</v>
      </c>
      <c r="U35" s="42">
        <f>SUM(Q35:T35)</f>
        <v>108512.98302036764</v>
      </c>
      <c r="V35" s="43">
        <f>U35/$E35/1000</f>
        <v>0.17737400681683241</v>
      </c>
      <c r="X35" s="41">
        <f>MIN($B35*RebateStructure!$F$5,RebateStructure!$H$5)</f>
        <v>18750</v>
      </c>
      <c r="Y35" s="42">
        <f>MIN($B35*RebateStructure!$F$6,RebateStructure!$H$6-X35)</f>
        <v>43750</v>
      </c>
      <c r="Z35" s="42">
        <f>MIN(1350000,IF($D35&lt;70%,$C35*RebateStructure!$F$8,$C35*RebateStructure!$F$9))</f>
        <v>117600</v>
      </c>
      <c r="AA35" s="42">
        <f>SUM(X35:Z35)</f>
        <v>180100</v>
      </c>
      <c r="AB35" s="43">
        <f>AA35/$E35/1000</f>
        <v>0.29438927710351026</v>
      </c>
      <c r="AC35" s="41">
        <v>25000</v>
      </c>
      <c r="AD35" s="42">
        <v>25000</v>
      </c>
      <c r="AE35" s="42">
        <f>MIN(I35*RebateStructure!$F$14,RebateStructure!$H$14)</f>
        <v>41835.466494406246</v>
      </c>
      <c r="AF35" s="42">
        <f>MIN(IF(J35&lt;15000,J35*RebateStructure!$F$16,J35*RebateStructure!$F$17),RebateStructure!$H$17)</f>
        <v>15259.09510494966</v>
      </c>
      <c r="AG35" s="42">
        <f>SUM(AC35:AF35)</f>
        <v>107094.56159935592</v>
      </c>
      <c r="AH35" s="43">
        <f>AG35/$E35/1000</f>
        <v>0.1750554723539797</v>
      </c>
    </row>
    <row r="36" spans="1:34" ht="12.75" x14ac:dyDescent="0.2">
      <c r="A36" s="7">
        <f>'[1]MTMax%eff'!$F$32</f>
        <v>0.71440881594372796</v>
      </c>
      <c r="B36" s="23"/>
      <c r="E36" s="33"/>
      <c r="G36" s="23"/>
      <c r="H36" s="33"/>
      <c r="J36" s="33"/>
      <c r="L36" s="23"/>
      <c r="P36" s="33"/>
      <c r="V36" s="33"/>
      <c r="X36" s="23"/>
      <c r="AB36" s="33"/>
      <c r="AH36" s="33"/>
    </row>
    <row r="37" spans="1:34" ht="15" x14ac:dyDescent="0.25">
      <c r="A37" s="57"/>
      <c r="B37" s="28"/>
      <c r="C37" s="9"/>
      <c r="D37" s="9"/>
      <c r="E37" s="29"/>
      <c r="F37" s="16"/>
      <c r="G37" s="37"/>
      <c r="H37" s="38"/>
      <c r="I37" s="19"/>
      <c r="J37" s="40"/>
      <c r="L37" s="39"/>
      <c r="M37" s="20"/>
      <c r="N37" s="20"/>
      <c r="O37" s="20"/>
      <c r="P37" s="40"/>
      <c r="Q37" s="39"/>
      <c r="R37" s="20"/>
      <c r="S37" s="20"/>
      <c r="T37" s="20"/>
      <c r="U37" s="20"/>
      <c r="V37" s="40"/>
      <c r="W37" s="20"/>
      <c r="X37" s="39"/>
      <c r="Y37" s="20"/>
      <c r="Z37" s="20"/>
      <c r="AA37" s="20"/>
      <c r="AB37" s="40"/>
      <c r="AC37" s="39"/>
      <c r="AD37" s="20"/>
      <c r="AE37" s="20"/>
      <c r="AF37" s="20"/>
      <c r="AG37" s="20"/>
      <c r="AH37" s="40"/>
    </row>
    <row r="38" spans="1:34" ht="12.75" x14ac:dyDescent="0.2">
      <c r="A38" s="5" t="s">
        <v>70</v>
      </c>
      <c r="B38" s="23"/>
      <c r="E38" s="33"/>
      <c r="F38" s="16"/>
      <c r="G38" s="23"/>
      <c r="H38" s="33"/>
      <c r="J38" s="33"/>
      <c r="L38" s="23"/>
      <c r="P38" s="33"/>
      <c r="V38" s="33"/>
      <c r="X38" s="23"/>
      <c r="AB38" s="33"/>
      <c r="AH38" s="33"/>
    </row>
    <row r="39" spans="1:34" ht="12.75" x14ac:dyDescent="0.2">
      <c r="A39" s="5" t="s">
        <v>8</v>
      </c>
      <c r="B39" s="23"/>
      <c r="E39" s="33"/>
      <c r="F39" s="16"/>
      <c r="G39" s="23"/>
      <c r="H39" s="33"/>
      <c r="J39" s="33"/>
      <c r="L39" s="23"/>
      <c r="P39" s="33"/>
      <c r="V39" s="33"/>
      <c r="X39" s="23"/>
      <c r="AB39" s="33"/>
      <c r="AH39" s="33"/>
    </row>
    <row r="40" spans="1:34" x14ac:dyDescent="0.25">
      <c r="A40" s="6" t="s">
        <v>9</v>
      </c>
      <c r="B40" s="25">
        <f>'[1]MT60%eff'!$G$12</f>
        <v>333</v>
      </c>
      <c r="C40" s="10">
        <f>'[1]MT60%eff'!$G$24</f>
        <v>1958040</v>
      </c>
      <c r="D40" s="11">
        <f>'[1]MT60%eff'!$G$32</f>
        <v>0.6000226587666212</v>
      </c>
      <c r="E40" s="26">
        <f>'[1]MT60%eff'!$G$45/1000</f>
        <v>773.82540000000006</v>
      </c>
      <c r="F40" s="16"/>
      <c r="G40" s="34">
        <f>[2]MT_Hgrid!G40</f>
        <v>556085.483660748</v>
      </c>
      <c r="H40" s="35">
        <f>[2]MT_Hgrid!I40</f>
        <v>12498.017464443719</v>
      </c>
      <c r="I40" s="17">
        <f>[2]MT_Hgrid!K40</f>
        <v>676467.07895722776</v>
      </c>
      <c r="J40" s="35">
        <f>[2]MT_Hgrid!M40</f>
        <v>0</v>
      </c>
      <c r="L40" s="41">
        <f>MIN($B40*RebateStructure!$F$5,RebateStructure!$H$5)</f>
        <v>24975</v>
      </c>
      <c r="M40" s="42">
        <f>MIN($B40*RebateStructure!$F$6,RebateStructure!$H$6-L40)</f>
        <v>58275</v>
      </c>
      <c r="N40" s="42">
        <f>MIN(1350000,IF($D40&lt;70%,$C40*RebateStructure!$F$8,$C40*RebateStructure!$F$9))</f>
        <v>117482.4</v>
      </c>
      <c r="O40" s="42">
        <f t="shared" ref="O40:O42" si="32">SUM(L40:N40)</f>
        <v>200732.4</v>
      </c>
      <c r="P40" s="43">
        <f t="shared" ref="P40:P42" si="33">O40/$E40/1000</f>
        <v>0.25940270247009206</v>
      </c>
      <c r="Q40" s="41">
        <v>25000</v>
      </c>
      <c r="R40" s="42">
        <v>25000</v>
      </c>
      <c r="S40" s="42">
        <f>MIN(G40*RebateStructure!$F$14,RebateStructure!$H$14)</f>
        <v>38925.983856252366</v>
      </c>
      <c r="T40" s="42">
        <f>MIN(IF(H40&lt;15000,H40*RebateStructure!$F$16,H40*RebateStructure!$F$17),RebateStructure!$H$17)</f>
        <v>9373.513098332789</v>
      </c>
      <c r="U40" s="42">
        <f>SUM(Q40:T40)</f>
        <v>98299.496954585149</v>
      </c>
      <c r="V40" s="43">
        <f>U40/$E40/1000</f>
        <v>0.12703058978754786</v>
      </c>
      <c r="X40" s="41">
        <f>MIN($B40*RebateStructure!$F$5,RebateStructure!$H$5)</f>
        <v>24975</v>
      </c>
      <c r="Y40" s="42">
        <f>MIN($B40*RebateStructure!$F$6,RebateStructure!$H$6-X40)</f>
        <v>58275</v>
      </c>
      <c r="Z40" s="42">
        <f>MIN(1350000,IF($D40&lt;70%,$C40*RebateStructure!$F$8,$C40*RebateStructure!$F$9))</f>
        <v>117482.4</v>
      </c>
      <c r="AA40" s="42">
        <f t="shared" ref="AA40:AA42" si="34">SUM(X40:Z40)</f>
        <v>200732.4</v>
      </c>
      <c r="AB40" s="43">
        <f t="shared" ref="AB40:AB42" si="35">AA40/$E40/1000</f>
        <v>0.25940270247009206</v>
      </c>
      <c r="AC40" s="41">
        <v>25000</v>
      </c>
      <c r="AD40" s="42">
        <v>25000</v>
      </c>
      <c r="AE40" s="42">
        <f>MIN(I40*RebateStructure!$F$14,RebateStructure!$H$14)</f>
        <v>47352.695527005948</v>
      </c>
      <c r="AF40" s="42">
        <f>MIN(IF(J40&lt;15000,J40*RebateStructure!$F$16,J40*RebateStructure!$F$17),RebateStructure!$H$17)</f>
        <v>0</v>
      </c>
      <c r="AG40" s="42">
        <f>SUM(AC40:AF40)</f>
        <v>97352.695527005941</v>
      </c>
      <c r="AH40" s="43">
        <f>AG40/$E40/1000</f>
        <v>0.12580705612274543</v>
      </c>
    </row>
    <row r="41" spans="1:34" x14ac:dyDescent="0.25">
      <c r="A41" s="6" t="s">
        <v>10</v>
      </c>
      <c r="B41" s="25">
        <f>'[1]MT65%eff'!$G$12</f>
        <v>333</v>
      </c>
      <c r="C41" s="10">
        <f>'[1]MT65%eff'!$G$24</f>
        <v>1958040</v>
      </c>
      <c r="D41" s="11">
        <f>'[1]MT65%eff'!$G$32</f>
        <v>0.65002336287049067</v>
      </c>
      <c r="E41" s="26">
        <f>'[1]MT65%eff'!$G$45/1000</f>
        <v>773.82540000000006</v>
      </c>
      <c r="F41" s="16"/>
      <c r="G41" s="34">
        <f>[2]MT_Hgrid!G41</f>
        <v>652567.42806549859</v>
      </c>
      <c r="H41" s="35">
        <f>[2]MT_Hgrid!I41</f>
        <v>17142.061803378616</v>
      </c>
      <c r="I41" s="17">
        <f>[2]MT_Hgrid!K41</f>
        <v>817651.32648582209</v>
      </c>
      <c r="J41" s="35">
        <f>[2]MT_Hgrid!M41</f>
        <v>0</v>
      </c>
      <c r="L41" s="41">
        <f>MIN($B41*RebateStructure!$F$5,RebateStructure!$H$5)</f>
        <v>24975</v>
      </c>
      <c r="M41" s="42">
        <f>MIN($B41*RebateStructure!$F$6,RebateStructure!$H$6-L41)</f>
        <v>58275</v>
      </c>
      <c r="N41" s="42">
        <f>MIN(1350000,IF($D41&lt;70%,$C41*RebateStructure!$F$8,$C41*RebateStructure!$F$9))</f>
        <v>117482.4</v>
      </c>
      <c r="O41" s="42">
        <f t="shared" si="32"/>
        <v>200732.4</v>
      </c>
      <c r="P41" s="43">
        <f t="shared" si="33"/>
        <v>0.25940270247009206</v>
      </c>
      <c r="Q41" s="41">
        <v>25000</v>
      </c>
      <c r="R41" s="42">
        <v>25000</v>
      </c>
      <c r="S41" s="42">
        <f>MIN(G41*RebateStructure!$F$14,RebateStructure!$H$14)</f>
        <v>45679.719964584903</v>
      </c>
      <c r="T41" s="42">
        <f>MIN(IF(H41&lt;15000,H41*RebateStructure!$F$16,H41*RebateStructure!$F$17),RebateStructure!$H$17)</f>
        <v>17142.061803378616</v>
      </c>
      <c r="U41" s="42">
        <f t="shared" ref="U41:U42" si="36">SUM(Q41:T41)</f>
        <v>112821.78176796352</v>
      </c>
      <c r="V41" s="43">
        <f t="shared" ref="V41:V42" si="37">U41/$E41/1000</f>
        <v>0.14579746512322225</v>
      </c>
      <c r="X41" s="41">
        <f>MIN($B41*RebateStructure!$F$5,RebateStructure!$H$5)</f>
        <v>24975</v>
      </c>
      <c r="Y41" s="42">
        <f>MIN($B41*RebateStructure!$F$6,RebateStructure!$H$6-X41)</f>
        <v>58275</v>
      </c>
      <c r="Z41" s="42">
        <f>MIN(1350000,IF($D41&lt;70%,$C41*RebateStructure!$F$8,$C41*RebateStructure!$F$9))</f>
        <v>117482.4</v>
      </c>
      <c r="AA41" s="42">
        <f t="shared" si="34"/>
        <v>200732.4</v>
      </c>
      <c r="AB41" s="43">
        <f t="shared" si="35"/>
        <v>0.25940270247009206</v>
      </c>
      <c r="AC41" s="41">
        <v>25000</v>
      </c>
      <c r="AD41" s="42">
        <v>25000</v>
      </c>
      <c r="AE41" s="42">
        <f>MIN(I41*RebateStructure!$F$14,RebateStructure!$H$14)</f>
        <v>57235.592854007555</v>
      </c>
      <c r="AF41" s="42">
        <f>MIN(IF(J41&lt;15000,J41*RebateStructure!$F$16,J41*RebateStructure!$F$17),RebateStructure!$H$17)</f>
        <v>0</v>
      </c>
      <c r="AG41" s="42">
        <f t="shared" ref="AG41:AG42" si="38">SUM(AC41:AF41)</f>
        <v>107235.59285400755</v>
      </c>
      <c r="AH41" s="43">
        <f t="shared" ref="AH41:AH42" si="39">AG41/$E41/1000</f>
        <v>0.13857853832919875</v>
      </c>
    </row>
    <row r="42" spans="1:34" x14ac:dyDescent="0.25">
      <c r="A42" s="6" t="s">
        <v>11</v>
      </c>
      <c r="B42" s="25">
        <f>'[1]MT70%eff'!$G$12</f>
        <v>333</v>
      </c>
      <c r="C42" s="10">
        <f>'[1]MT70%eff'!$G$24</f>
        <v>1958040</v>
      </c>
      <c r="D42" s="11">
        <f>'[1]MT70%eff'!$G$32</f>
        <v>0.70002406697436004</v>
      </c>
      <c r="E42" s="26">
        <f>'[1]MT70%eff'!$G$45/1000</f>
        <v>773.82540000000006</v>
      </c>
      <c r="F42" s="16"/>
      <c r="G42" s="34">
        <f>[2]MT_Hgrid!G42</f>
        <v>743581.60170470795</v>
      </c>
      <c r="H42" s="35">
        <f>[2]MT_Hgrid!I42</f>
        <v>22353.770114127561</v>
      </c>
      <c r="I42" s="17">
        <f>[2]MT_Hgrid!K42</f>
        <v>817651.32648582209</v>
      </c>
      <c r="J42" s="35">
        <f>[2]MT_Hgrid!M42</f>
        <v>14663.851139212838</v>
      </c>
      <c r="L42" s="41">
        <f>MIN($B42*RebateStructure!$F$5,RebateStructure!$H$5)</f>
        <v>24975</v>
      </c>
      <c r="M42" s="42">
        <f>MIN($B42*RebateStructure!$F$6,RebateStructure!$H$6-L42)</f>
        <v>58275</v>
      </c>
      <c r="N42" s="42">
        <f>MIN(1350000,IF($D42&lt;70%,$C42*RebateStructure!$F$8,$C42*RebateStructure!$F$9))</f>
        <v>156643.20000000001</v>
      </c>
      <c r="O42" s="42">
        <f t="shared" si="32"/>
        <v>239893.2</v>
      </c>
      <c r="P42" s="43">
        <f t="shared" si="33"/>
        <v>0.31000946725191492</v>
      </c>
      <c r="Q42" s="41">
        <v>25000</v>
      </c>
      <c r="R42" s="42">
        <v>25000</v>
      </c>
      <c r="S42" s="42">
        <f>MIN(G42*RebateStructure!$F$14,RebateStructure!$H$14)</f>
        <v>52050.712119329561</v>
      </c>
      <c r="T42" s="42">
        <f>MIN(IF(H42&lt;15000,H42*RebateStructure!$F$16,H42*RebateStructure!$F$17),RebateStructure!$H$17)</f>
        <v>22353.770114127561</v>
      </c>
      <c r="U42" s="42">
        <f t="shared" si="36"/>
        <v>124404.48223345712</v>
      </c>
      <c r="V42" s="43">
        <f t="shared" si="37"/>
        <v>0.16076557093300001</v>
      </c>
      <c r="X42" s="41">
        <f>MIN($B42*RebateStructure!$F$5,RebateStructure!$H$5)</f>
        <v>24975</v>
      </c>
      <c r="Y42" s="42">
        <f>MIN($B42*RebateStructure!$F$6,RebateStructure!$H$6-X42)</f>
        <v>58275</v>
      </c>
      <c r="Z42" s="42">
        <f>MIN(1350000,IF($D42&lt;70%,$C42*RebateStructure!$F$8,$C42*RebateStructure!$F$9))</f>
        <v>156643.20000000001</v>
      </c>
      <c r="AA42" s="42">
        <f t="shared" si="34"/>
        <v>239893.2</v>
      </c>
      <c r="AB42" s="43">
        <f t="shared" si="35"/>
        <v>0.31000946725191492</v>
      </c>
      <c r="AC42" s="41">
        <v>25000</v>
      </c>
      <c r="AD42" s="42">
        <v>25000</v>
      </c>
      <c r="AE42" s="42">
        <f>MIN(I42*RebateStructure!$F$14,RebateStructure!$H$14)</f>
        <v>57235.592854007555</v>
      </c>
      <c r="AF42" s="42">
        <f>MIN(IF(J42&lt;15000,J42*RebateStructure!$F$16,J42*RebateStructure!$F$17),RebateStructure!$H$17)</f>
        <v>10997.888354409628</v>
      </c>
      <c r="AG42" s="42">
        <f t="shared" si="38"/>
        <v>118233.48120841719</v>
      </c>
      <c r="AH42" s="43">
        <f t="shared" si="39"/>
        <v>0.15279090245476198</v>
      </c>
    </row>
    <row r="43" spans="1:34" x14ac:dyDescent="0.25">
      <c r="A43" s="6" t="s">
        <v>13</v>
      </c>
      <c r="B43" s="25">
        <f>'[1]MTMax%eff'!$G$12</f>
        <v>333</v>
      </c>
      <c r="C43" s="10">
        <f>'[1]MTMax%eff'!$G$24</f>
        <v>1958040</v>
      </c>
      <c r="D43" s="11">
        <f>'[1]MTMax%eff'!$G$32</f>
        <v>0.72397398406612945</v>
      </c>
      <c r="E43" s="26">
        <f>'[1]MTMax%eff'!$G$45/1000</f>
        <v>773.82540000000006</v>
      </c>
      <c r="F43" s="16"/>
      <c r="G43" s="78">
        <f>[2]MT_Hgrid!G43</f>
        <v>785374.09798075724</v>
      </c>
      <c r="H43" s="35">
        <f>[2]MT_Hgrid!I43</f>
        <v>25037.273067163125</v>
      </c>
      <c r="I43" s="17">
        <f>[2]MT_Hgrid!K43</f>
        <v>817651.32648582209</v>
      </c>
      <c r="J43" s="35">
        <f>[2]MT_Hgrid!M43</f>
        <v>21686.25113921284</v>
      </c>
      <c r="L43" s="41">
        <f>MIN($B43*RebateStructure!$F$5,RebateStructure!$H$5)</f>
        <v>24975</v>
      </c>
      <c r="M43" s="42">
        <f>MIN($B43*RebateStructure!$F$6,RebateStructure!$H$6-L43)</f>
        <v>58275</v>
      </c>
      <c r="N43" s="42">
        <f>MIN(1350000,IF($D43&lt;70%,$C43*RebateStructure!$F$8,$C43*RebateStructure!$F$9))</f>
        <v>156643.20000000001</v>
      </c>
      <c r="O43" s="42">
        <f>SUM(L43:N43)</f>
        <v>239893.2</v>
      </c>
      <c r="P43" s="43">
        <f>O43/$E43/1000</f>
        <v>0.31000946725191492</v>
      </c>
      <c r="Q43" s="41">
        <v>25000</v>
      </c>
      <c r="R43" s="42">
        <v>25000</v>
      </c>
      <c r="S43" s="42">
        <f>MIN(G43*RebateStructure!$F$14,RebateStructure!$H$14)</f>
        <v>54976.186858653011</v>
      </c>
      <c r="T43" s="42">
        <f>MIN(IF(H43&lt;15000,H43*RebateStructure!$F$16,H43*RebateStructure!$F$17),RebateStructure!$H$17)</f>
        <v>25037.273067163125</v>
      </c>
      <c r="U43" s="42">
        <f>SUM(Q43:T43)</f>
        <v>130013.45992581613</v>
      </c>
      <c r="V43" s="43">
        <f>U43/$E43/1000</f>
        <v>0.16801394723643875</v>
      </c>
      <c r="X43" s="41">
        <f>MIN($B43*RebateStructure!$F$5,RebateStructure!$H$5)</f>
        <v>24975</v>
      </c>
      <c r="Y43" s="42">
        <f>MIN($B43*RebateStructure!$F$6,RebateStructure!$H$6-X43)</f>
        <v>58275</v>
      </c>
      <c r="Z43" s="42">
        <f>MIN(1350000,IF($D43&lt;70%,$C43*RebateStructure!$F$8,$C43*RebateStructure!$F$9))</f>
        <v>156643.20000000001</v>
      </c>
      <c r="AA43" s="42">
        <f>SUM(X43:Z43)</f>
        <v>239893.2</v>
      </c>
      <c r="AB43" s="43">
        <f>AA43/$E43/1000</f>
        <v>0.31000946725191492</v>
      </c>
      <c r="AC43" s="41">
        <v>25000</v>
      </c>
      <c r="AD43" s="42">
        <v>25000</v>
      </c>
      <c r="AE43" s="42">
        <f>MIN(I43*RebateStructure!$F$14,RebateStructure!$H$14)</f>
        <v>57235.592854007555</v>
      </c>
      <c r="AF43" s="42">
        <f>MIN(IF(J43&lt;15000,J43*RebateStructure!$F$16,J43*RebateStructure!$F$17),RebateStructure!$H$17)</f>
        <v>21686.25113921284</v>
      </c>
      <c r="AG43" s="42">
        <f>SUM(AC43:AF43)</f>
        <v>128921.84399322039</v>
      </c>
      <c r="AH43" s="43">
        <f>AG43/$E43/1000</f>
        <v>0.16660327251240445</v>
      </c>
    </row>
    <row r="44" spans="1:34" x14ac:dyDescent="0.25">
      <c r="A44" s="7">
        <f>'[1]MTMax%eff'!$G$32</f>
        <v>0.72397398406612945</v>
      </c>
      <c r="B44" s="44"/>
      <c r="C44" s="45"/>
      <c r="D44" s="45"/>
      <c r="E44" s="46"/>
      <c r="F44" s="16"/>
      <c r="G44" s="44"/>
      <c r="H44" s="46"/>
      <c r="I44" s="45"/>
      <c r="J44" s="46"/>
      <c r="L44" s="44"/>
      <c r="M44" s="45"/>
      <c r="N44" s="45"/>
      <c r="O44" s="45"/>
      <c r="P44" s="46"/>
      <c r="Q44" s="45"/>
      <c r="R44" s="45"/>
      <c r="S44" s="45"/>
      <c r="T44" s="45"/>
      <c r="U44" s="45"/>
      <c r="V44" s="46"/>
      <c r="X44" s="44"/>
      <c r="Y44" s="45"/>
      <c r="Z44" s="45"/>
      <c r="AA44" s="45"/>
      <c r="AB44" s="46"/>
      <c r="AC44" s="45"/>
      <c r="AD44" s="45"/>
      <c r="AE44" s="45"/>
      <c r="AF44" s="45"/>
      <c r="AG44" s="45"/>
      <c r="AH44" s="46"/>
    </row>
    <row r="45" spans="1:34" x14ac:dyDescent="0.25">
      <c r="F45" s="16"/>
    </row>
    <row r="46" spans="1:34" x14ac:dyDescent="0.25">
      <c r="F46" s="16"/>
    </row>
    <row r="47" spans="1:34" x14ac:dyDescent="0.25">
      <c r="F47" s="16"/>
    </row>
    <row r="48" spans="1:34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</sheetData>
  <mergeCells count="8">
    <mergeCell ref="AC3:AH3"/>
    <mergeCell ref="A4:A5"/>
    <mergeCell ref="B3:E3"/>
    <mergeCell ref="G3:H3"/>
    <mergeCell ref="I3:J3"/>
    <mergeCell ref="L3:P3"/>
    <mergeCell ref="Q3:V3"/>
    <mergeCell ref="X3:AB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/>
  </sheetViews>
  <sheetFormatPr defaultColWidth="9.109375" defaultRowHeight="13.2" x14ac:dyDescent="0.25"/>
  <cols>
    <col min="1" max="4" width="1.6640625" style="13" customWidth="1"/>
    <col min="5" max="5" width="24.109375" style="13" customWidth="1"/>
    <col min="6" max="6" width="11.5546875" style="13" bestFit="1" customWidth="1"/>
    <col min="7" max="7" width="13.88671875" style="13" bestFit="1" customWidth="1"/>
    <col min="8" max="8" width="12.5546875" style="13" bestFit="1" customWidth="1"/>
    <col min="9" max="16384" width="9.109375" style="13"/>
  </cols>
  <sheetData>
    <row r="1" spans="1:9" x14ac:dyDescent="0.2">
      <c r="A1" s="14" t="s">
        <v>27</v>
      </c>
    </row>
    <row r="2" spans="1:9" x14ac:dyDescent="0.2">
      <c r="A2" s="14" t="s">
        <v>28</v>
      </c>
    </row>
    <row r="4" spans="1:9" x14ac:dyDescent="0.2">
      <c r="C4" s="14" t="s">
        <v>17</v>
      </c>
      <c r="D4" s="14"/>
    </row>
    <row r="5" spans="1:9" x14ac:dyDescent="0.2">
      <c r="C5" s="14"/>
      <c r="D5" s="13" t="s">
        <v>24</v>
      </c>
      <c r="F5" s="18">
        <v>75</v>
      </c>
      <c r="G5" s="107" t="s">
        <v>19</v>
      </c>
      <c r="H5" s="18">
        <v>195000</v>
      </c>
      <c r="I5" s="13" t="s">
        <v>62</v>
      </c>
    </row>
    <row r="6" spans="1:9" x14ac:dyDescent="0.2">
      <c r="C6" s="14"/>
      <c r="D6" s="13" t="s">
        <v>25</v>
      </c>
      <c r="F6" s="18">
        <v>175</v>
      </c>
      <c r="G6" s="107" t="s">
        <v>19</v>
      </c>
      <c r="H6" s="18">
        <v>650000</v>
      </c>
      <c r="I6" s="13" t="s">
        <v>33</v>
      </c>
    </row>
    <row r="7" spans="1:9" x14ac:dyDescent="0.2">
      <c r="C7" s="14"/>
      <c r="D7" s="13" t="s">
        <v>26</v>
      </c>
    </row>
    <row r="8" spans="1:9" x14ac:dyDescent="0.2">
      <c r="C8" s="14"/>
      <c r="E8" s="13" t="s">
        <v>40</v>
      </c>
      <c r="F8" s="108">
        <v>0.06</v>
      </c>
      <c r="G8" s="107" t="s">
        <v>23</v>
      </c>
    </row>
    <row r="9" spans="1:9" x14ac:dyDescent="0.2">
      <c r="C9" s="14"/>
      <c r="E9" s="13" t="s">
        <v>105</v>
      </c>
      <c r="F9" s="108">
        <v>0.08</v>
      </c>
      <c r="G9" s="107" t="s">
        <v>23</v>
      </c>
      <c r="H9" s="18">
        <v>1350000</v>
      </c>
      <c r="I9" s="13" t="s">
        <v>53</v>
      </c>
    </row>
    <row r="10" spans="1:9" x14ac:dyDescent="0.2">
      <c r="C10" s="14"/>
      <c r="F10" s="108"/>
      <c r="G10" s="107"/>
      <c r="H10" s="18"/>
    </row>
    <row r="11" spans="1:9" x14ac:dyDescent="0.2">
      <c r="C11" s="14" t="s">
        <v>21</v>
      </c>
      <c r="F11" s="108"/>
      <c r="H11" s="18"/>
    </row>
    <row r="12" spans="1:9" x14ac:dyDescent="0.2">
      <c r="D12" s="13" t="s">
        <v>20</v>
      </c>
      <c r="F12" s="18">
        <v>25000</v>
      </c>
      <c r="G12" s="107" t="s">
        <v>18</v>
      </c>
      <c r="H12" s="18"/>
    </row>
    <row r="13" spans="1:9" x14ac:dyDescent="0.2">
      <c r="D13" s="13" t="s">
        <v>22</v>
      </c>
      <c r="F13" s="18">
        <v>25000</v>
      </c>
      <c r="G13" s="107" t="s">
        <v>18</v>
      </c>
      <c r="H13" s="18"/>
    </row>
    <row r="14" spans="1:9" x14ac:dyDescent="0.2">
      <c r="D14" s="13" t="s">
        <v>48</v>
      </c>
      <c r="F14" s="108">
        <v>7.0000000000000007E-2</v>
      </c>
      <c r="G14" s="107" t="s">
        <v>23</v>
      </c>
      <c r="H14" s="18">
        <v>2000000</v>
      </c>
      <c r="I14" s="13" t="s">
        <v>60</v>
      </c>
    </row>
    <row r="15" spans="1:9" x14ac:dyDescent="0.2">
      <c r="D15" s="13" t="s">
        <v>49</v>
      </c>
    </row>
    <row r="16" spans="1:9" x14ac:dyDescent="0.2">
      <c r="E16" s="13" t="s">
        <v>61</v>
      </c>
      <c r="F16" s="108">
        <v>0.75</v>
      </c>
      <c r="G16" s="107" t="s">
        <v>50</v>
      </c>
      <c r="H16" s="18"/>
    </row>
    <row r="17" spans="5:9" x14ac:dyDescent="0.2">
      <c r="E17" s="13" t="s">
        <v>106</v>
      </c>
      <c r="F17" s="108">
        <v>1</v>
      </c>
      <c r="G17" s="107" t="s">
        <v>50</v>
      </c>
      <c r="H17" s="18">
        <v>500000</v>
      </c>
      <c r="I17" s="13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zoomScale="80" zoomScaleNormal="80" workbookViewId="0">
      <selection activeCell="I23" sqref="I23"/>
    </sheetView>
  </sheetViews>
  <sheetFormatPr defaultColWidth="9.109375" defaultRowHeight="13.2" x14ac:dyDescent="0.25"/>
  <cols>
    <col min="1" max="1" width="1.6640625" style="13" customWidth="1"/>
    <col min="2" max="2" width="39.88671875" style="13" bestFit="1" customWidth="1"/>
    <col min="3" max="3" width="9.5546875" style="13" bestFit="1" customWidth="1"/>
    <col min="4" max="7" width="9.109375" style="13"/>
    <col min="8" max="8" width="1.6640625" style="13" customWidth="1"/>
    <col min="9" max="13" width="9.109375" style="13"/>
    <col min="14" max="14" width="1.6640625" style="13" customWidth="1"/>
    <col min="15" max="19" width="9.109375" style="13"/>
    <col min="20" max="20" width="1.6640625" style="13" customWidth="1"/>
    <col min="21" max="25" width="9.109375" style="13"/>
    <col min="26" max="26" width="1.6640625" style="13" customWidth="1"/>
    <col min="27" max="16384" width="9.109375" style="13"/>
  </cols>
  <sheetData>
    <row r="1" spans="1:56" x14ac:dyDescent="0.2">
      <c r="A1" s="13" t="s">
        <v>86</v>
      </c>
    </row>
    <row r="3" spans="1:56" x14ac:dyDescent="0.2">
      <c r="C3" s="14" t="s">
        <v>72</v>
      </c>
      <c r="D3" s="14"/>
      <c r="E3" s="14"/>
      <c r="F3" s="14"/>
      <c r="G3" s="14"/>
      <c r="H3" s="14"/>
      <c r="I3" s="14" t="s">
        <v>73</v>
      </c>
      <c r="J3" s="14"/>
      <c r="K3" s="14"/>
      <c r="L3" s="14"/>
      <c r="M3" s="14"/>
      <c r="N3" s="14"/>
      <c r="O3" s="14" t="s">
        <v>74</v>
      </c>
      <c r="P3" s="14"/>
      <c r="Q3" s="14"/>
      <c r="R3" s="14"/>
      <c r="S3" s="14"/>
      <c r="T3" s="14"/>
      <c r="U3" s="14" t="s">
        <v>75</v>
      </c>
    </row>
    <row r="4" spans="1:56" x14ac:dyDescent="0.2">
      <c r="C4" s="81">
        <v>0.6</v>
      </c>
      <c r="D4" s="81">
        <v>0.65</v>
      </c>
      <c r="E4" s="81">
        <v>0.7</v>
      </c>
      <c r="F4" s="81">
        <v>0.75</v>
      </c>
      <c r="G4" s="81" t="s">
        <v>71</v>
      </c>
      <c r="H4" s="15"/>
      <c r="I4" s="81">
        <v>0.6</v>
      </c>
      <c r="J4" s="81">
        <v>0.65</v>
      </c>
      <c r="K4" s="81">
        <v>0.7</v>
      </c>
      <c r="L4" s="81">
        <v>0.75</v>
      </c>
      <c r="M4" s="81" t="s">
        <v>71</v>
      </c>
      <c r="N4" s="15"/>
      <c r="O4" s="81">
        <v>0.6</v>
      </c>
      <c r="P4" s="81">
        <v>0.65</v>
      </c>
      <c r="Q4" s="81">
        <v>0.7</v>
      </c>
      <c r="R4" s="81">
        <v>0.75</v>
      </c>
      <c r="S4" s="81" t="s">
        <v>71</v>
      </c>
      <c r="T4" s="15"/>
      <c r="U4" s="81">
        <v>0.6</v>
      </c>
      <c r="V4" s="81">
        <v>0.65</v>
      </c>
      <c r="W4" s="81">
        <v>0.7</v>
      </c>
      <c r="X4" s="81">
        <v>0.75</v>
      </c>
      <c r="Y4" s="81" t="s">
        <v>71</v>
      </c>
      <c r="Z4" s="15"/>
      <c r="BD4" s="15"/>
    </row>
    <row r="5" spans="1:56" x14ac:dyDescent="0.2">
      <c r="B5" s="13" t="s">
        <v>110</v>
      </c>
      <c r="C5" s="82">
        <f>Summary!$D9</f>
        <v>0.24454361054766735</v>
      </c>
      <c r="D5" s="82">
        <f>Summary!$E9</f>
        <v>0.24454361054766735</v>
      </c>
      <c r="E5" s="82">
        <f>Summary!$F9</f>
        <v>0.24454361054766735</v>
      </c>
      <c r="F5" s="82">
        <f>Summary!$G9</f>
        <v>0.29225152129817444</v>
      </c>
      <c r="G5" s="82">
        <f>Summary!$H9</f>
        <v>0.29225152129817444</v>
      </c>
      <c r="I5" s="82">
        <f>Summary!$D10</f>
        <v>0.25910722345204068</v>
      </c>
      <c r="J5" s="82">
        <f>Summary!$E10</f>
        <v>0.25910722345204068</v>
      </c>
      <c r="K5" s="82">
        <f>Summary!$F10</f>
        <v>0.30965634335575665</v>
      </c>
      <c r="L5" s="82">
        <f>Summary!$G10</f>
        <v>0.30965634335575665</v>
      </c>
      <c r="M5" s="82">
        <f>Summary!$H10</f>
        <v>0.30965634335575665</v>
      </c>
      <c r="O5" s="82">
        <f>Summary!$D11</f>
        <v>0.30981934058026883</v>
      </c>
      <c r="P5" s="82">
        <f>Summary!$E11</f>
        <v>0.30981934058026883</v>
      </c>
      <c r="Q5" s="82">
        <f>Summary!$F11</f>
        <v>0.37026186621437568</v>
      </c>
      <c r="R5" s="82">
        <f>Summary!$G11</f>
        <v>0.37026186621437568</v>
      </c>
      <c r="S5" s="82">
        <f>Summary!$H11</f>
        <v>0.37026186621437568</v>
      </c>
      <c r="U5" s="82">
        <f>Summary!$D12</f>
        <v>0.35399363716726162</v>
      </c>
      <c r="V5" s="82">
        <f>Summary!$E12</f>
        <v>0.35399363716726162</v>
      </c>
      <c r="W5" s="82">
        <f>Summary!$F12</f>
        <v>0.38827591554393126</v>
      </c>
      <c r="X5" s="82">
        <f>Summary!$G12</f>
        <v>0.38827591554393126</v>
      </c>
      <c r="Y5" s="82">
        <f>Summary!$H12</f>
        <v>0.38827591554393126</v>
      </c>
    </row>
    <row r="6" spans="1:56" x14ac:dyDescent="0.2">
      <c r="B6" s="13" t="s">
        <v>121</v>
      </c>
      <c r="C6" s="82">
        <f>Summary!$J9</f>
        <v>0.27642464337389039</v>
      </c>
      <c r="D6" s="82">
        <f>Summary!$K9</f>
        <v>0.30533460985072375</v>
      </c>
      <c r="E6" s="82">
        <f>Summary!$L9</f>
        <v>0.34128678023431841</v>
      </c>
      <c r="F6" s="82">
        <f>Summary!$M9</f>
        <v>0.38854095639805208</v>
      </c>
      <c r="G6" s="82">
        <f>Summary!$N9</f>
        <v>0.40618754914566624</v>
      </c>
      <c r="I6" s="82">
        <f>Summary!$J10</f>
        <v>0.1376172332150635</v>
      </c>
      <c r="J6" s="82">
        <f>Summary!$K10</f>
        <v>0.16718410120967786</v>
      </c>
      <c r="K6" s="82">
        <f>Summary!$L10</f>
        <v>0.20313681363100075</v>
      </c>
      <c r="L6" s="82">
        <f>Summary!$M10</f>
        <v>0.2422852052095481</v>
      </c>
      <c r="M6" s="82">
        <f>Summary!$N10</f>
        <v>0.24662693905114821</v>
      </c>
      <c r="O6" s="82">
        <f>Summary!$J11</f>
        <v>0.15103961184308456</v>
      </c>
      <c r="P6" s="82">
        <f>Summary!$K11</f>
        <v>0.18501429429762065</v>
      </c>
      <c r="Q6" s="82">
        <f>Summary!$L11</f>
        <v>0.22601673294627445</v>
      </c>
      <c r="R6" s="82">
        <f>Summary!$M11</f>
        <v>0.26856926158374611</v>
      </c>
      <c r="S6" s="82">
        <f>Summary!$N11</f>
        <v>0.27242854720177256</v>
      </c>
      <c r="U6" s="82">
        <f>Summary!$J12</f>
        <v>0.18505531731067762</v>
      </c>
      <c r="V6" s="82">
        <f>Summary!$K12</f>
        <v>0.2270231706514774</v>
      </c>
      <c r="W6" s="82">
        <f>Summary!$L12</f>
        <v>0.27674645931496789</v>
      </c>
      <c r="X6" s="82">
        <f>Summary!$M12</f>
        <v>0.31215506391325448</v>
      </c>
      <c r="Y6" s="82">
        <f>Summary!$N12</f>
        <v>0.31633996237252199</v>
      </c>
    </row>
    <row r="7" spans="1:56" x14ac:dyDescent="0.2">
      <c r="B7" s="13" t="s">
        <v>124</v>
      </c>
      <c r="C7" s="82">
        <f>Summary!$P9</f>
        <v>0.28073616202214896</v>
      </c>
      <c r="D7" s="82">
        <f>Summary!$Q9</f>
        <v>0.31467045250211767</v>
      </c>
      <c r="E7" s="82">
        <f>Summary!$R9</f>
        <v>0.33008181152848681</v>
      </c>
      <c r="F7" s="82">
        <f>Summary!$S9</f>
        <v>0.34549317055485596</v>
      </c>
      <c r="G7" s="82">
        <f>Summary!$T9</f>
        <v>0.35919215635607304</v>
      </c>
      <c r="I7" s="82">
        <f>Summary!$P10</f>
        <v>0.13886023295329433</v>
      </c>
      <c r="J7" s="82">
        <f>Summary!$Q10</f>
        <v>0.17125310942061941</v>
      </c>
      <c r="K7" s="82">
        <f>Summary!$R10</f>
        <v>0.18831848273907201</v>
      </c>
      <c r="L7" s="82">
        <f>Summary!$S10</f>
        <v>0.2053838560575246</v>
      </c>
      <c r="M7" s="82">
        <f>Summary!$T10</f>
        <v>0.21625736826043246</v>
      </c>
      <c r="O7" s="82">
        <f>Summary!$P11</f>
        <v>0.15500932601046929</v>
      </c>
      <c r="P7" s="82">
        <f>Summary!$Q11</f>
        <v>0.19267832439427668</v>
      </c>
      <c r="Q7" s="82">
        <f>Summary!$R11</f>
        <v>0.211851267041124</v>
      </c>
      <c r="R7" s="82">
        <f>Summary!$S11</f>
        <v>0.23086575561650979</v>
      </c>
      <c r="S7" s="82">
        <f>Summary!$T11</f>
        <v>0.24084836211858737</v>
      </c>
      <c r="U7" s="82">
        <f>Summary!$P12</f>
        <v>0.1872721883136084</v>
      </c>
      <c r="V7" s="82">
        <f>Summary!$Q12</f>
        <v>0.23263423341238335</v>
      </c>
      <c r="W7" s="82">
        <f>Summary!$R12</f>
        <v>0.25450876663193106</v>
      </c>
      <c r="X7" s="82">
        <f>Summary!$S12</f>
        <v>0.27621758369072474</v>
      </c>
      <c r="Y7" s="82">
        <f>Summary!$T12</f>
        <v>0.28748628262200687</v>
      </c>
    </row>
    <row r="8" spans="1:56" x14ac:dyDescent="0.2">
      <c r="B8" s="13" t="s">
        <v>122</v>
      </c>
      <c r="C8" s="82">
        <f>Summary!$V9</f>
        <v>0.25652098931744532</v>
      </c>
      <c r="D8" s="82">
        <f>Summary!$W9</f>
        <v>0.27082590063923534</v>
      </c>
      <c r="E8" s="82">
        <f>Summary!$X9</f>
        <v>0.28519359793824789</v>
      </c>
      <c r="F8" s="82">
        <f>Summary!$Y9</f>
        <v>0.29977222854584906</v>
      </c>
      <c r="G8" s="82">
        <f>Summary!$Z9</f>
        <v>0.31270736089084294</v>
      </c>
      <c r="I8" s="82">
        <f>Summary!$V10</f>
        <v>0.10358815105355114</v>
      </c>
      <c r="J8" s="82">
        <f>Summary!$W10</f>
        <v>0.11665547930437316</v>
      </c>
      <c r="K8" s="82">
        <f>Summary!$X10</f>
        <v>0.13004524032351686</v>
      </c>
      <c r="L8" s="82">
        <f>Summary!$Y10</f>
        <v>0.14362564408534395</v>
      </c>
      <c r="M8" s="82">
        <f>Summary!$Z10</f>
        <v>0.15237138945153969</v>
      </c>
      <c r="O8" s="82">
        <f>Summary!$V11</f>
        <v>0.10821388807228793</v>
      </c>
      <c r="P8" s="82">
        <f>Summary!$W11</f>
        <v>0.12285198643510185</v>
      </c>
      <c r="Q8" s="82">
        <f>Summary!$X11</f>
        <v>0.13783714200260744</v>
      </c>
      <c r="R8" s="82">
        <f>Summary!$Y11</f>
        <v>0.15290503514450424</v>
      </c>
      <c r="S8" s="82">
        <f>Summary!$Z11</f>
        <v>0.16089293233666244</v>
      </c>
      <c r="U8" s="82">
        <f>Summary!$V12</f>
        <v>0.12008221243583006</v>
      </c>
      <c r="V8" s="82">
        <f>Summary!$W12</f>
        <v>0.1368417935712542</v>
      </c>
      <c r="W8" s="82">
        <f>Summary!$X12</f>
        <v>0.15384708593363985</v>
      </c>
      <c r="X8" s="82">
        <f>Summary!$Y12</f>
        <v>0.17094942267482316</v>
      </c>
      <c r="Y8" s="82">
        <f>Summary!$Z12</f>
        <v>0.17991053018329711</v>
      </c>
    </row>
    <row r="9" spans="1:56" x14ac:dyDescent="0.2">
      <c r="B9" s="13" t="s">
        <v>123</v>
      </c>
      <c r="C9" s="82">
        <f>Summary!$AB9</f>
        <v>0.25522765454710045</v>
      </c>
      <c r="D9" s="82">
        <f>Summary!$AC9</f>
        <v>0.26900431550010895</v>
      </c>
      <c r="E9" s="82">
        <f>Summary!$AD9</f>
        <v>0.28441567452647809</v>
      </c>
      <c r="F9" s="82">
        <f>Summary!$AE9</f>
        <v>0.29982703355284723</v>
      </c>
      <c r="G9" s="82">
        <f>Summary!$AF9</f>
        <v>0.31352601935406432</v>
      </c>
      <c r="I9" s="82">
        <f>Summary!$AB10</f>
        <v>9.897656378289163E-2</v>
      </c>
      <c r="J9" s="82">
        <f>Summary!$AC10</f>
        <v>0.11038096215782531</v>
      </c>
      <c r="K9" s="82">
        <f>Summary!$AD10</f>
        <v>0.12744633547627793</v>
      </c>
      <c r="L9" s="82">
        <f>Summary!$AE10</f>
        <v>0.14451170879473052</v>
      </c>
      <c r="M9" s="82">
        <f>Summary!$AF10</f>
        <v>0.15538522099763835</v>
      </c>
      <c r="O9" s="82">
        <f>Summary!$AB11</f>
        <v>0.10323003237957913</v>
      </c>
      <c r="P9" s="82">
        <f>Summary!$AC11</f>
        <v>0.11605043475519269</v>
      </c>
      <c r="Q9" s="82">
        <f>Summary!$AD11</f>
        <v>0.13522337740204005</v>
      </c>
      <c r="R9" s="82">
        <f>Summary!$AE11</f>
        <v>0.15423786597742586</v>
      </c>
      <c r="S9" s="82">
        <f>Summary!$AF11</f>
        <v>0.16422047247950336</v>
      </c>
      <c r="U9" s="82">
        <f>Summary!$AB12</f>
        <v>0.11486712943828886</v>
      </c>
      <c r="V9" s="82">
        <f>Summary!$AC12</f>
        <v>0.12960832781774015</v>
      </c>
      <c r="W9" s="82">
        <f>Summary!$AD12</f>
        <v>0.15148286103728786</v>
      </c>
      <c r="X9" s="82">
        <f>Summary!$AE12</f>
        <v>0.17319167809608149</v>
      </c>
      <c r="Y9" s="82">
        <f>Summary!$AF12</f>
        <v>0.18446037702736368</v>
      </c>
    </row>
    <row r="10" spans="1:56" x14ac:dyDescent="0.2">
      <c r="C10" s="14" t="s">
        <v>76</v>
      </c>
      <c r="D10" s="14"/>
      <c r="E10" s="14"/>
      <c r="F10" s="14"/>
      <c r="G10" s="14"/>
      <c r="H10" s="14"/>
      <c r="I10" s="14" t="s">
        <v>80</v>
      </c>
      <c r="J10" s="14"/>
      <c r="K10" s="14"/>
      <c r="L10" s="14"/>
      <c r="M10" s="14"/>
      <c r="N10" s="14"/>
      <c r="O10" s="14" t="s">
        <v>77</v>
      </c>
      <c r="P10" s="14"/>
      <c r="Q10" s="14"/>
      <c r="R10" s="14"/>
      <c r="S10" s="14"/>
      <c r="T10" s="14"/>
      <c r="U10" s="14" t="s">
        <v>78</v>
      </c>
      <c r="V10" s="14"/>
      <c r="W10" s="14"/>
      <c r="X10" s="14"/>
      <c r="Y10" s="14"/>
      <c r="Z10" s="14"/>
      <c r="AA10" s="14" t="s">
        <v>79</v>
      </c>
    </row>
    <row r="11" spans="1:56" x14ac:dyDescent="0.2">
      <c r="C11" s="81">
        <v>0.6</v>
      </c>
      <c r="D11" s="81">
        <v>0.65</v>
      </c>
      <c r="E11" s="81">
        <v>0.7</v>
      </c>
      <c r="F11" s="81">
        <v>0.75</v>
      </c>
      <c r="G11" s="81" t="s">
        <v>71</v>
      </c>
      <c r="H11" s="15"/>
      <c r="I11" s="81">
        <v>0.6</v>
      </c>
      <c r="J11" s="81">
        <v>0.65</v>
      </c>
      <c r="K11" s="81">
        <v>0.7</v>
      </c>
      <c r="L11" s="81">
        <v>0.75</v>
      </c>
      <c r="M11" s="81" t="s">
        <v>71</v>
      </c>
      <c r="N11" s="15"/>
      <c r="O11" s="81">
        <v>0.6</v>
      </c>
      <c r="P11" s="81">
        <v>0.65</v>
      </c>
      <c r="Q11" s="81">
        <v>0.7</v>
      </c>
      <c r="R11" s="81">
        <v>0.75</v>
      </c>
      <c r="S11" s="81" t="s">
        <v>71</v>
      </c>
      <c r="T11" s="15"/>
      <c r="U11" s="81">
        <v>0.6</v>
      </c>
      <c r="V11" s="81">
        <v>0.65</v>
      </c>
      <c r="W11" s="81">
        <v>0.7</v>
      </c>
      <c r="X11" s="81">
        <v>0.75</v>
      </c>
      <c r="Y11" s="81" t="s">
        <v>71</v>
      </c>
      <c r="Z11" s="15"/>
      <c r="AA11" s="81">
        <v>0.6</v>
      </c>
      <c r="AB11" s="81">
        <v>0.65</v>
      </c>
      <c r="AC11" s="81">
        <v>0.7</v>
      </c>
      <c r="AD11" s="81">
        <v>0.75</v>
      </c>
      <c r="AE11" s="81" t="s">
        <v>71</v>
      </c>
    </row>
    <row r="12" spans="1:56" x14ac:dyDescent="0.2">
      <c r="B12" s="13" t="s">
        <v>110</v>
      </c>
      <c r="C12" s="82">
        <f>Summary!$D14</f>
        <v>0.20936118365849898</v>
      </c>
      <c r="D12" s="82">
        <f>Summary!$E14</f>
        <v>0.20936118365849898</v>
      </c>
      <c r="E12" s="82">
        <f>Summary!$F14</f>
        <v>0</v>
      </c>
      <c r="F12" s="82">
        <f>Summary!$G14</f>
        <v>0</v>
      </c>
      <c r="G12" s="82">
        <f>Summary!$H14</f>
        <v>0.20936118365849898</v>
      </c>
      <c r="I12" s="82">
        <f>Summary!$D15</f>
        <v>0.17077622576343804</v>
      </c>
      <c r="J12" s="82">
        <f>Summary!$E15</f>
        <v>0.17077622576343804</v>
      </c>
      <c r="K12" s="82">
        <f>Summary!$F15</f>
        <v>0</v>
      </c>
      <c r="L12" s="82">
        <f>Summary!$G15</f>
        <v>0</v>
      </c>
      <c r="M12" s="82">
        <f>Summary!$H15</f>
        <v>0.17077622576343804</v>
      </c>
      <c r="O12" s="82">
        <f>Summary!$D16</f>
        <v>0.12715398856631335</v>
      </c>
      <c r="P12" s="82">
        <f>Summary!$E16</f>
        <v>0.12715398856631335</v>
      </c>
      <c r="Q12" s="82">
        <f>Summary!$F16</f>
        <v>0</v>
      </c>
      <c r="R12" s="82">
        <f>Summary!$G16</f>
        <v>0</v>
      </c>
      <c r="S12" s="82">
        <f>Summary!$H16</f>
        <v>0.12715398856631335</v>
      </c>
      <c r="U12" s="82">
        <f>Summary!$D17</f>
        <v>8.0984648938673506E-2</v>
      </c>
      <c r="V12" s="82">
        <f>Summary!$E17</f>
        <v>8.0984648938673506E-2</v>
      </c>
      <c r="W12" s="82">
        <f>Summary!$F17</f>
        <v>0</v>
      </c>
      <c r="X12" s="82">
        <f>Summary!$G17</f>
        <v>0</v>
      </c>
      <c r="Y12" s="82">
        <f>Summary!$H17</f>
        <v>8.0984648938673506E-2</v>
      </c>
      <c r="AA12" s="82">
        <f>Summary!$D18</f>
        <v>4.5027987956418089E-2</v>
      </c>
      <c r="AB12" s="82">
        <f>Summary!$E18</f>
        <v>4.5027987956418089E-2</v>
      </c>
      <c r="AC12" s="82">
        <f>Summary!$F18</f>
        <v>0</v>
      </c>
      <c r="AD12" s="82">
        <f>Summary!$G18</f>
        <v>0</v>
      </c>
      <c r="AE12" s="82">
        <f>Summary!$H18</f>
        <v>4.5027987956418089E-2</v>
      </c>
    </row>
    <row r="13" spans="1:56" x14ac:dyDescent="0.2">
      <c r="B13" s="13" t="s">
        <v>121</v>
      </c>
      <c r="C13" s="82">
        <f>Summary!$J14</f>
        <v>6.9284698121950414E-2</v>
      </c>
      <c r="D13" s="82">
        <f>Summary!$K14</f>
        <v>9.9463056700820313E-2</v>
      </c>
      <c r="E13" s="82">
        <f>Summary!$L14</f>
        <v>0</v>
      </c>
      <c r="F13" s="82">
        <f>Summary!$M14</f>
        <v>0</v>
      </c>
      <c r="G13" s="82">
        <f>Summary!$N14</f>
        <v>0.10114662901035969</v>
      </c>
      <c r="I13" s="82">
        <f>Summary!$J15</f>
        <v>0.1279128021561044</v>
      </c>
      <c r="J13" s="82">
        <f>Summary!$K15</f>
        <v>0.17230540717104645</v>
      </c>
      <c r="K13" s="82">
        <f>Summary!$L15</f>
        <v>0</v>
      </c>
      <c r="L13" s="82">
        <f>Summary!$M15</f>
        <v>0</v>
      </c>
      <c r="M13" s="82">
        <f>Summary!$N15</f>
        <v>0.21773968784838352</v>
      </c>
      <c r="O13" s="82">
        <f>Summary!$J16</f>
        <v>0.12620196677382234</v>
      </c>
      <c r="P13" s="82">
        <f>Summary!$K16</f>
        <v>0.16212133542204954</v>
      </c>
      <c r="Q13" s="82">
        <f>Summary!$L16</f>
        <v>0</v>
      </c>
      <c r="R13" s="82">
        <f>Summary!$M16</f>
        <v>0</v>
      </c>
      <c r="S13" s="82">
        <f>Summary!$N16</f>
        <v>0.16212133542204954</v>
      </c>
      <c r="U13" s="82">
        <f>Summary!$J17</f>
        <v>0.10325542739680872</v>
      </c>
      <c r="V13" s="82">
        <f>Summary!$K17</f>
        <v>0.10325542739680872</v>
      </c>
      <c r="W13" s="82">
        <f>Summary!$L17</f>
        <v>0</v>
      </c>
      <c r="X13" s="82">
        <f>Summary!$M17</f>
        <v>0</v>
      </c>
      <c r="Y13" s="82">
        <f>Summary!$N17</f>
        <v>0.10325542739680872</v>
      </c>
      <c r="AA13" s="82">
        <f>Summary!$J18</f>
        <v>5.7410684644433059E-2</v>
      </c>
      <c r="AB13" s="82">
        <f>Summary!$K18</f>
        <v>5.7410684644433059E-2</v>
      </c>
      <c r="AC13" s="82">
        <f>Summary!$L18</f>
        <v>0</v>
      </c>
      <c r="AD13" s="82">
        <f>Summary!$M18</f>
        <v>0</v>
      </c>
      <c r="AE13" s="82">
        <f>Summary!$N18</f>
        <v>5.7410684644433059E-2</v>
      </c>
    </row>
    <row r="14" spans="1:56" x14ac:dyDescent="0.2">
      <c r="B14" s="13" t="s">
        <v>124</v>
      </c>
      <c r="C14" s="82">
        <f>Summary!$P14</f>
        <v>6.8579337668525961E-2</v>
      </c>
      <c r="D14" s="82">
        <f>Summary!$Q14</f>
        <v>0.10194328395927361</v>
      </c>
      <c r="E14" s="82">
        <f>Summary!$R14</f>
        <v>0</v>
      </c>
      <c r="F14" s="82">
        <f>Summary!$S14</f>
        <v>0</v>
      </c>
      <c r="G14" s="82">
        <f>Summary!$T14</f>
        <v>0.10277467982382991</v>
      </c>
      <c r="I14" s="82">
        <f>Summary!$P15</f>
        <v>0.1285576851948606</v>
      </c>
      <c r="J14" s="82">
        <f>Summary!$Q15</f>
        <v>0.17504563140752399</v>
      </c>
      <c r="K14" s="82">
        <f>Summary!$R15</f>
        <v>0</v>
      </c>
      <c r="L14" s="82">
        <f>Summary!$S15</f>
        <v>0</v>
      </c>
      <c r="M14" s="82">
        <f>Summary!$T15</f>
        <v>0.20223019004302037</v>
      </c>
      <c r="O14" s="82">
        <f>Summary!$P16</f>
        <v>0.12638836381812785</v>
      </c>
      <c r="P14" s="82">
        <f>Summary!$Q16</f>
        <v>0.13033283828047118</v>
      </c>
      <c r="Q14" s="82">
        <f>Summary!$R16</f>
        <v>0</v>
      </c>
      <c r="R14" s="82">
        <f>Summary!$S16</f>
        <v>0</v>
      </c>
      <c r="S14" s="82">
        <f>Summary!$T16</f>
        <v>0.15536610176388016</v>
      </c>
      <c r="U14" s="82">
        <f>Summary!$P17</f>
        <v>8.3009265162140355E-2</v>
      </c>
      <c r="V14" s="82">
        <f>Summary!$Q17</f>
        <v>8.3009265162140355E-2</v>
      </c>
      <c r="W14" s="82">
        <f>Summary!$R17</f>
        <v>0</v>
      </c>
      <c r="X14" s="82">
        <f>Summary!$S17</f>
        <v>0</v>
      </c>
      <c r="Y14" s="82">
        <f>Summary!$T17</f>
        <v>0.10325542739680872</v>
      </c>
      <c r="AA14" s="82">
        <f>Summary!$P18</f>
        <v>4.615368765532854E-2</v>
      </c>
      <c r="AB14" s="82">
        <f>Summary!$Q18</f>
        <v>4.615368765532854E-2</v>
      </c>
      <c r="AC14" s="82">
        <f>Summary!$R18</f>
        <v>0</v>
      </c>
      <c r="AD14" s="82">
        <f>Summary!$S18</f>
        <v>0</v>
      </c>
      <c r="AE14" s="82">
        <f>Summary!$T18</f>
        <v>5.7410684644433059E-2</v>
      </c>
    </row>
    <row r="15" spans="1:56" x14ac:dyDescent="0.2">
      <c r="B15" s="13" t="s">
        <v>122</v>
      </c>
      <c r="C15" s="82">
        <f>Summary!$V14</f>
        <v>5.545207788000156E-2</v>
      </c>
      <c r="D15" s="82">
        <f>Summary!$W14</f>
        <v>7.2665143850186589E-2</v>
      </c>
      <c r="E15" s="82">
        <f>Summary!$X14</f>
        <v>0</v>
      </c>
      <c r="F15" s="82">
        <f>Summary!$Y14</f>
        <v>0</v>
      </c>
      <c r="G15" s="82">
        <f>Summary!$Z14</f>
        <v>7.3533914950181786E-2</v>
      </c>
      <c r="I15" s="82">
        <f>Summary!$V15</f>
        <v>9.372521376132828E-2</v>
      </c>
      <c r="J15" s="82">
        <f>Summary!$W15</f>
        <v>0.11586156707078982</v>
      </c>
      <c r="K15" s="82">
        <f>Summary!$X15</f>
        <v>0</v>
      </c>
      <c r="L15" s="82">
        <f>Summary!$Y15</f>
        <v>0</v>
      </c>
      <c r="M15" s="82">
        <f>Summary!$Z15</f>
        <v>0.13681793356385025</v>
      </c>
      <c r="O15" s="82">
        <f>Summary!$V16</f>
        <v>9.4274273553964671E-2</v>
      </c>
      <c r="P15" s="82">
        <f>Summary!$W16</f>
        <v>0.11371724465480951</v>
      </c>
      <c r="Q15" s="82">
        <f>Summary!$X16</f>
        <v>0</v>
      </c>
      <c r="R15" s="82">
        <f>Summary!$Y16</f>
        <v>0</v>
      </c>
      <c r="S15" s="82">
        <f>Summary!$Z16</f>
        <v>0.1243086178184475</v>
      </c>
      <c r="U15" s="82">
        <f>Summary!$V17</f>
        <v>0.10325542739680872</v>
      </c>
      <c r="V15" s="82">
        <f>Summary!$W17</f>
        <v>0.10325542739680872</v>
      </c>
      <c r="W15" s="82">
        <f>Summary!$X17</f>
        <v>0</v>
      </c>
      <c r="X15" s="82">
        <f>Summary!$Y17</f>
        <v>0</v>
      </c>
      <c r="Y15" s="82">
        <f>Summary!$Z17</f>
        <v>0.10325542739680872</v>
      </c>
      <c r="AA15" s="82">
        <f>Summary!$V18</f>
        <v>5.7410684644433059E-2</v>
      </c>
      <c r="AB15" s="82">
        <f>Summary!$W18</f>
        <v>5.7410684644433059E-2</v>
      </c>
      <c r="AC15" s="82">
        <f>Summary!$X18</f>
        <v>0</v>
      </c>
      <c r="AD15" s="82">
        <f>Summary!$Y18</f>
        <v>0</v>
      </c>
      <c r="AE15" s="82">
        <f>Summary!$Z18</f>
        <v>5.7410684644433059E-2</v>
      </c>
    </row>
    <row r="16" spans="1:56" x14ac:dyDescent="0.2">
      <c r="B16" s="13" t="s">
        <v>123</v>
      </c>
      <c r="C16" s="82">
        <f>Summary!$AB14</f>
        <v>4.9970189806894695E-2</v>
      </c>
      <c r="D16" s="82">
        <f>Summary!$AC14</f>
        <v>6.46300099105762E-2</v>
      </c>
      <c r="E16" s="82">
        <f>Summary!$AD14</f>
        <v>0</v>
      </c>
      <c r="F16" s="82">
        <f>Summary!$AE14</f>
        <v>0</v>
      </c>
      <c r="G16" s="82">
        <f>Summary!$AF14</f>
        <v>6.54614057751325E-2</v>
      </c>
      <c r="I16" s="82">
        <f>Summary!$AB15</f>
        <v>8.5883596376487611E-2</v>
      </c>
      <c r="J16" s="82">
        <f>Summary!$AC15</f>
        <v>0.1049897224212621</v>
      </c>
      <c r="K16" s="82">
        <f>Summary!$AD15</f>
        <v>0</v>
      </c>
      <c r="L16" s="82">
        <f>Summary!$AE15</f>
        <v>0</v>
      </c>
      <c r="M16" s="82">
        <f>Summary!$AF15</f>
        <v>0.13217428105675849</v>
      </c>
      <c r="O16" s="82">
        <f>Summary!$AB16</f>
        <v>8.5669974867076545E-2</v>
      </c>
      <c r="P16" s="82">
        <f>Summary!$AC16</f>
        <v>0.10685790983529346</v>
      </c>
      <c r="Q16" s="82">
        <f>Summary!$AD16</f>
        <v>0</v>
      </c>
      <c r="R16" s="82">
        <f>Summary!$AE16</f>
        <v>0</v>
      </c>
      <c r="S16" s="82">
        <f>Summary!$AF16</f>
        <v>0.1318911733187024</v>
      </c>
      <c r="U16" s="82">
        <f>Summary!$AB17</f>
        <v>8.3009265162140355E-2</v>
      </c>
      <c r="V16" s="82">
        <f>Summary!$AC17</f>
        <v>8.3009265162140355E-2</v>
      </c>
      <c r="W16" s="82">
        <f>Summary!$AD17</f>
        <v>0</v>
      </c>
      <c r="X16" s="82">
        <f>Summary!$AE17</f>
        <v>0</v>
      </c>
      <c r="Y16" s="82">
        <f>Summary!$AF17</f>
        <v>0.10325542739680872</v>
      </c>
      <c r="AA16" s="82">
        <f>Summary!$AB18</f>
        <v>4.615368765532854E-2</v>
      </c>
      <c r="AB16" s="82">
        <f>Summary!$AC18</f>
        <v>4.615368765532854E-2</v>
      </c>
      <c r="AC16" s="82">
        <f>Summary!$AD18</f>
        <v>0</v>
      </c>
      <c r="AD16" s="82">
        <f>Summary!$AE18</f>
        <v>0</v>
      </c>
      <c r="AE16" s="82">
        <f>Summary!$AF18</f>
        <v>5.7410684644433059E-2</v>
      </c>
    </row>
    <row r="17" spans="2:31" x14ac:dyDescent="0.2">
      <c r="C17" s="14" t="s">
        <v>81</v>
      </c>
      <c r="D17" s="14"/>
      <c r="E17" s="14"/>
      <c r="F17" s="14"/>
      <c r="G17" s="14"/>
      <c r="H17" s="14"/>
      <c r="I17" s="14" t="s">
        <v>82</v>
      </c>
      <c r="J17" s="14"/>
      <c r="K17" s="14"/>
      <c r="L17" s="14"/>
      <c r="M17" s="14"/>
      <c r="N17" s="14"/>
      <c r="O17" s="14" t="s">
        <v>83</v>
      </c>
      <c r="P17" s="14"/>
      <c r="Q17" s="14"/>
      <c r="R17" s="14"/>
      <c r="S17" s="14"/>
      <c r="T17" s="14"/>
      <c r="U17" s="14" t="s">
        <v>84</v>
      </c>
      <c r="V17" s="14"/>
      <c r="W17" s="14"/>
      <c r="X17" s="14"/>
      <c r="Y17" s="14"/>
      <c r="Z17" s="14"/>
      <c r="AA17" s="14" t="s">
        <v>85</v>
      </c>
    </row>
    <row r="18" spans="2:31" x14ac:dyDescent="0.2">
      <c r="C18" s="81">
        <v>0.6</v>
      </c>
      <c r="D18" s="81">
        <v>0.65</v>
      </c>
      <c r="E18" s="81">
        <v>0.7</v>
      </c>
      <c r="F18" s="81">
        <v>0.75</v>
      </c>
      <c r="G18" s="81" t="s">
        <v>71</v>
      </c>
      <c r="H18" s="15"/>
      <c r="I18" s="81">
        <v>0.6</v>
      </c>
      <c r="J18" s="81">
        <v>0.65</v>
      </c>
      <c r="K18" s="81">
        <v>0.7</v>
      </c>
      <c r="L18" s="81">
        <v>0.75</v>
      </c>
      <c r="M18" s="81" t="s">
        <v>71</v>
      </c>
      <c r="N18" s="15"/>
      <c r="O18" s="81">
        <v>0.6</v>
      </c>
      <c r="P18" s="81">
        <v>0.65</v>
      </c>
      <c r="Q18" s="81">
        <v>0.7</v>
      </c>
      <c r="R18" s="81">
        <v>0.75</v>
      </c>
      <c r="S18" s="81" t="s">
        <v>71</v>
      </c>
      <c r="T18" s="15"/>
      <c r="U18" s="81">
        <v>0.6</v>
      </c>
      <c r="V18" s="81">
        <v>0.65</v>
      </c>
      <c r="W18" s="81">
        <v>0.7</v>
      </c>
      <c r="X18" s="81">
        <v>0.75</v>
      </c>
      <c r="Y18" s="81" t="s">
        <v>71</v>
      </c>
      <c r="Z18" s="15"/>
      <c r="AA18" s="81">
        <v>0.6</v>
      </c>
      <c r="AB18" s="81">
        <v>0.65</v>
      </c>
      <c r="AC18" s="81">
        <v>0.7</v>
      </c>
      <c r="AD18" s="81">
        <v>0.75</v>
      </c>
      <c r="AE18" s="81" t="s">
        <v>71</v>
      </c>
    </row>
    <row r="19" spans="2:31" x14ac:dyDescent="0.2">
      <c r="B19" s="13" t="s">
        <v>110</v>
      </c>
      <c r="C19" s="82">
        <f>Summary!$D20</f>
        <v>0.15576227390180877</v>
      </c>
      <c r="D19" s="82">
        <f>Summary!$E20</f>
        <v>0.15576227390180877</v>
      </c>
      <c r="E19" s="82">
        <f>Summary!$F20</f>
        <v>0.18614987080103362</v>
      </c>
      <c r="F19" s="82">
        <f>Summary!$G20</f>
        <v>0</v>
      </c>
      <c r="G19" s="82">
        <f>Summary!$H20</f>
        <v>0.18614987080103362</v>
      </c>
      <c r="I19" s="82">
        <f>Summary!$D21</f>
        <v>0.2080055210489993</v>
      </c>
      <c r="J19" s="82">
        <f>Summary!$E21</f>
        <v>0.2080055210489993</v>
      </c>
      <c r="K19" s="82">
        <f>Summary!$F21</f>
        <v>0.2080055210489993</v>
      </c>
      <c r="L19" s="82">
        <f>Summary!$G21</f>
        <v>0</v>
      </c>
      <c r="M19" s="82">
        <f>Summary!$H21</f>
        <v>0.24858523119392684</v>
      </c>
      <c r="O19" s="82">
        <f>Summary!$D22</f>
        <v>0.21262786596119929</v>
      </c>
      <c r="P19" s="82">
        <f>Summary!$E22</f>
        <v>0.21262786596119929</v>
      </c>
      <c r="Q19" s="82">
        <f>Summary!$F22</f>
        <v>0.21262786596119929</v>
      </c>
      <c r="R19" s="82">
        <f>Summary!$G22</f>
        <v>0</v>
      </c>
      <c r="S19" s="82">
        <f>Summary!$H22</f>
        <v>0.21262786596119929</v>
      </c>
      <c r="U19" s="82">
        <f>Summary!$D23</f>
        <v>0.24633239344530261</v>
      </c>
      <c r="V19" s="82">
        <f>Summary!$E23</f>
        <v>0.24633239344530261</v>
      </c>
      <c r="W19" s="82">
        <f>Summary!$F23</f>
        <v>0.29438927710351026</v>
      </c>
      <c r="X19" s="82">
        <f>Summary!$G23</f>
        <v>0</v>
      </c>
      <c r="Y19" s="82">
        <f>Summary!$H23</f>
        <v>0.29438927710351026</v>
      </c>
      <c r="AA19" s="82">
        <f>Summary!$D24</f>
        <v>0.25940270247009206</v>
      </c>
      <c r="AB19" s="82">
        <f>Summary!$E24</f>
        <v>0.25940270247009206</v>
      </c>
      <c r="AC19" s="82">
        <f>Summary!$F24</f>
        <v>0.31000946725191492</v>
      </c>
      <c r="AD19" s="82">
        <f>Summary!$G24</f>
        <v>0</v>
      </c>
      <c r="AE19" s="82">
        <f>Summary!$H24</f>
        <v>0.31000946725191492</v>
      </c>
    </row>
    <row r="20" spans="2:31" x14ac:dyDescent="0.2">
      <c r="B20" s="13" t="s">
        <v>121</v>
      </c>
      <c r="C20" s="82">
        <f>Summary!$J20</f>
        <v>0.47169147935236361</v>
      </c>
      <c r="D20" s="82">
        <f>Summary!$K20</f>
        <v>0.49064859579752912</v>
      </c>
      <c r="E20" s="82">
        <f>Summary!$L20</f>
        <v>0.51463010049955782</v>
      </c>
      <c r="F20" s="82">
        <f>Summary!$M20</f>
        <v>0</v>
      </c>
      <c r="G20" s="82">
        <f>Summary!$N20</f>
        <v>0.53686409529189283</v>
      </c>
      <c r="I20" s="82">
        <f>Summary!$J21</f>
        <v>0.32601710551776225</v>
      </c>
      <c r="J20" s="82">
        <f>Summary!$K21</f>
        <v>0.35090601981963992</v>
      </c>
      <c r="K20" s="82">
        <f>Summary!$L21</f>
        <v>0.38181341116215717</v>
      </c>
      <c r="L20" s="82">
        <f>Summary!$M21</f>
        <v>0</v>
      </c>
      <c r="M20" s="82">
        <f>Summary!$N21</f>
        <v>0.41676388080585847</v>
      </c>
      <c r="O20" s="82">
        <f>Summary!$J22</f>
        <v>0.15864877436458577</v>
      </c>
      <c r="P20" s="82">
        <f>Summary!$K22</f>
        <v>0.18331302505912786</v>
      </c>
      <c r="Q20" s="82">
        <f>Summary!$L22</f>
        <v>8.8183421516754845E-2</v>
      </c>
      <c r="R20" s="82">
        <f>Summary!$M22</f>
        <v>0</v>
      </c>
      <c r="S20" s="82">
        <f>Summary!$N22</f>
        <v>0.19426279334518495</v>
      </c>
      <c r="U20" s="82">
        <f>Summary!$J23</f>
        <v>0.16127656910912821</v>
      </c>
      <c r="V20" s="82">
        <f>Summary!$K23</f>
        <v>0.19000270201912467</v>
      </c>
      <c r="W20" s="82">
        <f>Summary!$L23</f>
        <v>0.23298214586644039</v>
      </c>
      <c r="X20" s="82">
        <f>Summary!$M23</f>
        <v>0</v>
      </c>
      <c r="Y20" s="82">
        <f>Summary!$N23</f>
        <v>0.24527622440235439</v>
      </c>
      <c r="AA20" s="82">
        <f>Summary!$J24</f>
        <v>0.15515123541455889</v>
      </c>
      <c r="AB20" s="82">
        <f>Summary!$K24</f>
        <v>0.19019349544805658</v>
      </c>
      <c r="AC20" s="82">
        <f>Summary!$L24</f>
        <v>0.22801011593999576</v>
      </c>
      <c r="AD20" s="82">
        <f>Summary!$M24</f>
        <v>0</v>
      </c>
      <c r="AE20" s="82">
        <f>Summary!$N24</f>
        <v>0.24935407059302306</v>
      </c>
    </row>
    <row r="21" spans="2:31" x14ac:dyDescent="0.2">
      <c r="B21" s="13" t="s">
        <v>124</v>
      </c>
      <c r="C21" s="82">
        <f>Summary!$P20</f>
        <v>0.47412108449195595</v>
      </c>
      <c r="D21" s="82">
        <f>Summary!$Q20</f>
        <v>0.49652423017363723</v>
      </c>
      <c r="E21" s="82">
        <f>Summary!$R20</f>
        <v>0.50743120691782329</v>
      </c>
      <c r="F21" s="82">
        <f>Summary!$S20</f>
        <v>0</v>
      </c>
      <c r="G21" s="82">
        <f>Summary!$T20</f>
        <v>0.51540795110386983</v>
      </c>
      <c r="I21" s="82">
        <f>Summary!$P21</f>
        <v>0.32958679940178437</v>
      </c>
      <c r="J21" s="82">
        <f>Summary!$Q21</f>
        <v>0.35884860572086308</v>
      </c>
      <c r="K21" s="82">
        <f>Summary!$R21</f>
        <v>0.37224454012812913</v>
      </c>
      <c r="L21" s="82">
        <f>Summary!$S21</f>
        <v>0</v>
      </c>
      <c r="M21" s="82">
        <f>Summary!$T21</f>
        <v>0.38406330107732489</v>
      </c>
      <c r="O21" s="82">
        <f>Summary!$P22</f>
        <v>0.1625813867938313</v>
      </c>
      <c r="P21" s="82">
        <f>Summary!$Q22</f>
        <v>0.19129209046077603</v>
      </c>
      <c r="Q21" s="82">
        <f>Summary!$R22</f>
        <v>8.8183421516754845E-2</v>
      </c>
      <c r="R21" s="82">
        <f>Summary!$S22</f>
        <v>0</v>
      </c>
      <c r="S21" s="82">
        <f>Summary!$T22</f>
        <v>0.19605358368865677</v>
      </c>
      <c r="U21" s="82">
        <f>Summary!$P23</f>
        <v>0.16578428563763919</v>
      </c>
      <c r="V21" s="82">
        <f>Summary!$Q23</f>
        <v>0.19931666603775791</v>
      </c>
      <c r="W21" s="82">
        <f>Summary!$R23</f>
        <v>0.21388071544924456</v>
      </c>
      <c r="X21" s="82">
        <f>Summary!$S23</f>
        <v>0</v>
      </c>
      <c r="Y21" s="82">
        <f>Summary!$T23</f>
        <v>0.22425899794891749</v>
      </c>
      <c r="AA21" s="82">
        <f>Summary!$P24</f>
        <v>0.16001526972412891</v>
      </c>
      <c r="AB21" s="82">
        <f>Summary!$Q24</f>
        <v>0.19420569887169836</v>
      </c>
      <c r="AC21" s="82">
        <f>Summary!$R24</f>
        <v>0.20841806299726159</v>
      </c>
      <c r="AD21" s="82">
        <f>Summary!$S24</f>
        <v>0</v>
      </c>
      <c r="AE21" s="82">
        <f>Summary!$T24</f>
        <v>0.22223043305490406</v>
      </c>
    </row>
    <row r="22" spans="2:31" x14ac:dyDescent="0.2">
      <c r="B22" s="13" t="s">
        <v>122</v>
      </c>
      <c r="C22" s="82">
        <f>Summary!$V20</f>
        <v>0.46193639779338291</v>
      </c>
      <c r="D22" s="82">
        <f>Summary!$W20</f>
        <v>0.47208280224674792</v>
      </c>
      <c r="E22" s="82">
        <f>Summary!$X20</f>
        <v>0.48232617693392088</v>
      </c>
      <c r="F22" s="82">
        <f>Summary!$Y20</f>
        <v>0</v>
      </c>
      <c r="G22" s="82">
        <f>Summary!$Z20</f>
        <v>0.48984439533197116</v>
      </c>
      <c r="I22" s="82">
        <f>Summary!$V21</f>
        <v>0.31012871406828446</v>
      </c>
      <c r="J22" s="82">
        <f>Summary!$W21</f>
        <v>0.32268635079808194</v>
      </c>
      <c r="K22" s="82">
        <f>Summary!$X21</f>
        <v>0.33523844911017453</v>
      </c>
      <c r="L22" s="82">
        <f>Summary!$Y21</f>
        <v>0</v>
      </c>
      <c r="M22" s="82">
        <f>Summary!$Z21</f>
        <v>0.34636297426431567</v>
      </c>
      <c r="O22" s="82">
        <f>Summary!$V22</f>
        <v>0.13777017558472446</v>
      </c>
      <c r="P22" s="82">
        <f>Summary!$W22</f>
        <v>0.14922307651312605</v>
      </c>
      <c r="Q22" s="82">
        <f>Summary!$X22</f>
        <v>8.8183421516754845E-2</v>
      </c>
      <c r="R22" s="82">
        <f>Summary!$Y22</f>
        <v>0</v>
      </c>
      <c r="S22" s="82">
        <f>Summary!$Z22</f>
        <v>0.15366147582370085</v>
      </c>
      <c r="U22" s="82">
        <f>Summary!$V23</f>
        <v>0.13826548597019028</v>
      </c>
      <c r="V22" s="82">
        <f>Summary!$W23</f>
        <v>0.15183888520188213</v>
      </c>
      <c r="W22" s="82">
        <f>Summary!$X23</f>
        <v>0.17294521040462174</v>
      </c>
      <c r="X22" s="82">
        <f>Summary!$Y23</f>
        <v>0</v>
      </c>
      <c r="Y22" s="82">
        <f>Summary!$Z23</f>
        <v>0.17737400681683241</v>
      </c>
      <c r="AA22" s="82">
        <f>Summary!$V24</f>
        <v>0.12703058978754786</v>
      </c>
      <c r="AB22" s="82">
        <f>Summary!$W24</f>
        <v>0.14579746512322225</v>
      </c>
      <c r="AC22" s="82">
        <f>Summary!$X24</f>
        <v>0.16076557093300001</v>
      </c>
      <c r="AD22" s="82">
        <f>Summary!$Y24</f>
        <v>0</v>
      </c>
      <c r="AE22" s="82">
        <f>Summary!$Z24</f>
        <v>0.16801394723643875</v>
      </c>
    </row>
    <row r="23" spans="2:31" x14ac:dyDescent="0.2">
      <c r="B23" s="13" t="s">
        <v>123</v>
      </c>
      <c r="C23" s="82">
        <f>Summary!$AB20</f>
        <v>0.46107431619867478</v>
      </c>
      <c r="D23" s="82">
        <f>Summary!$AC20</f>
        <v>0.47083081665261262</v>
      </c>
      <c r="E23" s="82">
        <f>Summary!$AD20</f>
        <v>0.48173779339679873</v>
      </c>
      <c r="F23" s="82">
        <f>Summary!$AE20</f>
        <v>0</v>
      </c>
      <c r="G23" s="82">
        <f>Summary!$AF20</f>
        <v>0.48971453758284522</v>
      </c>
      <c r="I23" s="82">
        <f>Summary!$AB21</f>
        <v>0.30901377011097297</v>
      </c>
      <c r="J23" s="82">
        <f>Summary!$AC21</f>
        <v>0.32109724652646027</v>
      </c>
      <c r="K23" s="82">
        <f>Summary!$AD21</f>
        <v>0.33449318093372632</v>
      </c>
      <c r="L23" s="82">
        <f>Summary!$AE21</f>
        <v>0</v>
      </c>
      <c r="M23" s="82">
        <f>Summary!$AF21</f>
        <v>0.34631194188292203</v>
      </c>
      <c r="O23" s="82">
        <f>Summary!$AB22</f>
        <v>0.13671935054246043</v>
      </c>
      <c r="P23" s="82">
        <f>Summary!$AC22</f>
        <v>0.14775876936193147</v>
      </c>
      <c r="Q23" s="82">
        <f>Summary!$AD22</f>
        <v>8.8183421516754845E-2</v>
      </c>
      <c r="R23" s="82">
        <f>Summary!$AE22</f>
        <v>0</v>
      </c>
      <c r="S23" s="82">
        <f>Summary!$AF22</f>
        <v>0.15252026258981219</v>
      </c>
      <c r="U23" s="82">
        <f>Summary!$AB23</f>
        <v>0.13702347458878444</v>
      </c>
      <c r="V23" s="82">
        <f>Summary!$AC23</f>
        <v>0.15011314044282009</v>
      </c>
      <c r="W23" s="82">
        <f>Summary!$AD23</f>
        <v>0.16467718985430674</v>
      </c>
      <c r="X23" s="82">
        <f>Summary!$AE23</f>
        <v>0</v>
      </c>
      <c r="Y23" s="82">
        <f>Summary!$AF23</f>
        <v>0.1750554723539797</v>
      </c>
      <c r="AA23" s="82">
        <f>Summary!$AB24</f>
        <v>0.12580705612274543</v>
      </c>
      <c r="AB23" s="82">
        <f>Summary!$AC24</f>
        <v>0.13857853832919875</v>
      </c>
      <c r="AC23" s="82">
        <f>Summary!$AD24</f>
        <v>0.15279090245476198</v>
      </c>
      <c r="AD23" s="82">
        <f>Summary!$AE24</f>
        <v>0</v>
      </c>
      <c r="AE23" s="82">
        <f>Summary!$AF24</f>
        <v>0.16660327251240445</v>
      </c>
    </row>
    <row r="24" spans="2:31" x14ac:dyDescent="0.2">
      <c r="C24" s="82"/>
      <c r="D24" s="82"/>
      <c r="E24" s="82"/>
      <c r="F24" s="82"/>
      <c r="G24" s="82"/>
    </row>
    <row r="25" spans="2:31" x14ac:dyDescent="0.2">
      <c r="C25" s="82"/>
      <c r="D25" s="82"/>
      <c r="E25" s="82"/>
      <c r="F25" s="82"/>
      <c r="G25" s="82"/>
    </row>
    <row r="26" spans="2:31" x14ac:dyDescent="0.2">
      <c r="C26" s="82"/>
      <c r="D26" s="82"/>
      <c r="E26" s="82"/>
      <c r="F26" s="82"/>
      <c r="G26" s="82"/>
    </row>
    <row r="27" spans="2:31" x14ac:dyDescent="0.2">
      <c r="C27" s="82"/>
      <c r="D27" s="82"/>
      <c r="E27" s="82"/>
      <c r="F27" s="82"/>
      <c r="G27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</vt:vector>
  </HeadingPairs>
  <TitlesOfParts>
    <vt:vector size="12" baseType="lpstr">
      <vt:lpstr>Summary</vt:lpstr>
      <vt:lpstr>Recip</vt:lpstr>
      <vt:lpstr>GT</vt:lpstr>
      <vt:lpstr>MT</vt:lpstr>
      <vt:lpstr>Recip_Hgrid</vt:lpstr>
      <vt:lpstr>GT_Hgrid</vt:lpstr>
      <vt:lpstr>MT_Hgrid</vt:lpstr>
      <vt:lpstr>RebateStructure</vt:lpstr>
      <vt:lpstr>GrafDat</vt:lpstr>
      <vt:lpstr>C-Recip</vt:lpstr>
      <vt:lpstr>C-GT</vt:lpstr>
      <vt:lpstr>C-MT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Weaver</dc:creator>
  <cp:lastModifiedBy>Celia Christensen</cp:lastModifiedBy>
  <dcterms:created xsi:type="dcterms:W3CDTF">2014-11-26T19:55:10Z</dcterms:created>
  <dcterms:modified xsi:type="dcterms:W3CDTF">2014-12-05T21:20:49Z</dcterms:modified>
</cp:coreProperties>
</file>