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9.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0.xml" ContentType="application/vnd.openxmlformats-officedocument.drawing+xml"/>
  <Override PartName="/xl/drawings/drawing21.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Z:\ComEd EMV\Cross Cutting\Annual Summaries\CY2022\Report\Final\Final 2023-08-08 Revised\"/>
    </mc:Choice>
  </mc:AlternateContent>
  <xr:revisionPtr revIDLastSave="0" documentId="13_ncr:1_{275E41CF-1F48-4437-8430-30522220D9BF}" xr6:coauthVersionLast="47" xr6:coauthVersionMax="47" xr10:uidLastSave="{00000000-0000-0000-0000-000000000000}"/>
  <bookViews>
    <workbookView xWindow="-120" yWindow="-120" windowWidth="29040" windowHeight="15840" firstSheet="34" activeTab="34" xr2:uid="{00000000-000D-0000-FFFF-FFFF00000000}"/>
  </bookViews>
  <sheets>
    <sheet name="TOC" sheetId="39" r:id="rId1"/>
    <sheet name="Table 1_1 Program" sheetId="44" r:id="rId2"/>
    <sheet name="Table 2_1 Total Annual" sheetId="1" r:id="rId3"/>
    <sheet name="Table 2_2 Sector Totals" sheetId="2" r:id="rId4"/>
    <sheet name="Figure 2_1" sheetId="3" r:id="rId5"/>
    <sheet name="Table 2_3 CPAS Electric" sheetId="4" r:id="rId6"/>
    <sheet name="Table 2_4 CPAS Gas" sheetId="5" r:id="rId7"/>
    <sheet name="Table 2_5 CPAS Gas Counted" sheetId="6" r:id="rId8"/>
    <sheet name="Table 2_6 Gas Measure Counted" sheetId="7" r:id="rId9"/>
    <sheet name="Table 2_7 CPAS Electrification" sheetId="8" r:id="rId10"/>
    <sheet name="Table 2_8 CPAS Electrif Counted" sheetId="9" r:id="rId11"/>
    <sheet name="Table 2_9 Electrif Measures" sheetId="10" r:id="rId12"/>
    <sheet name="Table 2_10 CPAS Total Counted" sheetId="11" r:id="rId13"/>
    <sheet name="Table 2_11 WAML" sheetId="12" r:id="rId14"/>
    <sheet name="Table 3_1 Energy by Program" sheetId="13" r:id="rId15"/>
    <sheet name="Table 3_2 Total Counted by Prog" sheetId="14" r:id="rId16"/>
    <sheet name="Table 3_3 Total Count by Pro-IE" sheetId="40" r:id="rId17"/>
    <sheet name="Table 3_4 Carryover" sheetId="15" r:id="rId18"/>
    <sheet name="Table 3_5 Peak kW by Program" sheetId="16" r:id="rId19"/>
    <sheet name="Figure 3_1 Energy by Program" sheetId="17" r:id="rId20"/>
    <sheet name="Figure 3_2 Peak kW by Program" sheetId="18" r:id="rId21"/>
    <sheet name="Table 3_6 Savings vs Goal" sheetId="19" r:id="rId22"/>
    <sheet name="Table 4_1 Energy by End Use" sheetId="20" r:id="rId23"/>
    <sheet name="Table 4_2 Peak kW by End Use" sheetId="21" r:id="rId24"/>
    <sheet name="Table 4_3 Energy by EU Sector" sheetId="22" r:id="rId25"/>
    <sheet name="Table 4_4 Water Savings (kWh)" sheetId="23" r:id="rId26"/>
    <sheet name="Table 5_1 Savings and Costs" sheetId="24" r:id="rId27"/>
    <sheet name="Table 5_2 TRC Table" sheetId="25" r:id="rId28"/>
    <sheet name="Table 6_1 HIM Gross - Bus" sheetId="26" r:id="rId29"/>
    <sheet name="Table 6_2 HIM Net - Bus" sheetId="27" r:id="rId30"/>
    <sheet name="Table 6_3 HIM Gross - Res" sheetId="28" r:id="rId31"/>
    <sheet name="Table 6_4 HIM Net - Res" sheetId="29" r:id="rId32"/>
    <sheet name="Table 6_5 HIM Gross - IE" sheetId="30" r:id="rId33"/>
    <sheet name="Table 6_6 HIM Net - IE" sheetId="31" r:id="rId34"/>
    <sheet name="Measure CPAS Counted Gas" sheetId="35" r:id="rId35"/>
    <sheet name="Therms by Program (all gas)" sheetId="32" r:id="rId36"/>
    <sheet name="CPAS Total (all electric+gas)" sheetId="33" r:id="rId37"/>
    <sheet name="Program CPAS Gas (detail count)" sheetId="34" state="hidden" r:id="rId38"/>
    <sheet name="WAML Input" sheetId="41" r:id="rId39"/>
    <sheet name="Carryover-All" sheetId="42" r:id="rId40"/>
    <sheet name="Carryover-Peak" sheetId="43" r:id="rId41"/>
  </sheets>
  <definedNames>
    <definedName name="_xlnm._FilterDatabase" localSheetId="34" hidden="1">'Measure CPAS Counted Gas'!$A$1:$BF$661</definedName>
    <definedName name="_xlnm._FilterDatabase" localSheetId="12" hidden="1">'Table 2_10 CPAS Total Counted'!$A$1:$AM$30</definedName>
    <definedName name="_xlnm._FilterDatabase" localSheetId="6" hidden="1">'Table 2_4 CPAS Gas'!$A$1:$AM$31</definedName>
    <definedName name="_xlnm._FilterDatabase" localSheetId="11" hidden="1">'Table 2_9 Electrif Measures'!$A$1:$R$22</definedName>
    <definedName name="_xlnm._FilterDatabase" localSheetId="25" hidden="1">'Table 4_4 Water Savings (kWh)'!$A$1:$K$28</definedName>
    <definedName name="_xlnm._FilterDatabase" localSheetId="28" hidden="1">'Table 6_1 HIM Gross - Bus'!$A$1:$J$60</definedName>
    <definedName name="_xlnm._FilterDatabase" localSheetId="29" hidden="1">'Table 6_2 HIM Net - Bus'!$A$1:$I$62</definedName>
    <definedName name="_xlnm._FilterDatabase" localSheetId="30" hidden="1">'Table 6_3 HIM Gross - Res'!$A$1:$J$53</definedName>
    <definedName name="_xlnm._FilterDatabase" localSheetId="32" hidden="1">'Table 6_5 HIM Gross - IE'!$L$1:$M$64</definedName>
    <definedName name="_xlnm._FilterDatabase" localSheetId="33" hidden="1">'Table 6_6 HIM Net - IE'!$J$1:$K$64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E32" i="35" l="1"/>
  <c r="BE510" i="35"/>
  <c r="BE243" i="35"/>
  <c r="BE96" i="35"/>
  <c r="BE73" i="35"/>
  <c r="BE71" i="35"/>
  <c r="BE70" i="35"/>
  <c r="BE69" i="35"/>
  <c r="BE68" i="35"/>
  <c r="BE67" i="35"/>
  <c r="BE65" i="35"/>
  <c r="BE64" i="35"/>
  <c r="BE63" i="35"/>
  <c r="BE62" i="35"/>
  <c r="BE26" i="35"/>
  <c r="BE21" i="35"/>
  <c r="BE12" i="35"/>
  <c r="BE13" i="35"/>
  <c r="BE14" i="35"/>
  <c r="BE15" i="35"/>
  <c r="BE16" i="35"/>
  <c r="BE17" i="35"/>
  <c r="BE18" i="35"/>
  <c r="BE19" i="35"/>
  <c r="BE20" i="35"/>
  <c r="BE11" i="35"/>
  <c r="BE3" i="35"/>
  <c r="BE4" i="35"/>
  <c r="BE5" i="35"/>
  <c r="BE6" i="35"/>
  <c r="BE7" i="35"/>
  <c r="BE8" i="35"/>
  <c r="BE9" i="35"/>
  <c r="BE10" i="35"/>
  <c r="BE22" i="35"/>
  <c r="BE23" i="35"/>
  <c r="BE24" i="35"/>
  <c r="BE25" i="35"/>
  <c r="BE27" i="35"/>
  <c r="BE28" i="35"/>
  <c r="BE29" i="35"/>
  <c r="BE30" i="35"/>
  <c r="BE31" i="35"/>
  <c r="BE33" i="35"/>
  <c r="BE34" i="35"/>
  <c r="BE35" i="35"/>
  <c r="BE36" i="35"/>
  <c r="BE37" i="35"/>
  <c r="BE38" i="35"/>
  <c r="BE39" i="35"/>
  <c r="BE40" i="35"/>
  <c r="BE41" i="35"/>
  <c r="BE42" i="35"/>
  <c r="BE43" i="35"/>
  <c r="BE44" i="35"/>
  <c r="BE45" i="35"/>
  <c r="BE46" i="35"/>
  <c r="BE47" i="35"/>
  <c r="BE48" i="35"/>
  <c r="BE49" i="35"/>
  <c r="BE50" i="35"/>
  <c r="BE51" i="35"/>
  <c r="BE52" i="35"/>
  <c r="BE53" i="35"/>
  <c r="BE54" i="35"/>
  <c r="BE55" i="35"/>
  <c r="BE56" i="35"/>
  <c r="BE57" i="35"/>
  <c r="BE58" i="35"/>
  <c r="BE59" i="35"/>
  <c r="BE60" i="35"/>
  <c r="BE61" i="35"/>
  <c r="BE66" i="35"/>
  <c r="BE72" i="35"/>
  <c r="BE74" i="35"/>
  <c r="BE75" i="35"/>
  <c r="BE76" i="35"/>
  <c r="BE77" i="35"/>
  <c r="BE78" i="35"/>
  <c r="BE79" i="35"/>
  <c r="BE80" i="35"/>
  <c r="BE81" i="35"/>
  <c r="BE82" i="35"/>
  <c r="BE83" i="35"/>
  <c r="BE84" i="35"/>
  <c r="BE85" i="35"/>
  <c r="BE86" i="35"/>
  <c r="BE87" i="35"/>
  <c r="BE88" i="35"/>
  <c r="BE89" i="35"/>
  <c r="BE90" i="35"/>
  <c r="BE91" i="35"/>
  <c r="BE92" i="35"/>
  <c r="BE93" i="35"/>
  <c r="BE94" i="35"/>
  <c r="BE95" i="35"/>
  <c r="BE97" i="35"/>
  <c r="BE98" i="35"/>
  <c r="BE99" i="35"/>
  <c r="BE100" i="35"/>
  <c r="BE101" i="35"/>
  <c r="BE102" i="35"/>
  <c r="BE103" i="35"/>
  <c r="BE104" i="35"/>
  <c r="BE105" i="35"/>
  <c r="BE106" i="35"/>
  <c r="BE107" i="35"/>
  <c r="BE108" i="35"/>
  <c r="BE109" i="35"/>
  <c r="BE110" i="35"/>
  <c r="BE111" i="35"/>
  <c r="BE112" i="35"/>
  <c r="BE113" i="35"/>
  <c r="BE114" i="35"/>
  <c r="BE115" i="35"/>
  <c r="BE116" i="35"/>
  <c r="BE117" i="35"/>
  <c r="BE118" i="35"/>
  <c r="BE119" i="35"/>
  <c r="BE120" i="35"/>
  <c r="BE121" i="35"/>
  <c r="BE122" i="35"/>
  <c r="BE123" i="35"/>
  <c r="BE124" i="35"/>
  <c r="BE125" i="35"/>
  <c r="BE126" i="35"/>
  <c r="BE127" i="35"/>
  <c r="BE128" i="35"/>
  <c r="BE129" i="35"/>
  <c r="BE130" i="35"/>
  <c r="BE131" i="35"/>
  <c r="BE132" i="35"/>
  <c r="BE133" i="35"/>
  <c r="BE134" i="35"/>
  <c r="BE135" i="35"/>
  <c r="BE136" i="35"/>
  <c r="BE137" i="35"/>
  <c r="BE138" i="35"/>
  <c r="BE139" i="35"/>
  <c r="BE140" i="35"/>
  <c r="BE141" i="35"/>
  <c r="BE142" i="35"/>
  <c r="BE143" i="35"/>
  <c r="BE144" i="35"/>
  <c r="BE145" i="35"/>
  <c r="BE146" i="35"/>
  <c r="BE147" i="35"/>
  <c r="BE148" i="35"/>
  <c r="BE149" i="35"/>
  <c r="BE150" i="35"/>
  <c r="BE151" i="35"/>
  <c r="BE152" i="35"/>
  <c r="BE153" i="35"/>
  <c r="BE154" i="35"/>
  <c r="BE155" i="35"/>
  <c r="BE156" i="35"/>
  <c r="BE157" i="35"/>
  <c r="BE158" i="35"/>
  <c r="BE159" i="35"/>
  <c r="BE160" i="35"/>
  <c r="BE161" i="35"/>
  <c r="BE162" i="35"/>
  <c r="BE163" i="35"/>
  <c r="BE164" i="35"/>
  <c r="BE165" i="35"/>
  <c r="BE166" i="35"/>
  <c r="BE167" i="35"/>
  <c r="BE168" i="35"/>
  <c r="BE169" i="35"/>
  <c r="BE170" i="35"/>
  <c r="BE171" i="35"/>
  <c r="BE172" i="35"/>
  <c r="BE173" i="35"/>
  <c r="BE174" i="35"/>
  <c r="BE175" i="35"/>
  <c r="BE176" i="35"/>
  <c r="BE177" i="35"/>
  <c r="BE178" i="35"/>
  <c r="BE179" i="35"/>
  <c r="BE180" i="35"/>
  <c r="BE181" i="35"/>
  <c r="BE182" i="35"/>
  <c r="BE183" i="35"/>
  <c r="BE184" i="35"/>
  <c r="BE185" i="35"/>
  <c r="BE186" i="35"/>
  <c r="BE187" i="35"/>
  <c r="BE188" i="35"/>
  <c r="BE189" i="35"/>
  <c r="BE190" i="35"/>
  <c r="BE191" i="35"/>
  <c r="BE192" i="35"/>
  <c r="BE193" i="35"/>
  <c r="BE194" i="35"/>
  <c r="BE195" i="35"/>
  <c r="BE196" i="35"/>
  <c r="BE197" i="35"/>
  <c r="BE198" i="35"/>
  <c r="BE199" i="35"/>
  <c r="BE200" i="35"/>
  <c r="BE201" i="35"/>
  <c r="BE202" i="35"/>
  <c r="BE203" i="35"/>
  <c r="BE204" i="35"/>
  <c r="BE205" i="35"/>
  <c r="BE206" i="35"/>
  <c r="BE207" i="35"/>
  <c r="BE208" i="35"/>
  <c r="BE209" i="35"/>
  <c r="BE210" i="35"/>
  <c r="BE211" i="35"/>
  <c r="BE212" i="35"/>
  <c r="BE213" i="35"/>
  <c r="BE214" i="35"/>
  <c r="BE215" i="35"/>
  <c r="BE216" i="35"/>
  <c r="BE217" i="35"/>
  <c r="BE218" i="35"/>
  <c r="BE219" i="35"/>
  <c r="BE220" i="35"/>
  <c r="BE221" i="35"/>
  <c r="BE222" i="35"/>
  <c r="BE223" i="35"/>
  <c r="BE224" i="35"/>
  <c r="BE225" i="35"/>
  <c r="BE226" i="35"/>
  <c r="BE227" i="35"/>
  <c r="BE228" i="35"/>
  <c r="BE229" i="35"/>
  <c r="BE230" i="35"/>
  <c r="BE231" i="35"/>
  <c r="BE232" i="35"/>
  <c r="BE233" i="35"/>
  <c r="BE234" i="35"/>
  <c r="BE235" i="35"/>
  <c r="BE236" i="35"/>
  <c r="BE237" i="35"/>
  <c r="BE238" i="35"/>
  <c r="BE239" i="35"/>
  <c r="BE240" i="35"/>
  <c r="BE241" i="35"/>
  <c r="BE242" i="35"/>
  <c r="BE244" i="35"/>
  <c r="BE245" i="35"/>
  <c r="BE246" i="35"/>
  <c r="BE247" i="35"/>
  <c r="BE248" i="35"/>
  <c r="BE249" i="35"/>
  <c r="BE250" i="35"/>
  <c r="BE251" i="35"/>
  <c r="BE252" i="35"/>
  <c r="BE253" i="35"/>
  <c r="BE254" i="35"/>
  <c r="BE255" i="35"/>
  <c r="BE256" i="35"/>
  <c r="BE257" i="35"/>
  <c r="BE258" i="35"/>
  <c r="BE259" i="35"/>
  <c r="BE260" i="35"/>
  <c r="BE261" i="35"/>
  <c r="BE262" i="35"/>
  <c r="BE263" i="35"/>
  <c r="BE264" i="35"/>
  <c r="BE265" i="35"/>
  <c r="BE266" i="35"/>
  <c r="BE267" i="35"/>
  <c r="BE268" i="35"/>
  <c r="BE269" i="35"/>
  <c r="BE270" i="35"/>
  <c r="BE271" i="35"/>
  <c r="BE272" i="35"/>
  <c r="BE273" i="35"/>
  <c r="BE274" i="35"/>
  <c r="BE275" i="35"/>
  <c r="BE276" i="35"/>
  <c r="BE277" i="35"/>
  <c r="BE278" i="35"/>
  <c r="BE279" i="35"/>
  <c r="BE280" i="35"/>
  <c r="BE281" i="35"/>
  <c r="BE282" i="35"/>
  <c r="BE283" i="35"/>
  <c r="BE284" i="35"/>
  <c r="BE285" i="35"/>
  <c r="BE286" i="35"/>
  <c r="BE287" i="35"/>
  <c r="BE288" i="35"/>
  <c r="BE289" i="35"/>
  <c r="BE290" i="35"/>
  <c r="BE291" i="35"/>
  <c r="BE292" i="35"/>
  <c r="BE293" i="35"/>
  <c r="BE294" i="35"/>
  <c r="BE295" i="35"/>
  <c r="BE296" i="35"/>
  <c r="BE297" i="35"/>
  <c r="BE298" i="35"/>
  <c r="BE299" i="35"/>
  <c r="BE300" i="35"/>
  <c r="BE301" i="35"/>
  <c r="BE302" i="35"/>
  <c r="BE303" i="35"/>
  <c r="BE304" i="35"/>
  <c r="BE305" i="35"/>
  <c r="BE306" i="35"/>
  <c r="BE307" i="35"/>
  <c r="BE308" i="35"/>
  <c r="BE309" i="35"/>
  <c r="BE310" i="35"/>
  <c r="BE311" i="35"/>
  <c r="BE312" i="35"/>
  <c r="BE313" i="35"/>
  <c r="BE314" i="35"/>
  <c r="BE315" i="35"/>
  <c r="BE316" i="35"/>
  <c r="BE317" i="35"/>
  <c r="BE318" i="35"/>
  <c r="BE319" i="35"/>
  <c r="BE320" i="35"/>
  <c r="BE321" i="35"/>
  <c r="BE322" i="35"/>
  <c r="BE323" i="35"/>
  <c r="BE324" i="35"/>
  <c r="BE325" i="35"/>
  <c r="BE326" i="35"/>
  <c r="BE327" i="35"/>
  <c r="BE328" i="35"/>
  <c r="BE329" i="35"/>
  <c r="BE330" i="35"/>
  <c r="BE331" i="35"/>
  <c r="BE332" i="35"/>
  <c r="BE333" i="35"/>
  <c r="BE334" i="35"/>
  <c r="BE335" i="35"/>
  <c r="BE336" i="35"/>
  <c r="BE337" i="35"/>
  <c r="BE338" i="35"/>
  <c r="BE339" i="35"/>
  <c r="BE340" i="35"/>
  <c r="BE341" i="35"/>
  <c r="BE342" i="35"/>
  <c r="BE343" i="35"/>
  <c r="BE344" i="35"/>
  <c r="BE345" i="35"/>
  <c r="BE346" i="35"/>
  <c r="BE347" i="35"/>
  <c r="BE348" i="35"/>
  <c r="BE349" i="35"/>
  <c r="BE350" i="35"/>
  <c r="BE351" i="35"/>
  <c r="BE352" i="35"/>
  <c r="BE353" i="35"/>
  <c r="BE354" i="35"/>
  <c r="BE355" i="35"/>
  <c r="BE356" i="35"/>
  <c r="BE357" i="35"/>
  <c r="BE358" i="35"/>
  <c r="BE359" i="35"/>
  <c r="BE360" i="35"/>
  <c r="BE361" i="35"/>
  <c r="BE362" i="35"/>
  <c r="BE363" i="35"/>
  <c r="BE364" i="35"/>
  <c r="BE365" i="35"/>
  <c r="BE366" i="35"/>
  <c r="BE367" i="35"/>
  <c r="BE368" i="35"/>
  <c r="BE369" i="35"/>
  <c r="BE370" i="35"/>
  <c r="BE371" i="35"/>
  <c r="BE372" i="35"/>
  <c r="BE373" i="35"/>
  <c r="BE374" i="35"/>
  <c r="BE375" i="35"/>
  <c r="BE376" i="35"/>
  <c r="BE377" i="35"/>
  <c r="BE378" i="35"/>
  <c r="BE379" i="35"/>
  <c r="BE380" i="35"/>
  <c r="BE381" i="35"/>
  <c r="BE382" i="35"/>
  <c r="BE383" i="35"/>
  <c r="BE384" i="35"/>
  <c r="BE385" i="35"/>
  <c r="BE386" i="35"/>
  <c r="BE387" i="35"/>
  <c r="BE388" i="35"/>
  <c r="BE389" i="35"/>
  <c r="BE390" i="35"/>
  <c r="BE391" i="35"/>
  <c r="BE392" i="35"/>
  <c r="BE393" i="35"/>
  <c r="BE394" i="35"/>
  <c r="BE395" i="35"/>
  <c r="BE396" i="35"/>
  <c r="BE397" i="35"/>
  <c r="BE398" i="35"/>
  <c r="BE399" i="35"/>
  <c r="BE400" i="35"/>
  <c r="BE401" i="35"/>
  <c r="BE402" i="35"/>
  <c r="BE403" i="35"/>
  <c r="BE404" i="35"/>
  <c r="BE405" i="35"/>
  <c r="BE406" i="35"/>
  <c r="BE407" i="35"/>
  <c r="BE408" i="35"/>
  <c r="BE409" i="35"/>
  <c r="BE410" i="35"/>
  <c r="BE411" i="35"/>
  <c r="BE412" i="35"/>
  <c r="BE413" i="35"/>
  <c r="BE414" i="35"/>
  <c r="BE415" i="35"/>
  <c r="BE416" i="35"/>
  <c r="BE417" i="35"/>
  <c r="BE418" i="35"/>
  <c r="BE419" i="35"/>
  <c r="BE420" i="35"/>
  <c r="BE421" i="35"/>
  <c r="BE422" i="35"/>
  <c r="BE423" i="35"/>
  <c r="BE424" i="35"/>
  <c r="BE425" i="35"/>
  <c r="BE426" i="35"/>
  <c r="BE427" i="35"/>
  <c r="BE428" i="35"/>
  <c r="BE429" i="35"/>
  <c r="BE430" i="35"/>
  <c r="BE431" i="35"/>
  <c r="BE432" i="35"/>
  <c r="BE433" i="35"/>
  <c r="BE434" i="35"/>
  <c r="BE435" i="35"/>
  <c r="BE436" i="35"/>
  <c r="BE437" i="35"/>
  <c r="BE438" i="35"/>
  <c r="BE439" i="35"/>
  <c r="BE440" i="35"/>
  <c r="BE441" i="35"/>
  <c r="BE442" i="35"/>
  <c r="BE443" i="35"/>
  <c r="BE444" i="35"/>
  <c r="BE445" i="35"/>
  <c r="BE446" i="35"/>
  <c r="BE447" i="35"/>
  <c r="BE448" i="35"/>
  <c r="BE449" i="35"/>
  <c r="BE450" i="35"/>
  <c r="BE451" i="35"/>
  <c r="BE452" i="35"/>
  <c r="BE453" i="35"/>
  <c r="BE454" i="35"/>
  <c r="BE455" i="35"/>
  <c r="BE456" i="35"/>
  <c r="BE457" i="35"/>
  <c r="BE458" i="35"/>
  <c r="BE459" i="35"/>
  <c r="BE460" i="35"/>
  <c r="BE461" i="35"/>
  <c r="BE462" i="35"/>
  <c r="BE463" i="35"/>
  <c r="BE464" i="35"/>
  <c r="BE465" i="35"/>
  <c r="BE466" i="35"/>
  <c r="BE467" i="35"/>
  <c r="BE468" i="35"/>
  <c r="BE469" i="35"/>
  <c r="BE470" i="35"/>
  <c r="BE471" i="35"/>
  <c r="BE472" i="35"/>
  <c r="BE473" i="35"/>
  <c r="BE474" i="35"/>
  <c r="BE475" i="35"/>
  <c r="BE476" i="35"/>
  <c r="BE477" i="35"/>
  <c r="BE478" i="35"/>
  <c r="BE479" i="35"/>
  <c r="BE480" i="35"/>
  <c r="BE481" i="35"/>
  <c r="BE482" i="35"/>
  <c r="BE483" i="35"/>
  <c r="BE484" i="35"/>
  <c r="BE485" i="35"/>
  <c r="BE486" i="35"/>
  <c r="BE487" i="35"/>
  <c r="BE488" i="35"/>
  <c r="BE489" i="35"/>
  <c r="BE490" i="35"/>
  <c r="BE491" i="35"/>
  <c r="BE492" i="35"/>
  <c r="BE493" i="35"/>
  <c r="BE494" i="35"/>
  <c r="BE495" i="35"/>
  <c r="BE496" i="35"/>
  <c r="BE497" i="35"/>
  <c r="BE498" i="35"/>
  <c r="BE499" i="35"/>
  <c r="BE500" i="35"/>
  <c r="BE501" i="35"/>
  <c r="BE502" i="35"/>
  <c r="BE503" i="35"/>
  <c r="BE504" i="35"/>
  <c r="BE505" i="35"/>
  <c r="BE506" i="35"/>
  <c r="BE507" i="35"/>
  <c r="BE508" i="35"/>
  <c r="BE509" i="35"/>
  <c r="BE511" i="35"/>
  <c r="BE512" i="35"/>
  <c r="BE513" i="35"/>
  <c r="BE514" i="35"/>
  <c r="BE515" i="35"/>
  <c r="BE516" i="35"/>
  <c r="BE517" i="35"/>
  <c r="BE518" i="35"/>
  <c r="BE519" i="35"/>
  <c r="BE520" i="35"/>
  <c r="BE521" i="35"/>
  <c r="BE522" i="35"/>
  <c r="BE523" i="35"/>
  <c r="BE524" i="35"/>
  <c r="BE525" i="35"/>
  <c r="BE526" i="35"/>
  <c r="BE527" i="35"/>
  <c r="BE528" i="35"/>
  <c r="BE529" i="35"/>
  <c r="BE530" i="35"/>
  <c r="BE531" i="35"/>
  <c r="BE532" i="35"/>
  <c r="BE533" i="35"/>
  <c r="BE534" i="35"/>
  <c r="BE535" i="35"/>
  <c r="BE536" i="35"/>
  <c r="BE537" i="35"/>
  <c r="BE538" i="35"/>
  <c r="BE539" i="35"/>
  <c r="BE540" i="35"/>
  <c r="BE541" i="35"/>
  <c r="BE542" i="35"/>
  <c r="BE543" i="35"/>
  <c r="BE544" i="35"/>
  <c r="BE545" i="35"/>
  <c r="BE546" i="35"/>
  <c r="BE547" i="35"/>
  <c r="BE548" i="35"/>
  <c r="BE549" i="35"/>
  <c r="BE550" i="35"/>
  <c r="BE551" i="35"/>
  <c r="BE552" i="35"/>
  <c r="BE553" i="35"/>
  <c r="BE554" i="35"/>
  <c r="BE555" i="35"/>
  <c r="BE556" i="35"/>
  <c r="BE557" i="35"/>
  <c r="BE558" i="35"/>
  <c r="BE559" i="35"/>
  <c r="BE560" i="35"/>
  <c r="BE561" i="35"/>
  <c r="BE562" i="35"/>
  <c r="BE563" i="35"/>
  <c r="BE564" i="35"/>
  <c r="BE565" i="35"/>
  <c r="BE566" i="35"/>
  <c r="BE567" i="35"/>
  <c r="BE568" i="35"/>
  <c r="BE569" i="35"/>
  <c r="BE570" i="35"/>
  <c r="BE571" i="35"/>
  <c r="BE572" i="35"/>
  <c r="BE573" i="35"/>
  <c r="BE574" i="35"/>
  <c r="BE575" i="35"/>
  <c r="BE576" i="35"/>
  <c r="BE577" i="35"/>
  <c r="BE578" i="35"/>
  <c r="BE579" i="35"/>
  <c r="BE580" i="35"/>
  <c r="BE581" i="35"/>
  <c r="BE582" i="35"/>
  <c r="BE583" i="35"/>
  <c r="BE584" i="35"/>
  <c r="BE585" i="35"/>
  <c r="BE586" i="35"/>
  <c r="BE587" i="35"/>
  <c r="BE588" i="35"/>
  <c r="BE589" i="35"/>
  <c r="BE590" i="35"/>
  <c r="BE591" i="35"/>
  <c r="BE592" i="35"/>
  <c r="BE593" i="35"/>
  <c r="BE594" i="35"/>
  <c r="BE595" i="35"/>
  <c r="BE596" i="35"/>
  <c r="BE597" i="35"/>
  <c r="BE598" i="35"/>
  <c r="BE599" i="35"/>
  <c r="BE600" i="35"/>
  <c r="BE601" i="35"/>
  <c r="BE602" i="35"/>
  <c r="BE603" i="35"/>
  <c r="BE604" i="35"/>
  <c r="BE605" i="35"/>
  <c r="BE606" i="35"/>
  <c r="BE607" i="35"/>
  <c r="BE608" i="35"/>
  <c r="BE609" i="35"/>
  <c r="BE610" i="35"/>
  <c r="BE611" i="35"/>
  <c r="BE612" i="35"/>
  <c r="BE613" i="35"/>
  <c r="BE614" i="35"/>
  <c r="BE615" i="35"/>
  <c r="BE616" i="35"/>
  <c r="BE617" i="35"/>
  <c r="BE618" i="35"/>
  <c r="BE619" i="35"/>
  <c r="BE620" i="35"/>
  <c r="BE621" i="35"/>
  <c r="BE622" i="35"/>
  <c r="BE623" i="35"/>
  <c r="BE624" i="35"/>
  <c r="BE625" i="35"/>
  <c r="BE626" i="35"/>
  <c r="BE627" i="35"/>
  <c r="BE628" i="35"/>
  <c r="BE629" i="35"/>
  <c r="BE630" i="35"/>
  <c r="BE631" i="35"/>
  <c r="BE632" i="35"/>
  <c r="BE633" i="35"/>
  <c r="BE634" i="35"/>
  <c r="BE635" i="35"/>
  <c r="BE636" i="35"/>
  <c r="BE637" i="35"/>
  <c r="BE638" i="35"/>
  <c r="BE639" i="35"/>
  <c r="BE640" i="35"/>
  <c r="BE641" i="35"/>
  <c r="BE642" i="35"/>
  <c r="BE643" i="35"/>
  <c r="BE644" i="35"/>
  <c r="BE645" i="35"/>
  <c r="BE646" i="35"/>
  <c r="BE647" i="35"/>
  <c r="BE648" i="35"/>
  <c r="BE649" i="35"/>
  <c r="BE650" i="35"/>
  <c r="BE651" i="35"/>
  <c r="BE652" i="35"/>
  <c r="BE653" i="35"/>
  <c r="BE654" i="35"/>
  <c r="BE655" i="35"/>
  <c r="BE656" i="35"/>
  <c r="BE657" i="35"/>
  <c r="BE658" i="35"/>
  <c r="BE659" i="35"/>
  <c r="BE660" i="35"/>
  <c r="BE661" i="35"/>
  <c r="BE2" i="35"/>
  <c r="O24" i="25"/>
  <c r="T22" i="25"/>
  <c r="S22" i="25"/>
  <c r="R22" i="25"/>
  <c r="Q22" i="25"/>
  <c r="P22" i="25"/>
  <c r="O22" i="25"/>
  <c r="N22" i="25"/>
  <c r="E22" i="25"/>
  <c r="F22" i="25"/>
  <c r="G22" i="25"/>
  <c r="H22" i="25"/>
  <c r="I22" i="25"/>
  <c r="J22" i="25"/>
  <c r="D22" i="25"/>
  <c r="D24" i="25"/>
  <c r="M27" i="24"/>
  <c r="I27" i="24"/>
  <c r="H27" i="24"/>
  <c r="G27" i="24"/>
  <c r="E27" i="24"/>
  <c r="D27" i="24"/>
  <c r="M18" i="24"/>
  <c r="L18" i="24"/>
  <c r="H18" i="24"/>
  <c r="I18" i="24"/>
  <c r="G18" i="24"/>
  <c r="E18" i="24"/>
  <c r="D18" i="24"/>
  <c r="E20" i="23"/>
  <c r="E27" i="23" s="1"/>
  <c r="K27" i="23"/>
  <c r="I27" i="23"/>
  <c r="F27" i="23"/>
  <c r="G27" i="23"/>
  <c r="K20" i="23"/>
  <c r="I20" i="23"/>
  <c r="G20" i="23"/>
  <c r="F20" i="23"/>
  <c r="C34" i="22"/>
  <c r="E24" i="22"/>
  <c r="F24" i="22"/>
  <c r="G24" i="22"/>
  <c r="G20" i="22"/>
  <c r="D20" i="22"/>
  <c r="C20" i="22"/>
  <c r="G17" i="22"/>
  <c r="D16" i="21"/>
  <c r="C16" i="21"/>
  <c r="B16" i="21"/>
  <c r="C16" i="20"/>
  <c r="D16" i="20"/>
  <c r="B16" i="20"/>
  <c r="D17" i="22"/>
  <c r="D24" i="22"/>
  <c r="C24" i="22"/>
  <c r="C17" i="22"/>
  <c r="F34" i="22"/>
  <c r="E14" i="22"/>
  <c r="E34" i="22" s="1"/>
  <c r="D14" i="22"/>
  <c r="C14" i="22"/>
  <c r="G13" i="22"/>
  <c r="G14" i="22" s="1"/>
  <c r="H23" i="22" l="1"/>
  <c r="H15" i="22"/>
  <c r="H16" i="22"/>
  <c r="H22" i="22"/>
  <c r="H18" i="22"/>
  <c r="H19" i="22"/>
  <c r="H17" i="22"/>
  <c r="H20" i="22"/>
  <c r="D34" i="22"/>
  <c r="G34" i="22"/>
  <c r="H5" i="22"/>
  <c r="H12" i="22"/>
  <c r="H11" i="22"/>
  <c r="H3" i="22"/>
  <c r="H10" i="22"/>
  <c r="H2" i="22"/>
  <c r="H9" i="22"/>
  <c r="H13" i="22"/>
  <c r="H4" i="22"/>
  <c r="H8" i="22"/>
  <c r="H6" i="22"/>
  <c r="H7" i="22"/>
  <c r="H21" i="22"/>
  <c r="G9" i="19" l="1"/>
  <c r="F9" i="19"/>
  <c r="G26" i="19"/>
  <c r="F26" i="19"/>
  <c r="G18" i="19"/>
  <c r="F18" i="19"/>
  <c r="F30" i="19"/>
  <c r="G30" i="19"/>
  <c r="E18" i="19"/>
  <c r="D18" i="19"/>
  <c r="E30" i="19"/>
  <c r="D26" i="19"/>
  <c r="D30" i="19"/>
  <c r="K32" i="4"/>
  <c r="K31" i="4"/>
  <c r="R22" i="10"/>
  <c r="P22" i="10"/>
  <c r="N22" i="10"/>
  <c r="B3" i="39" l="1"/>
  <c r="X43" i="29"/>
  <c r="X44" i="29"/>
  <c r="X45" i="29"/>
  <c r="X46" i="29"/>
  <c r="X47" i="29"/>
  <c r="X48" i="29"/>
  <c r="X49" i="29"/>
  <c r="X50" i="29"/>
  <c r="X51" i="29"/>
  <c r="X52" i="29"/>
  <c r="X42" i="29"/>
  <c r="X28" i="29"/>
  <c r="X29" i="29"/>
  <c r="X30" i="29"/>
  <c r="X31" i="29"/>
  <c r="X32" i="29"/>
  <c r="X33" i="29"/>
  <c r="X34" i="29"/>
  <c r="X35" i="29"/>
  <c r="X36" i="29"/>
  <c r="X37" i="29"/>
  <c r="X38" i="29"/>
  <c r="X39" i="29"/>
  <c r="X40" i="29"/>
  <c r="X41" i="29"/>
  <c r="X27" i="29"/>
  <c r="X26" i="29"/>
  <c r="X10" i="29"/>
  <c r="X11" i="29"/>
  <c r="X12" i="29"/>
  <c r="X13" i="29"/>
  <c r="X14" i="29"/>
  <c r="X15" i="29"/>
  <c r="X16" i="29"/>
  <c r="X17" i="29"/>
  <c r="X18" i="29"/>
  <c r="X19" i="29"/>
  <c r="X20" i="29"/>
  <c r="X21" i="29"/>
  <c r="X23" i="29"/>
  <c r="X22" i="29"/>
  <c r="X24" i="29"/>
  <c r="X25" i="29"/>
  <c r="X9" i="29"/>
  <c r="X4" i="29"/>
  <c r="Y4" i="29"/>
  <c r="Z4" i="29"/>
  <c r="X5" i="29"/>
  <c r="Y5" i="29"/>
  <c r="Z5" i="29"/>
  <c r="X6" i="29"/>
  <c r="Y6" i="29"/>
  <c r="Z6" i="29"/>
  <c r="X7" i="29"/>
  <c r="Y7" i="29"/>
  <c r="Z7" i="29"/>
  <c r="X8" i="29"/>
  <c r="Y8" i="29"/>
  <c r="Z8" i="29"/>
  <c r="Y9" i="29"/>
  <c r="Z9" i="29"/>
  <c r="Y10" i="29"/>
  <c r="Z10" i="29"/>
  <c r="Y11" i="29"/>
  <c r="Z11" i="29"/>
  <c r="Y12" i="29"/>
  <c r="Z12" i="29"/>
  <c r="Y13" i="29"/>
  <c r="Z13" i="29"/>
  <c r="Y14" i="29"/>
  <c r="Z14" i="29"/>
  <c r="Y15" i="29"/>
  <c r="Z15" i="29"/>
  <c r="Y16" i="29"/>
  <c r="Z16" i="29"/>
  <c r="Y17" i="29"/>
  <c r="Z17" i="29"/>
  <c r="Y18" i="29"/>
  <c r="Z18" i="29"/>
  <c r="Y19" i="29"/>
  <c r="Z19" i="29"/>
  <c r="Y20" i="29"/>
  <c r="Z20" i="29"/>
  <c r="Y21" i="29"/>
  <c r="Z21" i="29"/>
  <c r="Y23" i="29"/>
  <c r="Z23" i="29"/>
  <c r="Y22" i="29"/>
  <c r="Z22" i="29"/>
  <c r="Y24" i="29"/>
  <c r="Z24" i="29"/>
  <c r="Y25" i="29"/>
  <c r="Z25" i="29"/>
  <c r="Y26" i="29"/>
  <c r="Y27" i="29"/>
  <c r="Z27" i="29"/>
  <c r="Y28" i="29"/>
  <c r="Z28" i="29"/>
  <c r="Y29" i="29"/>
  <c r="Z29" i="29"/>
  <c r="Y30" i="29"/>
  <c r="Z30" i="29"/>
  <c r="Y31" i="29"/>
  <c r="Z31" i="29"/>
  <c r="Y32" i="29"/>
  <c r="Z32" i="29"/>
  <c r="Y33" i="29"/>
  <c r="Z33" i="29"/>
  <c r="Y34" i="29"/>
  <c r="Z34" i="29"/>
  <c r="Y35" i="29"/>
  <c r="Z35" i="29"/>
  <c r="Y36" i="29"/>
  <c r="Z36" i="29"/>
  <c r="Y37" i="29"/>
  <c r="Z37" i="29"/>
  <c r="Y38" i="29"/>
  <c r="Z38" i="29"/>
  <c r="Y39" i="29"/>
  <c r="Z39" i="29"/>
  <c r="Y40" i="29"/>
  <c r="Z40" i="29"/>
  <c r="Y41" i="29"/>
  <c r="Z41" i="29"/>
  <c r="Y42" i="29"/>
  <c r="Z42" i="29"/>
  <c r="Y43" i="29"/>
  <c r="Z43" i="29"/>
  <c r="Y44" i="29"/>
  <c r="Z44" i="29"/>
  <c r="Y45" i="29"/>
  <c r="Z45" i="29"/>
  <c r="Y46" i="29"/>
  <c r="Z46" i="29"/>
  <c r="Y47" i="29"/>
  <c r="Z47" i="29"/>
  <c r="Y48" i="29"/>
  <c r="Z48" i="29"/>
  <c r="Y49" i="29"/>
  <c r="Z49" i="29"/>
  <c r="Y50" i="29"/>
  <c r="Z50" i="29"/>
  <c r="Y51" i="29"/>
  <c r="Z51" i="29"/>
  <c r="Y52" i="29"/>
  <c r="Z52" i="29"/>
  <c r="Z3" i="29"/>
  <c r="Y3" i="29"/>
  <c r="X3" i="29"/>
  <c r="W43" i="29"/>
  <c r="W44" i="29"/>
  <c r="W45" i="29"/>
  <c r="W46" i="29"/>
  <c r="W47" i="29"/>
  <c r="W48" i="29"/>
  <c r="W49" i="29"/>
  <c r="W50" i="29"/>
  <c r="W51" i="29"/>
  <c r="W52" i="29"/>
  <c r="W42" i="29"/>
  <c r="W41" i="29"/>
  <c r="W28" i="29"/>
  <c r="W29" i="29"/>
  <c r="W30" i="29"/>
  <c r="W31" i="29"/>
  <c r="W32" i="29"/>
  <c r="W33" i="29"/>
  <c r="W34" i="29"/>
  <c r="W35" i="29"/>
  <c r="W36" i="29"/>
  <c r="W37" i="29"/>
  <c r="W38" i="29"/>
  <c r="W39" i="29"/>
  <c r="W40" i="29"/>
  <c r="W27" i="29"/>
  <c r="W26" i="29"/>
  <c r="W10" i="29"/>
  <c r="W11" i="29"/>
  <c r="W12" i="29"/>
  <c r="W13" i="29"/>
  <c r="W14" i="29"/>
  <c r="W15" i="29"/>
  <c r="W16" i="29"/>
  <c r="W17" i="29"/>
  <c r="W18" i="29"/>
  <c r="W19" i="29"/>
  <c r="W20" i="29"/>
  <c r="W21" i="29"/>
  <c r="W23" i="29"/>
  <c r="W22" i="29"/>
  <c r="W24" i="29"/>
  <c r="W25" i="29"/>
  <c r="W9" i="29"/>
  <c r="W8" i="29"/>
  <c r="W4" i="29"/>
  <c r="W5" i="29"/>
  <c r="W6" i="29"/>
  <c r="W7" i="29"/>
  <c r="W3" i="29"/>
  <c r="Z26" i="29"/>
  <c r="X53" i="29" l="1"/>
  <c r="G11" i="40" l="1"/>
  <c r="E11" i="40"/>
  <c r="C11" i="40"/>
  <c r="D11" i="40" l="1"/>
  <c r="B41" i="39" l="1"/>
  <c r="B40" i="39"/>
  <c r="B39" i="39"/>
  <c r="B38" i="39"/>
  <c r="B37" i="39"/>
  <c r="B36" i="39"/>
  <c r="B35" i="39"/>
  <c r="B34" i="39"/>
  <c r="B33" i="39"/>
  <c r="B32" i="39"/>
  <c r="B31" i="39"/>
  <c r="B30" i="39"/>
  <c r="B29" i="39"/>
  <c r="B28" i="39"/>
  <c r="B27" i="39"/>
  <c r="B26" i="39"/>
  <c r="B25" i="39"/>
  <c r="B24" i="39"/>
  <c r="B23" i="39"/>
  <c r="B22" i="39"/>
  <c r="B21" i="39"/>
  <c r="B20" i="39"/>
  <c r="B19" i="39"/>
  <c r="B18" i="39"/>
  <c r="B17" i="39"/>
  <c r="B16" i="39"/>
  <c r="B15" i="39"/>
  <c r="B14" i="39"/>
  <c r="B13" i="39"/>
  <c r="B12" i="39"/>
  <c r="B11" i="39"/>
  <c r="B10" i="39"/>
  <c r="B9" i="39"/>
  <c r="B8" i="39"/>
  <c r="B7" i="39"/>
  <c r="B6" i="39"/>
  <c r="B5" i="39"/>
  <c r="B4" i="39" l="1"/>
</calcChain>
</file>

<file path=xl/sharedStrings.xml><?xml version="1.0" encoding="utf-8"?>
<sst xmlns="http://schemas.openxmlformats.org/spreadsheetml/2006/main" count="15681" uniqueCount="1000">
  <si>
    <t>Table of Contents</t>
  </si>
  <si>
    <t>Sheet Name</t>
  </si>
  <si>
    <t>Link</t>
  </si>
  <si>
    <t>Table 2_1 Total Annual</t>
  </si>
  <si>
    <t>Table 2_2 Sector Totals</t>
  </si>
  <si>
    <t>Figure 2_1</t>
  </si>
  <si>
    <t>Table 2_3 CPAS Electric</t>
  </si>
  <si>
    <t>Table 2_4 CPAS Gas</t>
  </si>
  <si>
    <t>Table 2_5 CPAS Gas Counted</t>
  </si>
  <si>
    <t>Table 2_6 Gas Measure Counted</t>
  </si>
  <si>
    <t>Table 2_7 CPAS Electrification</t>
  </si>
  <si>
    <t>Table 2_8 CPAS Electrif Counted</t>
  </si>
  <si>
    <t>Table 2_9 Electrif Measures</t>
  </si>
  <si>
    <t>Table 2_10 CPAS Total Counted</t>
  </si>
  <si>
    <t>Table 2_11 WAML</t>
  </si>
  <si>
    <t>Table 3_1 Energy by Program</t>
  </si>
  <si>
    <t>Table 3_2 Total Counted by Prog</t>
  </si>
  <si>
    <t>Table 3_3 Carryover</t>
  </si>
  <si>
    <t>Table 3_4 Peak kW by Program</t>
  </si>
  <si>
    <t>Figure 3_1 Energy by Program</t>
  </si>
  <si>
    <t>Figure 3_2 Peak kW by Program</t>
  </si>
  <si>
    <t>Table 3_5 Savings vs Goal</t>
  </si>
  <si>
    <t>Table 4_1 Energy by End Use</t>
  </si>
  <si>
    <t>Table 4_2 Peak kW by End Use</t>
  </si>
  <si>
    <t>Table 4_3 Energy by EU Sector</t>
  </si>
  <si>
    <t>Table 4_4 Water Savings (kWh)</t>
  </si>
  <si>
    <t>Table 5_1 Savings and Costs</t>
  </si>
  <si>
    <t>Table 5_2 TRC Table</t>
  </si>
  <si>
    <t>Table 6_1 HIM Gross - Bus</t>
  </si>
  <si>
    <t>Table 6_2 HIM Net - Bus</t>
  </si>
  <si>
    <t>Table 6_3 HIM Gross - Res</t>
  </si>
  <si>
    <t>Table 6_4 HIM Net - Res</t>
  </si>
  <si>
    <t>Table 6_5 HIM Gross - IE</t>
  </si>
  <si>
    <t>Table 6_6 HIM Net - IE</t>
  </si>
  <si>
    <t>Therms by Program (all gas)</t>
  </si>
  <si>
    <t>CPAS Total (all electric+gas)</t>
  </si>
  <si>
    <t>Program CPAS Gas (detail count)</t>
  </si>
  <si>
    <t>Measure CPAS Counted Gas</t>
  </si>
  <si>
    <t>WAML Input</t>
  </si>
  <si>
    <t>Carryover-All</t>
  </si>
  <si>
    <t>Carryover-Peak</t>
  </si>
  <si>
    <t>Savings Category</t>
  </si>
  <si>
    <t>Energy Savings (kWh)</t>
  </si>
  <si>
    <t>Peak Demand Savings (kW)*</t>
  </si>
  <si>
    <t>Ex Ante Gross Savings</t>
  </si>
  <si>
    <t>Portfolio Gross Realization Rate</t>
  </si>
  <si>
    <t>Verified Gross Savings - Direct†</t>
  </si>
  <si>
    <t>Portfolio Net-to-Gross Ratio (NTG)</t>
  </si>
  <si>
    <t>Verified Net Savings (excl. Electrification Savings)</t>
  </si>
  <si>
    <t>Verified Net Savings (incl. Electrification Savings)</t>
  </si>
  <si>
    <t>Verified IE Net Savings (excl. Electrification Savings)</t>
  </si>
  <si>
    <t>Verified IE Net Savings (incl. Electrification Savings)</t>
  </si>
  <si>
    <t>Legacy Savings‡</t>
  </si>
  <si>
    <t>Gas Savings Eligible for Claiming (Therms)</t>
  </si>
  <si>
    <t>Gas Savings Counted Toward Goal (Therms)</t>
  </si>
  <si>
    <t>Gas Savings Counted Toward Goal (kWh)§</t>
  </si>
  <si>
    <t>Electrification Savings (from Fuel Switch) Eligible for Claiming</t>
  </si>
  <si>
    <t>Electrification Savings (from Fuel Switch) Counted Toward Goal ||</t>
  </si>
  <si>
    <t>Total Net Savings (Electric-Direct + Gas Savings Counted + Electrification Savings Counted)</t>
  </si>
  <si>
    <t>Historic Portfolio Total Savings (Electric + Gas Savings Counted + Electrification)#</t>
  </si>
  <si>
    <t>Grand Total Net Savings (Plus Legacy, Total Net Savings, Historic Savings)</t>
  </si>
  <si>
    <t>Historic Incremental Expiring Savings*†</t>
  </si>
  <si>
    <t xml:space="preserve">Legacy Incremental Expiring Savings </t>
  </si>
  <si>
    <t>CPAS Statutory Goal†‡</t>
  </si>
  <si>
    <t>CPAS Achieved as Percent of Goal</t>
  </si>
  <si>
    <t>Applicable Annual Incremental Goal (AAIG)†§</t>
  </si>
  <si>
    <t>Applicable Annual Total Savings (AAIG + Legacy Expring + Historic Expring Savings)‡§</t>
  </si>
  <si>
    <t>Applicable Annual Incremental Savings Achieved‡||</t>
  </si>
  <si>
    <t>AAIG Achieved as Percent of Goal</t>
  </si>
  <si>
    <t>Savings Type</t>
  </si>
  <si>
    <t>Portfolio</t>
  </si>
  <si>
    <t>Verified Gross Realization Rate</t>
  </si>
  <si>
    <t>Verified Gross Savings</t>
  </si>
  <si>
    <t>NTG*</t>
  </si>
  <si>
    <t>Verified Net Savings</t>
  </si>
  <si>
    <t>Energy (kWh)</t>
  </si>
  <si>
    <t>Business</t>
  </si>
  <si>
    <t>Res &amp; IE</t>
  </si>
  <si>
    <t>Pilot</t>
  </si>
  <si>
    <t>Market Transformation</t>
  </si>
  <si>
    <t>Voltage Optimization</t>
  </si>
  <si>
    <t>Total</t>
  </si>
  <si>
    <t>Peak Demand (kW)</t>
  </si>
  <si>
    <t>Sector</t>
  </si>
  <si>
    <t>Program</t>
  </si>
  <si>
    <t>WAML*</t>
  </si>
  <si>
    <t>Verified Gross Savings (kWh)</t>
  </si>
  <si>
    <t>NTG†</t>
  </si>
  <si>
    <t>Lifetime Net Savings (kWh)‡</t>
  </si>
  <si>
    <t>2018</t>
  </si>
  <si>
    <t>2019</t>
  </si>
  <si>
    <t>2020</t>
  </si>
  <si>
    <t>2021</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</si>
  <si>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</si>
  <si>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</si>
  <si>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</si>
  <si>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</si>
  <si>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</si>
  <si>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</si>
  <si>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</si>
  <si>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</si>
  <si>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</si>
  <si>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</si>
  <si>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</si>
  <si>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</si>
  <si>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</si>
  <si>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</si>
  <si>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</si>
  <si>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</si>
  <si>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</si>
  <si>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</si>
  <si>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</si>
  <si>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</si>
  <si>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</si>
  <si>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2043</t>
  </si>
  <si>
    <t>2044</t>
  </si>
  <si>
    <t>2045</t>
  </si>
  <si>
    <t>2046</t>
  </si>
  <si>
    <t>2047</t>
  </si>
  <si>
    <t>2048</t>
  </si>
  <si>
    <t>2049</t>
  </si>
  <si>
    <t>2050</t>
  </si>
  <si>
    <t>Business &amp; Public Sector</t>
  </si>
  <si>
    <t>Incentives</t>
  </si>
  <si>
    <t>Small Business</t>
  </si>
  <si>
    <t>Midstream/Upstream</t>
  </si>
  <si>
    <t>Targeted Systems</t>
  </si>
  <si>
    <t>Behavior Bus/Pub</t>
  </si>
  <si>
    <t>New Construction - Bus/Pub</t>
  </si>
  <si>
    <t>Assessments</t>
  </si>
  <si>
    <t>Retail/Online*</t>
  </si>
  <si>
    <t>Product Distribution</t>
  </si>
  <si>
    <t>Multifamily Upgrades</t>
  </si>
  <si>
    <t>Single-Family Upgrades</t>
  </si>
  <si>
    <t>Contractor / Midstream Rebates</t>
  </si>
  <si>
    <t>New Construction - IE</t>
  </si>
  <si>
    <t>Electric Home New Construction</t>
  </si>
  <si>
    <t>Behavior - Res/IE</t>
  </si>
  <si>
    <t>Upstream Commercial Food Service Equipment</t>
  </si>
  <si>
    <t>VHSP as AC Replacement</t>
  </si>
  <si>
    <t>Heat Pump Water Heater Pilot</t>
  </si>
  <si>
    <t>ENERGY STAR Retail Products Platform</t>
  </si>
  <si>
    <t>CY2022 Portfolio Total Electric Contribution to CPAS</t>
  </si>
  <si>
    <t>Historic Portfolio Total Electric Contribution to CPAS§</t>
  </si>
  <si>
    <t>Portfolio Total Electric CPAS</t>
  </si>
  <si>
    <t>CY2022 Portfolio Incremental Expiring Electric Savings||</t>
  </si>
  <si>
    <t>Historic Portfolio Incremental Expiring Electric Savings#</t>
  </si>
  <si>
    <t>Portfolio Grand Total Incremental Expiring Electric Savings*†</t>
  </si>
  <si>
    <t>WAML</t>
  </si>
  <si>
    <t>Verified Gross Savings (Therms)</t>
  </si>
  <si>
    <t>Lifetime Net Savings (Therms)†</t>
  </si>
  <si>
    <t>CY2022 Portfolio Total Gas Contribution to CPAS (Therms)</t>
  </si>
  <si>
    <t>CY2022 Portfolio Total Gas Contribution to CPAS (kWh Equivalent)‡</t>
  </si>
  <si>
    <t>Historic Portfolio Total Gas Contribution to CPAS (kWh Equivalent)§</t>
  </si>
  <si>
    <t>Portfolio Total Gas CPAS (kWh Equivalent)</t>
  </si>
  <si>
    <t>CY2022 Portfolio Incremental Expiring Gas Savings (Therms)</t>
  </si>
  <si>
    <t>CY2022 Portfolio Incremental Expiring Gas Savings (kWh Equivalent)||</t>
  </si>
  <si>
    <t>Historic Portfolio Incremental Expiring Gas Savings (kWh Equivalent)#</t>
  </si>
  <si>
    <t>Portfolio Total Incremental Expiring Gas Savings (kWh Equivalent)*†</t>
  </si>
  <si>
    <t>Lifetime Net Savings (Therms)</t>
  </si>
  <si>
    <t>Income Eligible Gas (Therms)</t>
  </si>
  <si>
    <t>All Other Gas (Therms)</t>
  </si>
  <si>
    <t>Income Eligible Gas (kWh Equivalent)</t>
  </si>
  <si>
    <t>All Other Gas (kWh Equivalent)</t>
  </si>
  <si>
    <t>Historic Portfolio Total Gas Contribution to CPAS (kWh Equivalent Counted)§</t>
  </si>
  <si>
    <t>Portfolio Total Gas CPAS (kWh Equivalent)‡§</t>
  </si>
  <si>
    <t>CY2022 Portfolio Incremental Expiring Gas Savings (Therms)||</t>
  </si>
  <si>
    <t>CY2022 Portfolio Incremental Expiring Gas Savings (kWh Equivalent)‡||</t>
  </si>
  <si>
    <t>Historic Portfolio Incremental Expiring Gas Savings (kWh Equivalent Counted)‡§||</t>
  </si>
  <si>
    <t>Portfolio Total Incremental Expiring Gas Savings (kWh Equivalent)‡||</t>
  </si>
  <si>
    <t>Verified Gross Savings (kWh Equivalent)</t>
  </si>
  <si>
    <t>Verified Net Savings (Therms)</t>
  </si>
  <si>
    <t>Verified Net Savings (kWh Equivalent)</t>
  </si>
  <si>
    <t>Counted Measures (EUL)</t>
  </si>
  <si>
    <t>Income Eligible</t>
  </si>
  <si>
    <t>High Efficiency Boiler (25), Attic Insulation (20), Air Sealing (20), Steam Boiler Averaging Controls (20), Linkageless Controls (20), Crawl Space Ceiling Insulation (20), Wall Insulation (20), Foundation Insulation (20), IU Programmable Thermostat (16), Boiler Reset Controls (16), CA Pipe Insulation (15), Controls for Domestic Hot Water (15), DHW Storage Tank Insulation (15), Central Water Heater (15), Thermostatic Radiator Valve (15), Exhaust/Shut Off Damper (15), CA Water Heater (15), IU Pipe Insulation (15), Modulating Gas Clothes Dryer (14), Advanced Thermostat (11), CA Pipe Insulation (10), Low Flow Showerhead (Gas) (10), Low Flow Faucet Aerator (Gas) (10), Interior LED Lighting (8.40336134453782), Clothes Washer (7), Linear LED Lighting (6.84102622610197), Steam Traps (6), Prescriptive Savings - Steam Trap (6), High Efficiency Furnace (5.5), Covers and Gap Sealers for Room AC (5), Boiler Tune Up (3), Shower Timer (2), IU Reprogram Thermostat (2), Prescriptive Savings - Other (1)</t>
  </si>
  <si>
    <t>Reduced Thermal Bridging (21.2834728046982), High-Performance Windows (20.230637193596), Reduced Infiltration (19.5223909338705), High-Performance HVAC Equipment (19.4024280583987), High-Performance Water Heating Equipment (15.1179933226886), Efficient Ventilation (15), Efficient Appliances (13.2427204101853), Advanced HVAC Controls (10.9446720689428), Hot Water Conservation (9.87594407430786)</t>
  </si>
  <si>
    <t>Closed-Cell Foam Weatherstripping (17' Roll) IE (20), Air Sealing (Outlet Gasket) IE (20), Air Sealing (Switch Gasket) IE (20), Closed-Cell Foam Weatherstripping (17' Roll) IE (20), Window Insulation Kit IE (20), DHW Pipe Wrap IE (15), Low Flow Showerheads IE (10), Low Flow Aerators(Kitchen) IE (10), Low Flow Aerators (Bathroom) IE (10), Low Flow Showerheads IE (10), Residential Water Savings Kit IE (10), Low Flow Aerators(Kitchen) IE (10), Low Flow Aerators (Bathroom) IE (10), Shower Timer IE (2), Shower Timer IE (2)</t>
  </si>
  <si>
    <t>Closed Cell Foam w-Adhesive Strip (20), Door Sweep (20), Switch and Outlet Gasket (20), V-Seal Weatherstripping (20), Smart Thermostat (11)</t>
  </si>
  <si>
    <t>Natural Gas Boiler (25), Natural Gas Boiler (25), Air Sealing (20), Attic Insulation (20), Wall Insulation (20), Air Sealing (20), Natural Gas Furnace (20), Attic Insulation (20), Duct Insulation and Sealing (20), Basement/Sidewall Insulation (20), Duct Insulation and Sealing (20), Floor Insulation Above Crawlspace (20), Wall Insulation (20), Basement/Sidewall Insulation (20), Rim Joist Insulation (20), Rim Joist Insulation (20), Floor Insulation Above Crawlspace (20), Air Sealing - Sealing Tape (20), Natural Gas Furnace (20), Air Sealing - Weatherstripping (20), Air Sealing - Door Sweep (20), Programmable Thermostat (16), Domestic Hot Water Pipe Insulation (15), Domestic Hot Water Pipe Insulation (15), Domestic Hot Water Pipe Insulation (15), Boiler Pipe Inuslation (15), Boiler Pipe Inuslation (15), Leave Behind Kits (13.882), Leave Behind Kits (13.73913), Natural Gas Water Heater (13), Natural Gas Water Heater (13), Advanced Thermostat - Manual (11), Advanced Thermostat - Programmable (11), Advanced Thermostat - Programmable (11), Advanced Thermostat - Manual (11), Advanced Thermostat - Manual (11), Advanced Thermostat - Programmable (11), Advanced Thermostat - Blended (11), Advanced Thermostat - Blended (11), Kitchen Aerator (10), Handheld Showerhead (10), Showerhead (10), Bathroom Aerator (10), Kitchen Aerator (10), Showerhead (10), Handheld Showerhead (10), Bathroom Aerator (10), Kitchen Aerator (10), Showerhead (10), Bathroom Aerator (10), Handheld Showerhead (10), Programmable Thermostat (8), Programmable Thermostat (8), Furnace Tune-Up (3), Furnace Tune-Up (3)</t>
  </si>
  <si>
    <t>Food Service Equipment (20)</t>
  </si>
  <si>
    <t>Market Rate (Residential)</t>
  </si>
  <si>
    <t>Duct Sealing (20)</t>
  </si>
  <si>
    <t>CY2022 Portfolio Total Electrification Contribution to CPAS</t>
  </si>
  <si>
    <t>Historic Portfolio Total Electrification Contribution to CPAS§</t>
  </si>
  <si>
    <t>Portfolio Total Electrification CPAS</t>
  </si>
  <si>
    <t>Lifetime Net Savings (kWh)</t>
  </si>
  <si>
    <t>Income Eligible Electrification</t>
  </si>
  <si>
    <t>All Other Electrification</t>
  </si>
  <si>
    <t>CY2022 Portfolio Incremental Expiring Electrification Savings||</t>
  </si>
  <si>
    <t>Historic Portfolio Incremental Expiring Electrification Savings#</t>
  </si>
  <si>
    <t>Portfolio Grand Total Incremental Expiring Electrification Savings*†</t>
  </si>
  <si>
    <t>Component</t>
  </si>
  <si>
    <t>IE</t>
  </si>
  <si>
    <t>End Use Type</t>
  </si>
  <si>
    <t>Quantity</t>
  </si>
  <si>
    <t>Increase in Electricity Consumption (kWh)</t>
  </si>
  <si>
    <t>Average Increase in Electricity Consumption (kWh)</t>
  </si>
  <si>
    <t>Decrease in Gas Consumption (therms)</t>
  </si>
  <si>
    <t>Average Decrease in Gas Consumption (therms)</t>
  </si>
  <si>
    <t>Decrease in Gas Consumption (kWh)</t>
  </si>
  <si>
    <t>Net Change in Electricity Consumption (kWh)</t>
  </si>
  <si>
    <t>Ex Ante Gross Savings (kWh)</t>
  </si>
  <si>
    <t>Program Gross Realization Rate</t>
  </si>
  <si>
    <t>Program Net-to-Gross Ratio (NTG)</t>
  </si>
  <si>
    <t>Verified Net Savings (kWh)</t>
  </si>
  <si>
    <t>EUL</t>
  </si>
  <si>
    <t>HVAC</t>
  </si>
  <si>
    <t>Midstream ASHP - Electrification</t>
  </si>
  <si>
    <t>Midstream DMSHP - Electrification</t>
  </si>
  <si>
    <t>Ground Source Heat Pump - Electrification</t>
  </si>
  <si>
    <t>EHNC</t>
  </si>
  <si>
    <t>Ductless Mini Split Heat Pumps</t>
  </si>
  <si>
    <t>Central Air Source Heat Pumps</t>
  </si>
  <si>
    <t>Variable Refrigerant Flow Systems</t>
  </si>
  <si>
    <t>Hot Water</t>
  </si>
  <si>
    <t>High-Performance Water Heating Equipment-Electrification</t>
  </si>
  <si>
    <t>Appliances</t>
  </si>
  <si>
    <t>Efficient Appliances-Electrification</t>
  </si>
  <si>
    <t>Heat Pump Water Heater - Electrification</t>
  </si>
  <si>
    <t>Affordable Housing New Construction</t>
  </si>
  <si>
    <t>High Performance HVAC Equipment-Air Source Heat Pump-Residential</t>
  </si>
  <si>
    <t>High Performance HVAC Equipment-Air Source Heat Pump-Commercial</t>
  </si>
  <si>
    <t>High Performance HVAC Equipment-PTHP</t>
  </si>
  <si>
    <t>IE Whole Home Electrification</t>
  </si>
  <si>
    <t>Air source Heat Pump</t>
  </si>
  <si>
    <t>HPWH</t>
  </si>
  <si>
    <t>Mini Split Heat Pump</t>
  </si>
  <si>
    <t>Induction Stove</t>
  </si>
  <si>
    <t>Ductless Mini Split Heat Pump</t>
  </si>
  <si>
    <t>HP Clothes Dryer</t>
  </si>
  <si>
    <t>VSHP AS AC REPLACEMENT</t>
  </si>
  <si>
    <t>High Performance HVAC Equipment - Electrification</t>
  </si>
  <si>
    <t>-</t>
  </si>
  <si>
    <t>Lifetime Net Savings (kWh)†</t>
  </si>
  <si>
    <t>CY2022 Portfolio Total Contribution to CPAS (kWh)</t>
  </si>
  <si>
    <t>Historic Portfolio Total Contribution to CPAS‡</t>
  </si>
  <si>
    <t>Legacy Savings (kWh)§</t>
  </si>
  <si>
    <t>Portfolio Total CPAS (kWh)</t>
  </si>
  <si>
    <t>CY2022 Portfolio Incremental Expiring Savings||</t>
  </si>
  <si>
    <t>Historic Portfolio Incremental Expiring Savings#</t>
  </si>
  <si>
    <t>Legacy Incremental Expiring Savings</t>
  </si>
  <si>
    <t>Portfolio Grand Total Incremental Expiring Savings*†</t>
  </si>
  <si>
    <t>Progress towards Applicable Annual Incremental Goal (AAIG)†‡</t>
  </si>
  <si>
    <t>First Year Verified Gross Savings (kWh)</t>
  </si>
  <si>
    <t>Subtotal</t>
  </si>
  <si>
    <t>Grand Total</t>
  </si>
  <si>
    <t>Total Including VO</t>
  </si>
  <si>
    <t>Ex Ante Gross Savings (kW)</t>
  </si>
  <si>
    <t>Verified Gross Savings (kW)</t>
  </si>
  <si>
    <t>Verified Net Savings (kW)</t>
  </si>
  <si>
    <t>Verified Gross Carryover</t>
  </si>
  <si>
    <t>Verified Net Carryover</t>
  </si>
  <si>
    <t>Perc</t>
  </si>
  <si>
    <t>Other</t>
  </si>
  <si>
    <t>Verified Net Electric Savings (kWh)</t>
  </si>
  <si>
    <t>2022 Original Plan Savings Goal (kWh)</t>
  </si>
  <si>
    <t>Implementation Plan Savings Goal (kWh)</t>
  </si>
  <si>
    <t>Verified Net over Original Plan</t>
  </si>
  <si>
    <t>Verified Net over Implementation Plan</t>
  </si>
  <si>
    <t>Lighting Carryover</t>
  </si>
  <si>
    <t>Therm Conversion</t>
  </si>
  <si>
    <t>Electrification</t>
  </si>
  <si>
    <t>Lighting</t>
  </si>
  <si>
    <t>Behavior</t>
  </si>
  <si>
    <t xml:space="preserve">                                                   -</t>
  </si>
  <si>
    <t>Compressed Air</t>
  </si>
  <si>
    <t>Shell</t>
  </si>
  <si>
    <t>Consumer Electronics</t>
  </si>
  <si>
    <t>Refrigeration</t>
  </si>
  <si>
    <t>EMS &amp; BAS</t>
  </si>
  <si>
    <t>Food Service Equipment</t>
  </si>
  <si>
    <t>Telecomm</t>
  </si>
  <si>
    <t xml:space="preserve">                                                 -</t>
  </si>
  <si>
    <t>Verified Net Savings (kWh from Therms)</t>
  </si>
  <si>
    <t>Verified Net Savings (kWh from Electrification)</t>
  </si>
  <si>
    <t>Verified Net Savings Total (kWh)</t>
  </si>
  <si>
    <t>Percent Impact</t>
  </si>
  <si>
    <t>BOC Training</t>
  </si>
  <si>
    <t>Ex Ante Annual Water Savings (gallons)</t>
  </si>
  <si>
    <t>Verified Annual Water Savings (gallons)</t>
  </si>
  <si>
    <t>Verified Gross Realization Rate (RRwater)</t>
  </si>
  <si>
    <t>Whole Building</t>
  </si>
  <si>
    <t>Small Business Kits</t>
  </si>
  <si>
    <t>Kitchen &amp; Bathroom Faucet Aerator</t>
  </si>
  <si>
    <t>High Efficiency Pre-Rinse Spray Valve</t>
  </si>
  <si>
    <t>Low Flow Showerhead</t>
  </si>
  <si>
    <t>Shower Timer</t>
  </si>
  <si>
    <t>Clothes Washer</t>
  </si>
  <si>
    <t>Residential Water Savings Kit</t>
  </si>
  <si>
    <t>Hot Water Conservation</t>
  </si>
  <si>
    <t>Freezer &amp; Refrigerator</t>
  </si>
  <si>
    <t>ENERGY STAR Dishwasher</t>
  </si>
  <si>
    <t>Steamers</t>
  </si>
  <si>
    <t>Dishwashers</t>
  </si>
  <si>
    <t>ComEd CY2022 Program</t>
  </si>
  <si>
    <t>First Year Annual Energy Savings (kWh) - Gross</t>
  </si>
  <si>
    <t>First Year Peak Demand Savings (kW) - Gross</t>
  </si>
  <si>
    <t>First Year Annual Energy Savings (kWh) - Net</t>
  </si>
  <si>
    <t>First Year Peak Demand Savings (kW) - Net</t>
  </si>
  <si>
    <t>Lifetime Savings (kWh) - Net</t>
  </si>
  <si>
    <t>First Year Cost per First year Net Annual Savings</t>
  </si>
  <si>
    <t>First Year Cost per Net Lifetime Savings</t>
  </si>
  <si>
    <t>Program Costs</t>
  </si>
  <si>
    <t>Units#</t>
  </si>
  <si>
    <t>Units Definition</t>
  </si>
  <si>
    <t>Weighted Average Measure Life</t>
  </si>
  <si>
    <t>Projects</t>
  </si>
  <si>
    <t>Measures</t>
  </si>
  <si>
    <t>Household</t>
  </si>
  <si>
    <t>WAML (years)</t>
  </si>
  <si>
    <t>Verified Gross Electric Energy Savings (kWh)</t>
  </si>
  <si>
    <t>Verified Gross Peak Demand Reduction (kW)</t>
  </si>
  <si>
    <t>Verified Gross Gas Savings (Therms)</t>
  </si>
  <si>
    <t>Verified Gross Electrification (Fuel Switch, kWh)</t>
  </si>
  <si>
    <t>Gross Secondary Savings due to Water Reduction (kWh)</t>
  </si>
  <si>
    <t>Gross Heating Penalty (kWh)*</t>
  </si>
  <si>
    <t>Gross Heating Penalty (Therms)†</t>
  </si>
  <si>
    <t>NTG (kWh)</t>
  </si>
  <si>
    <t>NTG (kW)</t>
  </si>
  <si>
    <t>NTG (Therms)</t>
  </si>
  <si>
    <t>Verified Net Electric Energy Savings (kWh)</t>
  </si>
  <si>
    <t>Verified Net Peak Demand Reduction (kW)</t>
  </si>
  <si>
    <t>Verified Net Gas Savings (Therms)</t>
  </si>
  <si>
    <t>Verified Net Electrification (Fuel Switch, kWh)</t>
  </si>
  <si>
    <t>Net Secondary Savings due to Water Reduction (kWh)</t>
  </si>
  <si>
    <t>Net Heating Penalty (kWh)</t>
  </si>
  <si>
    <t>Net Heating Penalty (Therms)</t>
  </si>
  <si>
    <t>High Impact Measure</t>
  </si>
  <si>
    <t>First year kWh Savings (Verified Gross)</t>
  </si>
  <si>
    <t>Weighted Average Measure Life*</t>
  </si>
  <si>
    <t>Verified Gross Savings (kWh from Therms)</t>
  </si>
  <si>
    <t>Lifetime Gross kWh (Verified)</t>
  </si>
  <si>
    <t>Verified Gross Savings (kWh Total)</t>
  </si>
  <si>
    <t>Percent 1st Year kWh</t>
  </si>
  <si>
    <t>Cumulative Percent</t>
  </si>
  <si>
    <t>Interior &amp; Exterior LED Fixtures</t>
  </si>
  <si>
    <t xml:space="preserve">                                                                             -</t>
  </si>
  <si>
    <t>VO</t>
  </si>
  <si>
    <t>Other Lighting</t>
  </si>
  <si>
    <t>TLED Lamps</t>
  </si>
  <si>
    <t>Standard LED Lamps</t>
  </si>
  <si>
    <t>Strategic Energy Management</t>
  </si>
  <si>
    <t>Other Non-lighting</t>
  </si>
  <si>
    <t>Leak Repair</t>
  </si>
  <si>
    <t>New Construction</t>
  </si>
  <si>
    <t>Carryover Lamps</t>
  </si>
  <si>
    <t>Occupancy Sensor &amp; Other Controls</t>
  </si>
  <si>
    <t>Retro &amp; Virtual Commisioning</t>
  </si>
  <si>
    <t>Compressor system</t>
  </si>
  <si>
    <t>Streetlights</t>
  </si>
  <si>
    <t>Weather Stripping</t>
  </si>
  <si>
    <t>Variable Speed Drive</t>
  </si>
  <si>
    <t>LED HID</t>
  </si>
  <si>
    <t>LED  Exit Signs, Channel Sign &amp; Nightlight</t>
  </si>
  <si>
    <t>Commercial &amp; Industrial Refrigeration</t>
  </si>
  <si>
    <t>EC Motor for Cooler or Freezer</t>
  </si>
  <si>
    <t>HVAC Control System &amp; Maintenance</t>
  </si>
  <si>
    <t>EMS</t>
  </si>
  <si>
    <t>Programmable/Reprogrammable Thermostat</t>
  </si>
  <si>
    <t>Waste Water Treatment</t>
  </si>
  <si>
    <t>Anti-Sweat Heater Controls for Glass Door Cooler or Refrigerator</t>
  </si>
  <si>
    <t>Combined Heat and Power</t>
  </si>
  <si>
    <t>Packaged RTU Sealing</t>
  </si>
  <si>
    <t>Process Cooling &amp; Heating</t>
  </si>
  <si>
    <t>Advanced Power Strips</t>
  </si>
  <si>
    <t>Tune-up</t>
  </si>
  <si>
    <t>Equipment Optimization</t>
  </si>
  <si>
    <t>Ice Machine, Fryer, Combination &amp; Convection Ovens</t>
  </si>
  <si>
    <t>Strip Curtains for Cooler or Freezer</t>
  </si>
  <si>
    <t>Deck Ovens</t>
  </si>
  <si>
    <t>High-Efficiency Air Nozzles</t>
  </si>
  <si>
    <t>Night Covers</t>
  </si>
  <si>
    <t>Room &amp; Central Air Conditioner</t>
  </si>
  <si>
    <t>Demand Control Ventilation</t>
  </si>
  <si>
    <t>Auto Closer for Walk-in Cooler or Freezer</t>
  </si>
  <si>
    <t>Battery Charger</t>
  </si>
  <si>
    <t>Computer Power Controls</t>
  </si>
  <si>
    <t>Energy Efficient Hand Dryer</t>
  </si>
  <si>
    <t>HVAC Economizer</t>
  </si>
  <si>
    <t>Beverage, Snack and Cooler Machine Controls</t>
  </si>
  <si>
    <t>Hot Food Holding Cabinets</t>
  </si>
  <si>
    <t>Roof Insulation for C&amp;I Facilities</t>
  </si>
  <si>
    <t>Smart Socket</t>
  </si>
  <si>
    <t>First year kWh Savings (Verified Net)</t>
  </si>
  <si>
    <t>Verified Net Savings (kWh Total)</t>
  </si>
  <si>
    <t xml:space="preserve">                                                                         -</t>
  </si>
  <si>
    <t>Behavioral Savings</t>
  </si>
  <si>
    <t>Omni-Directional LED Lamps</t>
  </si>
  <si>
    <t>Specialty LED Lamps</t>
  </si>
  <si>
    <t>Decorative &amp; Directional LED Lamps</t>
  </si>
  <si>
    <t>Advanced Thermostat</t>
  </si>
  <si>
    <t>Heat Pumps (ASHP, Ductless HP, GSHP, Others)</t>
  </si>
  <si>
    <t>Air Purifier</t>
  </si>
  <si>
    <t>Dehumidifier</t>
  </si>
  <si>
    <t>High Performance HVAC Equipment</t>
  </si>
  <si>
    <t>Door Sweep</t>
  </si>
  <si>
    <t>Acrylic Caulk</t>
  </si>
  <si>
    <t>Ventilation Fan</t>
  </si>
  <si>
    <t>Water Dispenser</t>
  </si>
  <si>
    <t>Clothes Dryer</t>
  </si>
  <si>
    <t>Gas &amp; HP  Water Heater</t>
  </si>
  <si>
    <t>Duct Insulation &amp; Sealing</t>
  </si>
  <si>
    <t>Air Sealing</t>
  </si>
  <si>
    <t>Kits</t>
  </si>
  <si>
    <t>Pipe Insulation</t>
  </si>
  <si>
    <t>Reduced Infiltration &amp; Thermal Bridging</t>
  </si>
  <si>
    <t>Electric Dryers</t>
  </si>
  <si>
    <t>Energy Recovery Ventilation</t>
  </si>
  <si>
    <t>Efficient Appliances</t>
  </si>
  <si>
    <t>Motors/Fans/Pumps</t>
  </si>
  <si>
    <t>ECM Furnace Blower &amp; Motor</t>
  </si>
  <si>
    <t>EV Chargers</t>
  </si>
  <si>
    <t>Bathroom &amp; Kitchen Exhaust Fan</t>
  </si>
  <si>
    <t>Attic/Wall/Basement /Floor/Foundation Insulation</t>
  </si>
  <si>
    <t>Steam Trap</t>
  </si>
  <si>
    <t>Switch and Outlet Gasket</t>
  </si>
  <si>
    <t>High Efficiency Boiler</t>
  </si>
  <si>
    <t>DHW Controls</t>
  </si>
  <si>
    <t>High Efficiency Furnace</t>
  </si>
  <si>
    <t>Window Insulation Kit</t>
  </si>
  <si>
    <t>Closed Cell Foam w-Adhesive Strip</t>
  </si>
  <si>
    <t>DHW Pipe Wrap</t>
  </si>
  <si>
    <t>Covers and Gap Sealers for Room AC</t>
  </si>
  <si>
    <t>DHW Storage Tank Insulation</t>
  </si>
  <si>
    <t>High-Performance Windows</t>
  </si>
  <si>
    <t>Crawl Space Ceiling Insulation</t>
  </si>
  <si>
    <t>Thermostatic Radiator Valve</t>
  </si>
  <si>
    <t>IU Ducted ASHP</t>
  </si>
  <si>
    <t>Machine Occupancy Sensor</t>
  </si>
  <si>
    <t>Ex Ante Gross Savings (Therms)</t>
  </si>
  <si>
    <t>CY2022 Portfolio Incremental Expiring Savings§</t>
  </si>
  <si>
    <t>Historic Portfolio Incremental Expiring Savings‡§</t>
  </si>
  <si>
    <t>Portfolio Grand Total Incremental Expiring Savings§</t>
  </si>
  <si>
    <t>Count</t>
  </si>
  <si>
    <t>NTG</t>
  </si>
  <si>
    <t>EUL (years)</t>
  </si>
  <si>
    <t>table_name</t>
  </si>
  <si>
    <t>file_name</t>
  </si>
  <si>
    <t>him</t>
  </si>
  <si>
    <t>end_use_standard</t>
  </si>
  <si>
    <t>can_count</t>
  </si>
  <si>
    <t>Sector_2</t>
  </si>
  <si>
    <t>multiplier</t>
  </si>
  <si>
    <t>cumu_electrification</t>
  </si>
  <si>
    <t>electrification_count</t>
  </si>
  <si>
    <t>lag_electrification_count</t>
  </si>
  <si>
    <t>HVAC System Controls</t>
  </si>
  <si>
    <t>Facility Assessments</t>
  </si>
  <si>
    <t>CPAS Electric</t>
  </si>
  <si>
    <t>Process Equipment</t>
  </si>
  <si>
    <t>Process Controls</t>
  </si>
  <si>
    <t>Manual On/Off Process Controls</t>
  </si>
  <si>
    <t>Air Compressor</t>
  </si>
  <si>
    <t>Reduce Compressure Pressure</t>
  </si>
  <si>
    <t>Lighting Sensor Repair</t>
  </si>
  <si>
    <t>Plug Load</t>
  </si>
  <si>
    <t>Sever Closet HVAC Setpoint</t>
  </si>
  <si>
    <t>Ensure Closed Doors</t>
  </si>
  <si>
    <t>Manual Light Controls</t>
  </si>
  <si>
    <t>Behavioral</t>
  </si>
  <si>
    <t>Wave 1 CR</t>
  </si>
  <si>
    <t>Behavior - Res-IE</t>
  </si>
  <si>
    <t>Wave 1 LR</t>
  </si>
  <si>
    <t>Wave 2</t>
  </si>
  <si>
    <t>Wave 3</t>
  </si>
  <si>
    <t>Wave 7 Low</t>
  </si>
  <si>
    <t>Wave 7 High</t>
  </si>
  <si>
    <t>Wave 12</t>
  </si>
  <si>
    <t>Wave 13</t>
  </si>
  <si>
    <t>Wave 14</t>
  </si>
  <si>
    <t>Wave 15</t>
  </si>
  <si>
    <t>New Mover Wave</t>
  </si>
  <si>
    <t>Midstream ASHP</t>
  </si>
  <si>
    <t>Midstream DMSHP</t>
  </si>
  <si>
    <t>Midstream Central AC</t>
  </si>
  <si>
    <t>Smart Thermostat</t>
  </si>
  <si>
    <t>Ground Source Heat Pump</t>
  </si>
  <si>
    <t>HVAC Tune Up - CAC</t>
  </si>
  <si>
    <t>Duct Sealing</t>
  </si>
  <si>
    <t>ECM Furnace Motor - Retrofit</t>
  </si>
  <si>
    <t>Refrigerators -Top Mount Freezer - ESME</t>
  </si>
  <si>
    <t>ESRPP</t>
  </si>
  <si>
    <t>Refrigerators -Top Mount Freezer - ETA</t>
  </si>
  <si>
    <t>Refrigerators -Bottom Mount Freezer - ESME</t>
  </si>
  <si>
    <t>Refrigerators -Bottom Mount Freezer - ETA</t>
  </si>
  <si>
    <t>Refrigerators -Side Mount Freezer - ESME</t>
  </si>
  <si>
    <t>Refrigerators -Side Mount Freezer - ETA</t>
  </si>
  <si>
    <t>Clothes Washers-Top-loading</t>
  </si>
  <si>
    <t>High-Performance HVAC Equipment</t>
  </si>
  <si>
    <t>High-Performance Water Heating Equipment</t>
  </si>
  <si>
    <t>Reduced Infiltration</t>
  </si>
  <si>
    <t>Advanced HVAC Controls</t>
  </si>
  <si>
    <t>High-Performance Interior Lighting</t>
  </si>
  <si>
    <t>High-Performance Fans</t>
  </si>
  <si>
    <t>High-Performance Exterior Lighting</t>
  </si>
  <si>
    <t>Heat Pump Water Heater</t>
  </si>
  <si>
    <t>Standard</t>
  </si>
  <si>
    <t>Street Lighting</t>
  </si>
  <si>
    <t>Non-Lighting</t>
  </si>
  <si>
    <t>VSD</t>
  </si>
  <si>
    <t>Industrial Systems</t>
  </si>
  <si>
    <t>Laboratory</t>
  </si>
  <si>
    <t>Thermostat</t>
  </si>
  <si>
    <t>Miscellaneous</t>
  </si>
  <si>
    <t>Commercial Laundry</t>
  </si>
  <si>
    <t>Custom</t>
  </si>
  <si>
    <t>Commercial Refrigeration</t>
  </si>
  <si>
    <t>Data Center: New Construction</t>
  </si>
  <si>
    <t>Data Center: Retrofit</t>
  </si>
  <si>
    <t>HVAC Equipment</t>
  </si>
  <si>
    <t>Process Cooling</t>
  </si>
  <si>
    <t>Telecommunications Equipment</t>
  </si>
  <si>
    <t>Power Electronics</t>
  </si>
  <si>
    <t>Battery Pack</t>
  </si>
  <si>
    <t>ComEd Midstream_Upstream CY2022 Impact Data 2023-03-24 Final.xlsx</t>
  </si>
  <si>
    <t>RTU HVAC</t>
  </si>
  <si>
    <t>LED Exit Signs</t>
  </si>
  <si>
    <t>LED Fixture</t>
  </si>
  <si>
    <t>LED Lamp</t>
  </si>
  <si>
    <t>TLEDs</t>
  </si>
  <si>
    <t>Carryover (CY2020)</t>
  </si>
  <si>
    <t>Carryover (CY2021)</t>
  </si>
  <si>
    <t>LED 24/7 CA Interior T8</t>
  </si>
  <si>
    <t>MCA</t>
  </si>
  <si>
    <t>LED Exit Sign</t>
  </si>
  <si>
    <t>LED 24/7 Garage T8</t>
  </si>
  <si>
    <t>LED Exterior HID</t>
  </si>
  <si>
    <t>LED 24/7 Garage HID</t>
  </si>
  <si>
    <t>LED 24/7 Non-Stairwell</t>
  </si>
  <si>
    <t>LED CA Interior T8</t>
  </si>
  <si>
    <t>LED 24/7 CA Interior T12</t>
  </si>
  <si>
    <t>LED 24/7 Garage T12</t>
  </si>
  <si>
    <t>LED 24/7 Garage CFL</t>
  </si>
  <si>
    <t>LED Garage BiLevel Dimmer Fixture</t>
  </si>
  <si>
    <t>LED CA Interior T12</t>
  </si>
  <si>
    <t>LED IU Interior Decorative</t>
  </si>
  <si>
    <t>LED Garage HID</t>
  </si>
  <si>
    <t>LED 24/7 Stairwell</t>
  </si>
  <si>
    <t>Tstat</t>
  </si>
  <si>
    <t>IU Programmable Thermostat</t>
  </si>
  <si>
    <t>LED 24/7 CA Stairwell</t>
  </si>
  <si>
    <t>Lighting Controls</t>
  </si>
  <si>
    <t>LED IU Interior Fixture</t>
  </si>
  <si>
    <t>Heat Pump</t>
  </si>
  <si>
    <t>Ductless Heat Pump</t>
  </si>
  <si>
    <t>LED CA Interior Directional Incandescent</t>
  </si>
  <si>
    <t>LED CA Interior Decorational Incandescent</t>
  </si>
  <si>
    <t>Water</t>
  </si>
  <si>
    <t>Low Flow Showerhead (IU, Electric)</t>
  </si>
  <si>
    <t>LED Garage T8</t>
  </si>
  <si>
    <t>LED CA Interior Decorational CFL</t>
  </si>
  <si>
    <t>LED CA Interior Decorative Incandescent</t>
  </si>
  <si>
    <t>Low Flow Showerhead (Gas)</t>
  </si>
  <si>
    <t>LED CA Interior Directional CFL</t>
  </si>
  <si>
    <t>IU Reprogram Thermostat</t>
  </si>
  <si>
    <t>Low Flow Faucet Aerator (Gas)</t>
  </si>
  <si>
    <t>LED CA Exterior Decorational Incandescent</t>
  </si>
  <si>
    <t>LED CA Interior Omnidirectional</t>
  </si>
  <si>
    <t>LED CA Exterior Directional Incandescent</t>
  </si>
  <si>
    <t>Low Flow Showerhead (CA, Electric)</t>
  </si>
  <si>
    <t>LED CA Exterior Omnidirectional CFL</t>
  </si>
  <si>
    <t>Faucet Aerator - Bathroom (IU, Electric)</t>
  </si>
  <si>
    <t>LED CA Interior Tracklight</t>
  </si>
  <si>
    <t>Faucet Aerator - Kitchen (IU, Electric)</t>
  </si>
  <si>
    <t>Faucet Aerator - Bathroom (CA, Electric)</t>
  </si>
  <si>
    <t>LED Garage T12</t>
  </si>
  <si>
    <t>LED CA Exterior Directional CFL</t>
  </si>
  <si>
    <t>CA Pipe Insulation</t>
  </si>
  <si>
    <t>LED CA Interior Decorative CFL</t>
  </si>
  <si>
    <t>IU Pipe Insulation</t>
  </si>
  <si>
    <t>Shell End Use</t>
  </si>
  <si>
    <t>MFLI</t>
  </si>
  <si>
    <t>Attic Insulation</t>
  </si>
  <si>
    <t>Smart Strip</t>
  </si>
  <si>
    <t>LED IU Interior Omnidirectional</t>
  </si>
  <si>
    <t>LED CA Interior Omnidirectional T9 Circline</t>
  </si>
  <si>
    <t>Refrigerator</t>
  </si>
  <si>
    <t>Energy Star Refrigerator</t>
  </si>
  <si>
    <t>LED CA Interior Omnidirectional Incandescent</t>
  </si>
  <si>
    <t>Controls for Domestic Hot Water</t>
  </si>
  <si>
    <t>Air Conditioner</t>
  </si>
  <si>
    <t>CEE Advanced Tier Room AC</t>
  </si>
  <si>
    <t>Furnace</t>
  </si>
  <si>
    <t>IU Split AC</t>
  </si>
  <si>
    <t>Steam Traps</t>
  </si>
  <si>
    <t>LED CA Interior Omnidirectional CFL</t>
  </si>
  <si>
    <t>LED Fixture Replacement</t>
  </si>
  <si>
    <t>LED CA Exterior Omnidirectional Incandescent</t>
  </si>
  <si>
    <t>Machine Controls</t>
  </si>
  <si>
    <t>ECM Blower</t>
  </si>
  <si>
    <t>LED IU Exterior Omnidirectional</t>
  </si>
  <si>
    <t>Wall Insulation</t>
  </si>
  <si>
    <t>LED CA Garage Omnidirectional CFL</t>
  </si>
  <si>
    <t>LED IU Exterior Decorative</t>
  </si>
  <si>
    <t>LED 24/7 CA Interior T10/T12</t>
  </si>
  <si>
    <t>LED CA Interior T10/T12</t>
  </si>
  <si>
    <t>Foundation Insulation</t>
  </si>
  <si>
    <t>Boiler</t>
  </si>
  <si>
    <t>Boiler Reset Controls</t>
  </si>
  <si>
    <t>Boiler Tune Up</t>
  </si>
  <si>
    <t>CA Water Heater</t>
  </si>
  <si>
    <t>Central Water Heater</t>
  </si>
  <si>
    <t>Tank Insulation</t>
  </si>
  <si>
    <t>Shut Off Damper</t>
  </si>
  <si>
    <t>Exhaust/Shut Off Damper</t>
  </si>
  <si>
    <t>Linkageless Controls</t>
  </si>
  <si>
    <t>Modulating Dryer</t>
  </si>
  <si>
    <t>Modulating Gas Clothes Dryer</t>
  </si>
  <si>
    <t>Prescriptive Savings</t>
  </si>
  <si>
    <t>Prescriptive Savings - Other</t>
  </si>
  <si>
    <t>Prescriptive Savings - Steam Trap</t>
  </si>
  <si>
    <t>Steam Boiler Averaging Controls</t>
  </si>
  <si>
    <t>Linear LED Lighting</t>
  </si>
  <si>
    <t>PHA</t>
  </si>
  <si>
    <t>Interior LED Lighting</t>
  </si>
  <si>
    <t>Exterior LED Lighting</t>
  </si>
  <si>
    <t>Room AC Cover/Gap Sealer</t>
  </si>
  <si>
    <t>Pumps VSD</t>
  </si>
  <si>
    <t>IHWAP</t>
  </si>
  <si>
    <t>CA LED 24/7</t>
  </si>
  <si>
    <t>Rooftop Unit</t>
  </si>
  <si>
    <t>Energy Recovery Ventilator</t>
  </si>
  <si>
    <t>LED Standard Lamps</t>
  </si>
  <si>
    <t>LED Outdoor Specialty Lamps</t>
  </si>
  <si>
    <t>LED Indoor Specialty Lamps</t>
  </si>
  <si>
    <t>High Efficiency Bathroom Exhaust Fan</t>
  </si>
  <si>
    <t>Low Flow Showerheads</t>
  </si>
  <si>
    <t>Low Flow Faucet Aerators</t>
  </si>
  <si>
    <t>Central Domestic Hot Water Plant</t>
  </si>
  <si>
    <t>All Projects</t>
  </si>
  <si>
    <t>Non-Residential New Construction</t>
  </si>
  <si>
    <t>Reduced Thermal Bridging</t>
  </si>
  <si>
    <t>Interior Lighting Controls</t>
  </si>
  <si>
    <t>Efficient Ventilation</t>
  </si>
  <si>
    <t>6W - LED Globe IE</t>
  </si>
  <si>
    <t>Elementary Ed</t>
  </si>
  <si>
    <t>ComEd Product Distribution CY2022 Impact Data 2023-04-19 Final.xlsx</t>
  </si>
  <si>
    <t>Advanced Power Strip IE</t>
  </si>
  <si>
    <t>6W - LED Globe MR</t>
  </si>
  <si>
    <t>0.3W - LED Nightlights MR</t>
  </si>
  <si>
    <t>Shower Timer MR</t>
  </si>
  <si>
    <t>Low Flow Showerheads MR</t>
  </si>
  <si>
    <t>0.3W - LED Nightlights IE</t>
  </si>
  <si>
    <t>Shower Timer IE</t>
  </si>
  <si>
    <t>Low Flow Showerheads IE</t>
  </si>
  <si>
    <t>Air Sealing (Outlet Gasket) IE</t>
  </si>
  <si>
    <t>Air Sealing (Switch Gasket) IE</t>
  </si>
  <si>
    <t>Low Flow Aerators (Bathroom) MR</t>
  </si>
  <si>
    <t>Low Flow Aerators (Kitchen) MR</t>
  </si>
  <si>
    <t>Low Flow Aerators(Kitchen) IE</t>
  </si>
  <si>
    <t>Water Heater Temperature Setback MR</t>
  </si>
  <si>
    <t>Low Flow Aerators (Bathroom) IE</t>
  </si>
  <si>
    <t>Air Sealing (Outlet Gasket) MR</t>
  </si>
  <si>
    <t>Air Sealing (Switch Gasket) MR</t>
  </si>
  <si>
    <t>CY2020 &amp; CY2021 Carryover</t>
  </si>
  <si>
    <t>15W - LED IE</t>
  </si>
  <si>
    <t>IE Kits</t>
  </si>
  <si>
    <t>11.4W - LED IE</t>
  </si>
  <si>
    <t>8W - LED BR30 IE</t>
  </si>
  <si>
    <t>Closed-Cell Foam Weatherstripping (17' Roll) IE</t>
  </si>
  <si>
    <t>Food Bank</t>
  </si>
  <si>
    <t>14W - LED IE</t>
  </si>
  <si>
    <t>Battery Backup Lamp IE</t>
  </si>
  <si>
    <t>11W - LED Plug-n-Play IE</t>
  </si>
  <si>
    <t>5W - LED Candelabra IE</t>
  </si>
  <si>
    <t>Window Insulation Kit IE</t>
  </si>
  <si>
    <t>Residential Water Savings Kit IE</t>
  </si>
  <si>
    <t>DHW Pipe Wrap IE</t>
  </si>
  <si>
    <t>Appliance</t>
  </si>
  <si>
    <t>Refrigerator/Recycled</t>
  </si>
  <si>
    <t>Appliance Recycling</t>
  </si>
  <si>
    <t>Refrigerators</t>
  </si>
  <si>
    <t>Efficient Choice</t>
  </si>
  <si>
    <t>Washers</t>
  </si>
  <si>
    <t>Freezers</t>
  </si>
  <si>
    <t>Home Products</t>
  </si>
  <si>
    <t>Dehumidifiers</t>
  </si>
  <si>
    <t>Room Air Conditioners</t>
  </si>
  <si>
    <t>Air Purifiers</t>
  </si>
  <si>
    <t>Electronics</t>
  </si>
  <si>
    <t>Monitors</t>
  </si>
  <si>
    <t>Televisions</t>
  </si>
  <si>
    <t>Sound Bars</t>
  </si>
  <si>
    <t>Omnidirectional LEDs (Residential)</t>
  </si>
  <si>
    <t>Income Eligible Retail Discounts</t>
  </si>
  <si>
    <t>Omnidirectional LEDs (Non-Residential)</t>
  </si>
  <si>
    <t>Directional LEDs (Residential)</t>
  </si>
  <si>
    <t>Directional LEDs (Non-Residential)</t>
  </si>
  <si>
    <t>LED Fixtures and Kits (Residential)</t>
  </si>
  <si>
    <t>LED Fixtures and Kits (Non-Residential)</t>
  </si>
  <si>
    <t>Night Light (Residential)</t>
  </si>
  <si>
    <t>Specialty LEDs (Residential)</t>
  </si>
  <si>
    <t>Specialty LEDs (Non-Residential)</t>
  </si>
  <si>
    <t>Carryover (Residential)</t>
  </si>
  <si>
    <t>Carryover (Non-Residential)</t>
  </si>
  <si>
    <t>Connected LEDs (Residential)</t>
  </si>
  <si>
    <t>Lighting Discounts</t>
  </si>
  <si>
    <t>LED Nightlights (Residential)</t>
  </si>
  <si>
    <t>Omnidirectional (Residential)</t>
  </si>
  <si>
    <t>Omnidirectional (Non-Residential)</t>
  </si>
  <si>
    <t>Specialty (Residential)</t>
  </si>
  <si>
    <t>Specialty (Non-Residential)</t>
  </si>
  <si>
    <t>Advanced Power Strip - Tier 1</t>
  </si>
  <si>
    <t>Desk Lamp Measure</t>
  </si>
  <si>
    <t>LED Night Light</t>
  </si>
  <si>
    <t>Room AC - IE</t>
  </si>
  <si>
    <t>V-Seal Weatherstripping</t>
  </si>
  <si>
    <t>Appliance Rebates</t>
  </si>
  <si>
    <t>Electric Clothes Dryer</t>
  </si>
  <si>
    <t>Room AC - MR</t>
  </si>
  <si>
    <t>LED Specialty Lamps</t>
  </si>
  <si>
    <t>HEA MR</t>
  </si>
  <si>
    <t>LED Screw Based Omnidirectional Bulbs</t>
  </si>
  <si>
    <t>HEA IE</t>
  </si>
  <si>
    <t>SFLI IE</t>
  </si>
  <si>
    <t>IHWAP IE</t>
  </si>
  <si>
    <t>Bathroom Exhaust Fan</t>
  </si>
  <si>
    <t>Central Air Conditioner</t>
  </si>
  <si>
    <t>Advanced Thermostat - Manual</t>
  </si>
  <si>
    <t>Advanced Thermostat - Programmable</t>
  </si>
  <si>
    <t>Furnace Tune-Up</t>
  </si>
  <si>
    <t>Programmable Thermostat</t>
  </si>
  <si>
    <t>Natural Gas Furnace</t>
  </si>
  <si>
    <t>Duct Insulation and Sealing</t>
  </si>
  <si>
    <t>Basement/Sidewall Insulation</t>
  </si>
  <si>
    <t>Leave Behind Kits</t>
  </si>
  <si>
    <t>ENERGY STAR and CEE Tier 2 Refrigerator</t>
  </si>
  <si>
    <t>Floor Insulation Above Crawlspace</t>
  </si>
  <si>
    <t>Kitchen Aerator</t>
  </si>
  <si>
    <t>Domestic Hot Water Pipe Insulation</t>
  </si>
  <si>
    <t>Showerhead</t>
  </si>
  <si>
    <t>Handheld Showerhead</t>
  </si>
  <si>
    <t>Income Qualified: ENERGY STAR and CEE Tier 2 Room Conditioner</t>
  </si>
  <si>
    <t>Bathroom Aerator</t>
  </si>
  <si>
    <t>Air Source Heat Pump</t>
  </si>
  <si>
    <t>ECM Motor</t>
  </si>
  <si>
    <t>Advanced Thermostat - Blended</t>
  </si>
  <si>
    <t>Rim Joist Insulation</t>
  </si>
  <si>
    <t>Air Sealing - Sealing Tape</t>
  </si>
  <si>
    <t>Air Sealing - Weatherstripping</t>
  </si>
  <si>
    <t>ENERGY STAR Freezer</t>
  </si>
  <si>
    <t>Air Sealing - Door Sweep</t>
  </si>
  <si>
    <t>Natural Gas Boiler</t>
  </si>
  <si>
    <t>Natural Gas Water Heater</t>
  </si>
  <si>
    <t>Boiler Pipe Inuslation</t>
  </si>
  <si>
    <t>Programable Thermostat</t>
  </si>
  <si>
    <t>LED Bulbs and Fixtures</t>
  </si>
  <si>
    <t>ComEd Small Business CY2022 Impact Data 2023-04-17 Final.xlsx</t>
  </si>
  <si>
    <t>LED Fixtures - T12 Baseline</t>
  </si>
  <si>
    <t>Commercial Weather Stripping</t>
  </si>
  <si>
    <t>LED Bulbs - EISA Adjusted</t>
  </si>
  <si>
    <t>Evaporator Fan ECM for Cooler or Freezer</t>
  </si>
  <si>
    <t>Evaporator Fan ECM with Controls for Cooler or Freezer</t>
  </si>
  <si>
    <t>Small Commercial Thermostats</t>
  </si>
  <si>
    <t>Door Heater Controls for Cooler or Freezer</t>
  </si>
  <si>
    <t>Small Business Kits (Private - General)</t>
  </si>
  <si>
    <t>Advanced Power Strip - Tier 1 Commercial</t>
  </si>
  <si>
    <t>Air Conditioner Tune-Up</t>
  </si>
  <si>
    <t>VSD Air Compressor</t>
  </si>
  <si>
    <t>Compressed Air No-Loss Condensate Drains</t>
  </si>
  <si>
    <t>Compressed Air Leak Repairs</t>
  </si>
  <si>
    <t>Efficient Compressed Air Nozzles</t>
  </si>
  <si>
    <t>Strip Curtain for Walk-In Coolers and Freezers</t>
  </si>
  <si>
    <t>VSD for HVAC Pumps and Cooling Tower Fans</t>
  </si>
  <si>
    <t>Small Business Kits (Public - General)</t>
  </si>
  <si>
    <t>Restroom Exhaust Fan Occupancy Sensor</t>
  </si>
  <si>
    <t>Packaged RTU Sealing</t>
  </si>
  <si>
    <t>Night Covers for Open Refrigerated Display Cases</t>
  </si>
  <si>
    <t>Single-Package and Split System Unitary Air Conditioners</t>
  </si>
  <si>
    <t>Demand Controlled Ventilation</t>
  </si>
  <si>
    <t>Automatic Door Closer for Walk-In Coolers and Freezers</t>
  </si>
  <si>
    <t>Commercial LED Exit Signs</t>
  </si>
  <si>
    <t>VSD for HVAC Supply and Return Fans</t>
  </si>
  <si>
    <t>Advanced Rooftop Controls (ARC)</t>
  </si>
  <si>
    <t>Advanced Rooftop Controls with High Rotor Pole Switch Reluctance Motors</t>
  </si>
  <si>
    <t>Commercial Refrigerators and Freezers</t>
  </si>
  <si>
    <t>Economizer Repair and Optimization</t>
  </si>
  <si>
    <t>Beverage and Snack Machine Controls</t>
  </si>
  <si>
    <t>Efficient Refrigerated Compressed Air Dryer</t>
  </si>
  <si>
    <t>Compressed Air Pressure Reduction</t>
  </si>
  <si>
    <t>Smart Sockets</t>
  </si>
  <si>
    <t>Carryover</t>
  </si>
  <si>
    <t>CY2020 &amp; CY2021 SB Kits Carryover</t>
  </si>
  <si>
    <t>Air Nozzles</t>
  </si>
  <si>
    <t>Compressed Air - Controls</t>
  </si>
  <si>
    <t>Compressed Air - Equipment</t>
  </si>
  <si>
    <t>Compressed Air - No Loss Drains</t>
  </si>
  <si>
    <t>VFD</t>
  </si>
  <si>
    <t>Virtual Commissioning (VCx)</t>
  </si>
  <si>
    <t>RetroCommissioning</t>
  </si>
  <si>
    <t>RetroCommissioning (RCx)</t>
  </si>
  <si>
    <t>All Other Tracks</t>
  </si>
  <si>
    <t>Training</t>
  </si>
  <si>
    <t>Building Operator Certification</t>
  </si>
  <si>
    <t>Combination Ovens</t>
  </si>
  <si>
    <t>Commercial Food Service Equipment</t>
  </si>
  <si>
    <t>Kitchen Demand Ventilation Controls</t>
  </si>
  <si>
    <t>Ice Machines</t>
  </si>
  <si>
    <t>High Efficiency Pre-Rinse Spray Valves</t>
  </si>
  <si>
    <t>Convection Ovens</t>
  </si>
  <si>
    <t>High Performance HVAC Equipment-Electrification</t>
  </si>
  <si>
    <t>High-Performance HVAC Equipment-Electrification</t>
  </si>
  <si>
    <t>Ex Ante Gross Peak Demand Reduction (kW)</t>
  </si>
  <si>
    <t>Measure Peak</t>
  </si>
  <si>
    <t>;</t>
  </si>
  <si>
    <t>Behavior - Business/Public</t>
  </si>
  <si>
    <t>New Construction - Business/Public</t>
  </si>
  <si>
    <t>Residential (Res) &amp; Income Eligible (IE)</t>
  </si>
  <si>
    <t>Behavior-Residential/IE</t>
  </si>
  <si>
    <t>Contractor/Midstream Rebates</t>
  </si>
  <si>
    <t>New Construction IE</t>
  </si>
  <si>
    <t>Retail Online</t>
  </si>
  <si>
    <t>Single Family Upgrades</t>
  </si>
  <si>
    <t>Pilots &amp; Market Transformation</t>
  </si>
  <si>
    <t>verified gross lifetime kWh (total)</t>
  </si>
  <si>
    <t>HIM-Res</t>
  </si>
  <si>
    <t>HIM-Bus</t>
  </si>
  <si>
    <t>HIM category</t>
  </si>
  <si>
    <t xml:space="preserve">                                     -</t>
  </si>
  <si>
    <t xml:space="preserve">                   -</t>
  </si>
  <si>
    <t>###########</t>
  </si>
  <si>
    <t xml:space="preserve">     -</t>
  </si>
  <si>
    <t xml:space="preserve">                                                        -</t>
  </si>
  <si>
    <t xml:space="preserve">                                                          -</t>
  </si>
  <si>
    <t xml:space="preserve">               -</t>
  </si>
  <si>
    <t xml:space="preserve">                  -</t>
  </si>
  <si>
    <t xml:space="preserve">                      -</t>
  </si>
  <si>
    <t>#########</t>
  </si>
  <si>
    <t xml:space="preserve">                                                    -</t>
  </si>
  <si>
    <t>Air Sealing (20), Air Sealing (20)</t>
  </si>
  <si>
    <t xml:space="preserve">                                               -</t>
  </si>
  <si>
    <t xml:space="preserve">                                                      -  </t>
  </si>
  <si>
    <t xml:space="preserve">                    -  </t>
  </si>
  <si>
    <t xml:space="preserve">                                             -</t>
  </si>
  <si>
    <t xml:space="preserve">                                                                    -</t>
  </si>
  <si>
    <t xml:space="preserve">                                                                     -</t>
  </si>
  <si>
    <t xml:space="preserve">                                                      -</t>
  </si>
  <si>
    <t xml:space="preserve"> FALSE </t>
  </si>
  <si>
    <t xml:space="preserve"> CPAS Electric </t>
  </si>
  <si>
    <t xml:space="preserve"> ComEd Assessments CY2022 Impact Data 2023-03-24 Final.xlsx </t>
  </si>
  <si>
    <t xml:space="preserve"> Assessments </t>
  </si>
  <si>
    <t xml:space="preserve"> Business &amp; Public Sector </t>
  </si>
  <si>
    <t xml:space="preserve"> HVAC Control System &amp; Maintenance </t>
  </si>
  <si>
    <t xml:space="preserve"> HVAC </t>
  </si>
  <si>
    <t xml:space="preserve"> Other Non-lighting </t>
  </si>
  <si>
    <t xml:space="preserve"> Other </t>
  </si>
  <si>
    <t xml:space="preserve"> Other Lighting </t>
  </si>
  <si>
    <t xml:space="preserve"> Lighting </t>
  </si>
  <si>
    <t xml:space="preserve"> Computer Power Controls </t>
  </si>
  <si>
    <t xml:space="preserve"> Consumer Electronics </t>
  </si>
  <si>
    <t xml:space="preserve"> Occupancy Sensor &amp; Other Controls </t>
  </si>
  <si>
    <t xml:space="preserve"> ComEd Behavior - Res CY2022 Impact Data 2023-03-15 Final.xlsx </t>
  </si>
  <si>
    <t xml:space="preserve"> Behavior - Res/IE </t>
  </si>
  <si>
    <t xml:space="preserve"> Res &amp; IE </t>
  </si>
  <si>
    <t xml:space="preserve"> Behavioral Savings </t>
  </si>
  <si>
    <t xml:space="preserve"> Behavior </t>
  </si>
  <si>
    <t xml:space="preserve"> ComEd Behavior Bus_Pub CY2022 Impact Data 2023-04-24 Final.xlsx </t>
  </si>
  <si>
    <t xml:space="preserve"> Behavior Bus/Pub </t>
  </si>
  <si>
    <t xml:space="preserve"> Strategic Energy Management </t>
  </si>
  <si>
    <t xml:space="preserve"> ComEd Contractor-Midstream Rebates CY2022 Impact Data 2023-04-25.xlsx </t>
  </si>
  <si>
    <t xml:space="preserve"> Contractor / Midstream Rebates </t>
  </si>
  <si>
    <t xml:space="preserve"> Heat Pumps (ASHP, Ductless HP, GSHP, Others) </t>
  </si>
  <si>
    <t xml:space="preserve"> Room &amp; Central Air Conditioner </t>
  </si>
  <si>
    <t xml:space="preserve"> Advanced Thermostat </t>
  </si>
  <si>
    <t xml:space="preserve"> Tune-up </t>
  </si>
  <si>
    <t xml:space="preserve"> Duct Insulation &amp; Sealing </t>
  </si>
  <si>
    <t xml:space="preserve"> ECM Furnace Blower &amp; Motor </t>
  </si>
  <si>
    <t xml:space="preserve"> ComEd ESRPP CY2022 Impact Data 2023-04-25 FINAL.xlsx </t>
  </si>
  <si>
    <t xml:space="preserve"> ENERGY STAR Retail Products Platform </t>
  </si>
  <si>
    <t xml:space="preserve"> Market Transformation </t>
  </si>
  <si>
    <t xml:space="preserve"> Freezer &amp; Refrigerator </t>
  </si>
  <si>
    <t xml:space="preserve"> Appliances </t>
  </si>
  <si>
    <t xml:space="preserve"> Clothes Washer </t>
  </si>
  <si>
    <t xml:space="preserve"> ComEd Electric Homes New Construction CY2022 Impact Data 2023-04-21.xlsx </t>
  </si>
  <si>
    <t xml:space="preserve"> Electric Home New Construction </t>
  </si>
  <si>
    <t xml:space="preserve"> Gas &amp; HP  Water Heater </t>
  </si>
  <si>
    <t xml:space="preserve"> Hot Water </t>
  </si>
  <si>
    <t xml:space="preserve"> Reduced Infiltration &amp; Thermal Bridging </t>
  </si>
  <si>
    <t xml:space="preserve"> Shell </t>
  </si>
  <si>
    <t xml:space="preserve"> Hot Water Conservation </t>
  </si>
  <si>
    <t xml:space="preserve"> Energy Recovery Ventilation </t>
  </si>
  <si>
    <t xml:space="preserve"> Interior &amp; Exterior LED Fixtures </t>
  </si>
  <si>
    <t xml:space="preserve"> Motors/Fans/Pumps </t>
  </si>
  <si>
    <t xml:space="preserve"> ComEd Heat Pump Water Heater Pilot CY2022 Impact Data 2023-04-27.xlsx </t>
  </si>
  <si>
    <t xml:space="preserve"> Heat Pump Water Heater Pilot </t>
  </si>
  <si>
    <t xml:space="preserve"> Pilot </t>
  </si>
  <si>
    <t xml:space="preserve"> ComEd Incentives CY2022 Impact Data 2023-04-21 Final.xlsx </t>
  </si>
  <si>
    <t xml:space="preserve"> Incentives </t>
  </si>
  <si>
    <t xml:space="preserve"> Streetlights </t>
  </si>
  <si>
    <t xml:space="preserve"> Variable Speed Drive </t>
  </si>
  <si>
    <t xml:space="preserve"> Compressor system </t>
  </si>
  <si>
    <t xml:space="preserve"> Compressed Air </t>
  </si>
  <si>
    <t xml:space="preserve"> Commercial &amp; Industrial Refrigeration </t>
  </si>
  <si>
    <t xml:space="preserve"> Refrigeration </t>
  </si>
  <si>
    <t xml:space="preserve"> EMS </t>
  </si>
  <si>
    <t xml:space="preserve"> EMS &amp; BAS </t>
  </si>
  <si>
    <t xml:space="preserve"> Programmable/Reprogrammable Thermostat </t>
  </si>
  <si>
    <t xml:space="preserve"> Food Service Equipment </t>
  </si>
  <si>
    <t xml:space="preserve"> Combined Heat and Power </t>
  </si>
  <si>
    <t xml:space="preserve"> New Construction </t>
  </si>
  <si>
    <t xml:space="preserve"> Process Cooling &amp; Heating </t>
  </si>
  <si>
    <t xml:space="preserve"> Equipment Optimization </t>
  </si>
  <si>
    <t xml:space="preserve"> Telecomm </t>
  </si>
  <si>
    <t xml:space="preserve"> Waste Water Treatment </t>
  </si>
  <si>
    <t xml:space="preserve"> ComEd Midstream_Upstream CY2022 Impact Data 2023-03-24 Final.xlsx </t>
  </si>
  <si>
    <t xml:space="preserve"> Midstream/Upstream </t>
  </si>
  <si>
    <t xml:space="preserve"> Battery Charger </t>
  </si>
  <si>
    <t xml:space="preserve"> Packaged RTU Sealing </t>
  </si>
  <si>
    <t xml:space="preserve"> LED  Exit Signs, Channel Sign &amp; Nightlight </t>
  </si>
  <si>
    <t xml:space="preserve"> LED HID </t>
  </si>
  <si>
    <t xml:space="preserve"> Standard LED Lamps </t>
  </si>
  <si>
    <t xml:space="preserve"> TLED Lamps </t>
  </si>
  <si>
    <t xml:space="preserve"> Carryover Lamps </t>
  </si>
  <si>
    <t xml:space="preserve"> ComEd Multifamily Upgrades CY2022 Impact Data 2023-04-26 Final.xlsx </t>
  </si>
  <si>
    <t xml:space="preserve"> Multifamily Upgrades </t>
  </si>
  <si>
    <t xml:space="preserve"> Decorative &amp; Directional LED Lamps </t>
  </si>
  <si>
    <t xml:space="preserve"> TRUE </t>
  </si>
  <si>
    <t xml:space="preserve"> Omni-Directional LED Lamps </t>
  </si>
  <si>
    <t xml:space="preserve"> Specialty LED Lamps </t>
  </si>
  <si>
    <t xml:space="preserve"> Bathroom &amp; Kitchen Exhaust Fan </t>
  </si>
  <si>
    <t xml:space="preserve"> ComEd New Construction Bus Pub CY2022 Impact Data 2023-04-17 Final.xlsx </t>
  </si>
  <si>
    <t xml:space="preserve"> New Construction - Bus/Pub </t>
  </si>
  <si>
    <t xml:space="preserve"> Whole Building </t>
  </si>
  <si>
    <t xml:space="preserve"> ComEd New Construction-IE CY2022 Impact Data 2023-04-26 Final.xlsx </t>
  </si>
  <si>
    <t xml:space="preserve"> New Construction - IE </t>
  </si>
  <si>
    <t xml:space="preserve"> High-Performance Windows </t>
  </si>
  <si>
    <t xml:space="preserve"> ComEd Product Distribution CY2022 Impact Data 2023-04-19 Final.xlsx </t>
  </si>
  <si>
    <t xml:space="preserve"> Product Distribution </t>
  </si>
  <si>
    <t xml:space="preserve"> Advanced Power Strips </t>
  </si>
  <si>
    <t xml:space="preserve"> Low Flow Showerhead </t>
  </si>
  <si>
    <t xml:space="preserve"> Shower Timer </t>
  </si>
  <si>
    <t xml:space="preserve"> Air Sealing </t>
  </si>
  <si>
    <t xml:space="preserve"> Kitchen &amp; Bathroom Faucet Aerator </t>
  </si>
  <si>
    <t xml:space="preserve"> Weather Stripping </t>
  </si>
  <si>
    <t xml:space="preserve"> Window Insulation Kit </t>
  </si>
  <si>
    <t xml:space="preserve"> Residential Water Savings Kit </t>
  </si>
  <si>
    <t xml:space="preserve"> DHW Pipe Wrap </t>
  </si>
  <si>
    <t xml:space="preserve"> ComEd Retail Online CY2022 Impact Data 2023-08-08 Final Revised.xlsx </t>
  </si>
  <si>
    <t xml:space="preserve"> Retail/Online* </t>
  </si>
  <si>
    <t xml:space="preserve"> Electric Dryers </t>
  </si>
  <si>
    <t xml:space="preserve"> ENERGY STAR Dishwasher </t>
  </si>
  <si>
    <t xml:space="preserve"> Dehumidifier </t>
  </si>
  <si>
    <t xml:space="preserve"> Air Purifier </t>
  </si>
  <si>
    <t xml:space="preserve"> EV Chargers </t>
  </si>
  <si>
    <t xml:space="preserve"> Closed Cell Foam w-Adhesive Strip </t>
  </si>
  <si>
    <t xml:space="preserve"> Door Sweep </t>
  </si>
  <si>
    <t xml:space="preserve"> Switch and Outlet Gasket </t>
  </si>
  <si>
    <t xml:space="preserve"> Ventilation Fan </t>
  </si>
  <si>
    <t xml:space="preserve"> Water Dispenser </t>
  </si>
  <si>
    <t xml:space="preserve"> Acrylic Caulk </t>
  </si>
  <si>
    <t xml:space="preserve"> Clothes Dryer </t>
  </si>
  <si>
    <t xml:space="preserve"> ComEd Single Family Upgrades CY2022 Impact Data 2023-05-11 Final Update.xlsx </t>
  </si>
  <si>
    <t xml:space="preserve"> Single-Family Upgrades </t>
  </si>
  <si>
    <t xml:space="preserve"> Attic/Wall/Basement /Floor/Foundation Insulation </t>
  </si>
  <si>
    <t xml:space="preserve"> High Efficiency Furnace </t>
  </si>
  <si>
    <t xml:space="preserve"> Kits </t>
  </si>
  <si>
    <t xml:space="preserve"> Pipe Insulation </t>
  </si>
  <si>
    <t xml:space="preserve"> High Efficiency Boiler </t>
  </si>
  <si>
    <t xml:space="preserve"> ComEd Small Business CY2022 Impact Data 2023-04-17 Final.xlsx </t>
  </si>
  <si>
    <t xml:space="preserve"> Small Business </t>
  </si>
  <si>
    <t xml:space="preserve"> EC Motor for Cooler or Freezer </t>
  </si>
  <si>
    <t xml:space="preserve"> Anti-Sweat Heater Controls for Glass Door Cooler or Refrigerator </t>
  </si>
  <si>
    <t xml:space="preserve"> Small Business Kits </t>
  </si>
  <si>
    <t xml:space="preserve"> Strip Curtains for Cooler or Freezer </t>
  </si>
  <si>
    <t xml:space="preserve"> Night Covers </t>
  </si>
  <si>
    <t xml:space="preserve"> Demand Control Ventilation </t>
  </si>
  <si>
    <t xml:space="preserve"> Auto Closer for Walk-in Cooler or Freezer </t>
  </si>
  <si>
    <t xml:space="preserve"> Energy Efficient Hand Dryer </t>
  </si>
  <si>
    <t xml:space="preserve"> High Efficiency Pre-Rinse Spray Valve </t>
  </si>
  <si>
    <t xml:space="preserve"> HVAC Economizer </t>
  </si>
  <si>
    <t xml:space="preserve"> Beverage, Snack and Cooler Machine Controls </t>
  </si>
  <si>
    <t xml:space="preserve"> Roof Insulation for C&amp;I Facilities </t>
  </si>
  <si>
    <t xml:space="preserve"> Smart Socket </t>
  </si>
  <si>
    <t xml:space="preserve"> ComEd Targeted Systems CY2022 Impact Data 2023-04-25 Final.xlsx </t>
  </si>
  <si>
    <t xml:space="preserve"> Targeted Systems </t>
  </si>
  <si>
    <t xml:space="preserve"> High-Efficiency Air Nozzles </t>
  </si>
  <si>
    <t xml:space="preserve"> Leak Repair </t>
  </si>
  <si>
    <t xml:space="preserve"> Retro &amp; Virtual Commisioning </t>
  </si>
  <si>
    <t xml:space="preserve"> BOC Training </t>
  </si>
  <si>
    <t xml:space="preserve"> ComEd Upstream Commercial Food Service Equipment CY2022 Impact Data 2023-04-20 FINAL.xlsx </t>
  </si>
  <si>
    <t xml:space="preserve"> Upstream Commercial Food Service Equipment </t>
  </si>
  <si>
    <t xml:space="preserve"> Ice Machine, Fryer, Combination &amp; Convection Ovens </t>
  </si>
  <si>
    <t xml:space="preserve"> Steamers </t>
  </si>
  <si>
    <t xml:space="preserve"> Deck Ovens </t>
  </si>
  <si>
    <t xml:space="preserve"> Dishwashers </t>
  </si>
  <si>
    <t xml:space="preserve"> Hot Food Holding Cabinets </t>
  </si>
  <si>
    <t xml:space="preserve"> ComEd VO CY2022 Impact Data 2023-04-07 Final.xlsx </t>
  </si>
  <si>
    <t xml:space="preserve"> Voltage Optimization </t>
  </si>
  <si>
    <t xml:space="preserve"> ComEd VSHP as AC Replacement CY2022 Impact Data 2023-04-26 Final.xlsx </t>
  </si>
  <si>
    <t xml:space="preserve"> VHSP as AC Replacement </t>
  </si>
  <si>
    <t xml:space="preserve"> High Performance HVAC Equipment </t>
  </si>
  <si>
    <t xml:space="preserve"> CPAS Gas </t>
  </si>
  <si>
    <t xml:space="preserve"> Yes </t>
  </si>
  <si>
    <t xml:space="preserve"> Income Eligible </t>
  </si>
  <si>
    <t xml:space="preserve"> Efficient Appliances </t>
  </si>
  <si>
    <t>ComEd Retail Online CY2022 Impact Data 2023-08-08 Final Revised.xlsx</t>
  </si>
  <si>
    <t>Retail/Online</t>
  </si>
  <si>
    <t xml:space="preserve"> - </t>
  </si>
  <si>
    <t>Water Heater Temperature Setback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</si>
</sst>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1" formatCode="_(* #,##0_);_(* \(#,##0\);_(* &quot;-&quot;_);_(@_)"/>
    <numFmt numFmtId="43" formatCode="_(* #,##0.00_);_(* \(#,##0.00\);_(* &quot;-&quot;??_);_(@_)"/>
    <numFmt numFmtId="164" formatCode="0.0;\-0.0;\-"/>
    <numFmt numFmtId="165" formatCode="_(* #,##0_);_(* \(#,##0\);_(* &quot;-&quot;??_);_(@_)"/>
    <numFmt numFmtId="166" formatCode="_(* #,##0.0_);_(* \(#,##0.0\);_(* &quot;-&quot;??_);_(@_)"/>
    <numFmt numFmtId="167" formatCode="0.0%"/>
  </numFmts>
  <fonts count="24" x14ac:knownFonts="1">
    <font>
      <sz val="11"/>
      <color rgb="FF000000"/>
      <name val="Calibri"/>
      <family val="2"/>
      <scheme val="minor"/>
    </font>
    <font>
      <sz val="11"/>
      <color theme="1"/>
      <name val="Calibri"/>
      <family val="2"/>
      <scheme val="minor"/>
    </font>
    <font>
      <b/>
      <sz val="10"/>
      <color rgb="FFFFFFFF"/>
      <name val="Arial Narrow"/>
      <family val="2"/>
    </font>
    <font>
      <sz val="10"/>
      <color rgb="FF000000"/>
      <name val="Arial Narrow"/>
      <family val="2"/>
    </font>
    <font>
      <b/>
      <sz val="10"/>
      <color rgb="FF000000"/>
      <name val="Arial Narrow"/>
      <family val="2"/>
    </font>
    <font>
      <sz val="11"/>
      <color rgb="FF000000"/>
      <name val="Calibri"/>
      <family val="2"/>
      <scheme val="minor"/>
    </font>
    <font>
      <sz val="11"/>
      <color rgb="FF242424"/>
      <name val="Segoe UI"/>
      <family val="2"/>
    </font>
    <font>
      <b/>
      <sz val="10"/>
      <color theme="0"/>
      <name val="Arial"/>
      <family val="2"/>
    </font>
    <font>
      <sz val="10"/>
      <color theme="1"/>
      <name val="Arial"/>
      <family val="2"/>
    </font>
    <font>
      <sz val="10"/>
      <color theme="0"/>
      <name val="Arial"/>
      <family val="2"/>
    </font>
    <font>
      <b/>
      <sz val="10"/>
      <color theme="1"/>
      <name val="Arial"/>
      <family val="2"/>
    </font>
    <font>
      <b/>
      <sz val="20"/>
      <name val="Calibri"/>
      <family val="2"/>
      <scheme val="minor"/>
    </font>
    <font>
      <u/>
      <sz val="11"/>
      <color rgb="FF000000"/>
      <name val="Calibri"/>
      <family val="2"/>
      <scheme val="minor"/>
    </font>
    <font>
      <sz val="8"/>
      <color rgb="FF000000"/>
      <name val="Arial"/>
      <family val="2"/>
    </font>
    <font>
      <sz val="10"/>
      <color rgb="FF000000"/>
      <name val="Arial Narrow"/>
      <family val="2"/>
    </font>
    <font>
      <sz val="11"/>
      <color rgb="FF000000"/>
      <name val="Calibri"/>
      <family val="2"/>
    </font>
    <font>
      <sz val="7"/>
      <color rgb="FF000000"/>
      <name val="Arial"/>
      <family val="2"/>
    </font>
    <font>
      <sz val="10"/>
      <color rgb="FF000000"/>
      <name val="Times New Roman"/>
      <family val="1"/>
    </font>
    <font>
      <b/>
      <sz val="10"/>
      <color rgb="FFFFFFFF"/>
      <name val="Arial"/>
      <family val="2"/>
    </font>
    <font>
      <sz val="10"/>
      <color rgb="FF000000"/>
      <name val="Arial"/>
      <family val="2"/>
    </font>
    <font>
      <sz val="10"/>
      <color rgb="FFFFFFFF"/>
      <name val="Arial"/>
      <family val="2"/>
    </font>
    <font>
      <sz val="6.5"/>
      <color rgb="FF000000"/>
      <name val="Arial"/>
      <family val="2"/>
    </font>
    <font>
      <sz val="6"/>
      <color rgb="FFFFFFFF"/>
      <name val="Arial"/>
      <family val="2"/>
    </font>
    <font>
      <sz val="9"/>
      <color rgb="FF000000"/>
      <name val="Arial"/>
      <family val="2"/>
    </font>
  </fonts>
  <fills count="5">
    <fill>
      <patternFill patternType="none"/>
    </fill>
    <fill>
      <patternFill patternType="gray125"/>
    </fill>
    <fill>
      <patternFill patternType="solid">
        <fgColor rgb="FF036479"/>
        <bgColor indexed="64"/>
      </patternFill>
    </fill>
    <fill>
      <patternFill patternType="solid">
        <fgColor theme="0"/>
        <bgColor indexed="64"/>
      </patternFill>
    </fill>
    <fill>
      <patternFill patternType="solid">
        <fgColor rgb="FFFFFFFF"/>
        <bgColor indexed="64"/>
      </patternFill>
    </fill>
  </fills>
  <borders count="15">
    <border>
      <left/>
      <right/>
      <top/>
      <bottom/>
      <diagonal/>
    </border>
    <border>
      <left/>
      <right/>
      <top style="medium">
        <color rgb="FFD9D9D9"/>
      </top>
      <bottom style="medium">
        <color rgb="FFD9D9D9"/>
      </bottom>
      <diagonal/>
    </border>
    <border>
      <left/>
      <right/>
      <top style="medium">
        <color rgb="FF555759"/>
      </top>
      <bottom style="medium">
        <color rgb="FFD9D9D9"/>
      </bottom>
      <diagonal/>
    </border>
    <border>
      <left/>
      <right/>
      <top/>
      <bottom style="medium">
        <color rgb="FF555759"/>
      </bottom>
      <diagonal/>
    </border>
    <border>
      <left/>
      <right/>
      <top style="medium">
        <color rgb="FFD9D9D9"/>
      </top>
      <bottom style="medium">
        <color rgb="FF555759"/>
      </bottom>
      <diagonal/>
    </border>
    <border>
      <left/>
      <right/>
      <top/>
      <bottom style="thick">
        <color rgb="FF93D500"/>
      </bottom>
      <diagonal/>
    </border>
    <border>
      <left/>
      <right/>
      <top/>
      <bottom style="dashed">
        <color rgb="FFB3EFFD"/>
      </bottom>
      <diagonal/>
    </border>
    <border>
      <left/>
      <right/>
      <top style="medium">
        <color theme="2" tint="-9.9948118533890809E-2"/>
      </top>
      <bottom style="dashed">
        <color rgb="FFB3EFFD"/>
      </bottom>
      <diagonal/>
    </border>
    <border>
      <left/>
      <right/>
      <top style="dashed">
        <color rgb="FFB3EFFD"/>
      </top>
      <bottom style="thin">
        <color indexed="64"/>
      </bottom>
      <diagonal/>
    </border>
    <border>
      <left/>
      <right/>
      <top style="medium">
        <color theme="2" tint="-9.9948118533890809E-2"/>
      </top>
      <bottom style="medium">
        <color indexed="64"/>
      </bottom>
      <diagonal/>
    </border>
    <border>
      <left/>
      <right/>
      <top style="medium">
        <color rgb="FFD9D9D9"/>
      </top>
      <bottom style="medium">
        <color indexed="64"/>
      </bottom>
      <diagonal/>
    </border>
    <border>
      <left/>
      <right/>
      <top/>
      <bottom style="medium">
        <color rgb="FFD9D9D9"/>
      </bottom>
      <diagonal/>
    </border>
    <border>
      <left/>
      <right/>
      <top/>
      <bottom style="mediumDashed">
        <color rgb="FFB3EFFD"/>
      </bottom>
      <diagonal/>
    </border>
    <border>
      <left/>
      <right/>
      <top style="mediumDashed">
        <color rgb="FFB3EFFD"/>
      </top>
      <bottom style="mediumDashed">
        <color rgb="FFB3EFFD"/>
      </bottom>
      <diagonal/>
    </border>
    <border>
      <left/>
      <right/>
      <top/>
      <bottom style="medium">
        <color rgb="FF036479"/>
      </bottom>
      <diagonal/>
    </border>
  </borders>
  <cellStyleXfs count="7">
    <xf numFmtId="0" fontId="0" fillId="0" borderId="0"/>
    <xf numFmtId="43" fontId="5" fillId="0" borderId="0" applyFont="0" applyFill="0" applyBorder="0" applyAlignment="0" applyProtection="0"/>
    <xf numFmtId="9" fontId="5" fillId="0" borderId="0" applyFont="0" applyFill="0" applyBorder="0" applyAlignment="0" applyProtection="0"/>
    <xf numFmtId="0" fontId="1" fillId="0" borderId="0"/>
    <xf numFmtId="43" fontId="1" fillId="0" borderId="0" applyFont="0" applyFill="0" applyBorder="0" applyAlignment="0" applyProtection="0"/>
    <xf numFmtId="0" fontId="5" fillId="0" borderId="0"/>
    <xf numFmtId="9" fontId="1" fillId="0" borderId="0" applyFont="0" applyFill="0" applyBorder="0" applyAlignment="0" applyProtection="0"/>
  </cellStyleXfs>
  <cellXfs count="151">
    <xf numFmtId="0" fontId="0" fillId="0" borderId="0" xfId="0"/>
    <xf numFmtId="41" fontId="3" fillId="0" borderId="1" xfId="0" applyNumberFormat="1" applyFont="1" applyBorder="1" applyAlignment="1">
      <alignment horizontal="right"/>
    </xf>
    <xf numFmtId="43" fontId="3" fillId="0" borderId="1" xfId="0" applyNumberFormat="1" applyFont="1" applyBorder="1" applyAlignment="1">
      <alignment horizontal="right"/>
    </xf>
    <xf numFmtId="0" fontId="3" fillId="0" borderId="1" xfId="0" applyFont="1" applyBorder="1" applyAlignment="1">
      <alignment horizontal="left"/>
    </xf>
    <xf numFmtId="164" fontId="3" fillId="0" borderId="1" xfId="0" applyNumberFormat="1" applyFont="1" applyBorder="1" applyAlignment="1">
      <alignment horizontal="right"/>
    </xf>
    <xf numFmtId="0" fontId="4" fillId="0" borderId="2"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left"/>
    </xf>
    <xf numFmtId="41" fontId="4" fillId="0" borderId="2" xfId="0" applyNumberFormat="1" applyFont="1" applyBorder="1" applyAlignment="1">
      <alignment horizontal="right"/>
    </xf>
    <xf numFmtId="41" fontId="4" fillId="0" borderId="1" xfId="0" applyNumberFormat="1" applyFont="1" applyBorder="1" applyAlignment="1">
      <alignment horizontal="right"/>
    </xf>
    <xf numFmtId="41" fontId="4" fillId="0" borderId="3" xfId="0" applyNumberFormat="1" applyFont="1" applyBorder="1" applyAlignment="1">
      <alignment horizontal="right"/>
    </xf>
    <xf numFmtId="164" fontId="4" fillId="0" borderId="2" xfId="0" applyNumberFormat="1" applyFont="1" applyBorder="1" applyAlignment="1">
      <alignment horizontal="right"/>
    </xf>
    <xf numFmtId="164" fontId="4" fillId="0" borderId="1" xfId="0" applyNumberFormat="1" applyFont="1" applyBorder="1" applyAlignment="1">
      <alignment horizontal="right"/>
    </xf>
    <xf numFmtId="164" fontId="4" fillId="0" borderId="3" xfId="0" applyNumberFormat="1" applyFont="1" applyBorder="1" applyAlignment="1">
      <alignment horizontal="right"/>
    </xf>
    <xf numFmtId="43" fontId="4" fillId="0" borderId="2" xfId="0" applyNumberFormat="1" applyFont="1" applyBorder="1" applyAlignment="1">
      <alignment horizontal="right"/>
    </xf>
    <xf numFmtId="43" fontId="4" fillId="0" borderId="1" xfId="0" applyNumberFormat="1" applyFont="1" applyBorder="1" applyAlignment="1">
      <alignment horizontal="right"/>
    </xf>
    <xf numFmtId="43" fontId="4" fillId="0" borderId="3" xfId="0" applyNumberFormat="1" applyFont="1" applyBorder="1" applyAlignment="1">
      <alignment horizontal="right"/>
    </xf>
    <xf numFmtId="0" fontId="4" fillId="0" borderId="4" xfId="0" applyFont="1" applyBorder="1" applyAlignment="1">
      <alignment horizontal="left"/>
    </xf>
    <xf numFmtId="41" fontId="4" fillId="0" borderId="4" xfId="0" applyNumberFormat="1" applyFont="1" applyBorder="1" applyAlignment="1">
      <alignment horizontal="right"/>
    </xf>
    <xf numFmtId="164" fontId="4" fillId="0" borderId="4" xfId="0" applyNumberFormat="1" applyFont="1" applyBorder="1" applyAlignment="1">
      <alignment horizontal="right"/>
    </xf>
    <xf numFmtId="43" fontId="0" fillId="0" borderId="0" xfId="1" applyFont="1"/>
    <xf numFmtId="165" fontId="0" fillId="0" borderId="0" xfId="1" applyNumberFormat="1" applyFont="1"/>
    <xf numFmtId="41" fontId="0" fillId="0" borderId="0" xfId="0" applyNumberFormat="1"/>
    <xf numFmtId="3" fontId="6" fillId="0" borderId="0" xfId="0" applyNumberFormat="1" applyFont="1"/>
    <xf numFmtId="0" fontId="7" fillId="2" borderId="5" xfId="0" applyFont="1" applyFill="1" applyBorder="1" applyAlignment="1">
      <alignment horizontal="right" vertical="center" wrapText="1"/>
    </xf>
    <xf numFmtId="0" fontId="7" fillId="2" borderId="5" xfId="0" applyFont="1" applyFill="1" applyBorder="1" applyAlignment="1">
      <alignment horizontal="left" vertical="center" wrapText="1"/>
    </xf>
    <xf numFmtId="43" fontId="8" fillId="3" borderId="6" xfId="1" applyFont="1" applyFill="1" applyBorder="1"/>
    <xf numFmtId="0" fontId="7" fillId="2" borderId="5" xfId="0" applyFont="1" applyFill="1" applyBorder="1" applyAlignment="1">
      <alignment vertical="center" wrapText="1"/>
    </xf>
    <xf numFmtId="0" fontId="9" fillId="2" borderId="0" xfId="0" applyFont="1" applyFill="1" applyAlignment="1">
      <alignment vertical="center" wrapText="1"/>
    </xf>
    <xf numFmtId="0" fontId="7" fillId="2" borderId="0" xfId="0" applyFont="1" applyFill="1" applyAlignment="1">
      <alignment vertical="center" wrapText="1"/>
    </xf>
    <xf numFmtId="41" fontId="2" fillId="0" borderId="1" xfId="0" applyNumberFormat="1" applyFont="1" applyBorder="1" applyAlignment="1">
      <alignment horizontal="right"/>
    </xf>
    <xf numFmtId="0" fontId="8" fillId="3" borderId="7" xfId="0" applyFont="1" applyFill="1" applyBorder="1" applyAlignment="1">
      <alignment horizontal="left" vertical="center"/>
    </xf>
    <xf numFmtId="43" fontId="8" fillId="3" borderId="7" xfId="1" applyFont="1" applyFill="1" applyBorder="1" applyAlignment="1">
      <alignment horizontal="left" vertical="center"/>
    </xf>
    <xf numFmtId="43" fontId="9" fillId="2" borderId="0" xfId="1" applyFont="1" applyFill="1" applyBorder="1" applyAlignment="1">
      <alignment vertical="center" wrapText="1"/>
    </xf>
    <xf numFmtId="0" fontId="3" fillId="0" borderId="0" xfId="0" applyFont="1" applyAlignment="1">
      <alignment horizontal="left"/>
    </xf>
    <xf numFmtId="41" fontId="3" fillId="0" borderId="0" xfId="0" applyNumberFormat="1" applyFont="1" applyAlignment="1">
      <alignment horizontal="right"/>
    </xf>
    <xf numFmtId="43" fontId="3" fillId="0" borderId="0" xfId="0" applyNumberFormat="1" applyFont="1" applyAlignment="1">
      <alignment horizontal="right"/>
    </xf>
    <xf numFmtId="0" fontId="2" fillId="0" borderId="0" xfId="0" applyFont="1" applyAlignment="1">
      <alignment horizontal="left"/>
    </xf>
    <xf numFmtId="41" fontId="2" fillId="0" borderId="0" xfId="0" applyNumberFormat="1" applyFont="1" applyAlignment="1">
      <alignment horizontal="right"/>
    </xf>
    <xf numFmtId="43" fontId="2" fillId="0" borderId="0" xfId="0" applyNumberFormat="1" applyFont="1" applyAlignment="1">
      <alignment horizontal="right"/>
    </xf>
    <xf numFmtId="0" fontId="9" fillId="2" borderId="8" xfId="0" applyFont="1" applyFill="1" applyBorder="1" applyAlignment="1">
      <alignment vertical="center" wrapText="1"/>
    </xf>
    <xf numFmtId="43" fontId="9" fillId="2" borderId="8" xfId="1" applyFont="1" applyFill="1" applyBorder="1" applyAlignment="1">
      <alignment vertical="center" wrapText="1"/>
    </xf>
    <xf numFmtId="0" fontId="10" fillId="3" borderId="7" xfId="0" applyFont="1" applyFill="1" applyBorder="1" applyAlignment="1">
      <alignment horizontal="left" vertical="center"/>
    </xf>
    <xf numFmtId="0" fontId="10" fillId="3" borderId="6" xfId="0" applyFont="1" applyFill="1" applyBorder="1" applyAlignment="1">
      <alignment horizontal="left" vertical="center"/>
    </xf>
    <xf numFmtId="0" fontId="10" fillId="3" borderId="9" xfId="0" applyFont="1" applyFill="1" applyBorder="1" applyAlignment="1">
      <alignment horizontal="left" vertical="center"/>
    </xf>
    <xf numFmtId="43" fontId="8" fillId="3" borderId="9" xfId="1" applyFont="1" applyFill="1" applyBorder="1" applyAlignment="1">
      <alignment horizontal="left" vertical="center"/>
    </xf>
    <xf numFmtId="0" fontId="3" fillId="0" borderId="1" xfId="0" applyFont="1" applyBorder="1" applyAlignment="1">
      <alignment horizontal="left" wrapText="1"/>
    </xf>
    <xf numFmtId="0" fontId="4" fillId="0" borderId="10" xfId="0" applyFont="1" applyBorder="1" applyAlignment="1">
      <alignment horizontal="left"/>
    </xf>
    <xf numFmtId="43" fontId="3" fillId="0" borderId="1" xfId="1" applyFont="1" applyBorder="1" applyAlignment="1">
      <alignment horizontal="left"/>
    </xf>
    <xf numFmtId="43" fontId="4" fillId="0" borderId="2" xfId="1" applyFont="1" applyBorder="1" applyAlignment="1">
      <alignment horizontal="left"/>
    </xf>
    <xf numFmtId="43" fontId="4" fillId="0" borderId="1" xfId="1" applyFont="1" applyBorder="1" applyAlignment="1">
      <alignment horizontal="left"/>
    </xf>
    <xf numFmtId="43" fontId="4" fillId="0" borderId="10" xfId="1" applyFont="1" applyBorder="1" applyAlignment="1">
      <alignment horizontal="left"/>
    </xf>
    <xf numFmtId="43" fontId="7" fillId="2" borderId="0" xfId="1" applyFont="1" applyFill="1" applyBorder="1" applyAlignment="1">
      <alignment vertical="center" wrapText="1"/>
    </xf>
    <xf numFmtId="0" fontId="7" fillId="0" borderId="0" xfId="0" applyFont="1" applyAlignment="1">
      <alignment vertical="center" wrapText="1"/>
    </xf>
    <xf numFmtId="43" fontId="7" fillId="0" borderId="0" xfId="1" applyFont="1" applyFill="1" applyBorder="1" applyAlignment="1">
      <alignment vertical="center" wrapText="1"/>
    </xf>
    <xf numFmtId="0" fontId="9" fillId="2" borderId="0" xfId="1" applyNumberFormat="1" applyFont="1" applyFill="1" applyBorder="1" applyAlignment="1">
      <alignment vertical="center" wrapText="1"/>
    </xf>
    <xf numFmtId="0" fontId="7" fillId="2" borderId="0" xfId="1" applyNumberFormat="1" applyFont="1" applyFill="1" applyBorder="1" applyAlignment="1">
      <alignment vertical="center" wrapText="1"/>
    </xf>
    <xf numFmtId="41" fontId="3" fillId="0" borderId="1" xfId="0" applyNumberFormat="1" applyFont="1" applyBorder="1" applyAlignment="1">
      <alignment horizontal="left"/>
    </xf>
    <xf numFmtId="0" fontId="9" fillId="2" borderId="0" xfId="1" applyNumberFormat="1" applyFont="1" applyFill="1" applyBorder="1" applyAlignment="1">
      <alignment horizontal="left" vertical="center" wrapText="1"/>
    </xf>
    <xf numFmtId="0" fontId="7" fillId="2" borderId="0" xfId="1" applyNumberFormat="1" applyFont="1" applyFill="1" applyBorder="1" applyAlignment="1">
      <alignment horizontal="left" vertical="center" wrapText="1"/>
    </xf>
    <xf numFmtId="43" fontId="7" fillId="2" borderId="0" xfId="1" applyFont="1" applyFill="1" applyBorder="1" applyAlignment="1">
      <alignment horizontal="left" vertical="center" wrapText="1"/>
    </xf>
    <xf numFmtId="43" fontId="7" fillId="2" borderId="5" xfId="1" applyFont="1" applyFill="1" applyBorder="1" applyAlignment="1">
      <alignment vertical="center" wrapText="1"/>
    </xf>
    <xf numFmtId="43" fontId="3" fillId="0" borderId="1" xfId="1" applyFont="1" applyBorder="1" applyAlignment="1">
      <alignment horizontal="right"/>
    </xf>
    <xf numFmtId="166" fontId="7" fillId="2" borderId="5" xfId="1" applyNumberFormat="1" applyFont="1" applyFill="1" applyBorder="1" applyAlignment="1">
      <alignment vertical="center" wrapText="1"/>
    </xf>
    <xf numFmtId="166" fontId="3" fillId="0" borderId="1" xfId="1" applyNumberFormat="1" applyFont="1" applyBorder="1" applyAlignment="1">
      <alignment horizontal="right"/>
    </xf>
    <xf numFmtId="166" fontId="0" fillId="0" borderId="0" xfId="1" applyNumberFormat="1" applyFont="1"/>
    <xf numFmtId="165" fontId="7" fillId="2" borderId="5" xfId="1" applyNumberFormat="1" applyFont="1" applyFill="1" applyBorder="1" applyAlignment="1">
      <alignment vertical="center" wrapText="1"/>
    </xf>
    <xf numFmtId="165" fontId="3" fillId="0" borderId="1" xfId="1" applyNumberFormat="1" applyFont="1" applyBorder="1" applyAlignment="1">
      <alignment horizontal="right"/>
    </xf>
    <xf numFmtId="165" fontId="9" fillId="2" borderId="0" xfId="1" applyNumberFormat="1" applyFont="1" applyFill="1" applyBorder="1" applyAlignment="1">
      <alignment vertical="center" wrapText="1"/>
    </xf>
    <xf numFmtId="165" fontId="7" fillId="2" borderId="0" xfId="1" applyNumberFormat="1" applyFont="1" applyFill="1" applyBorder="1" applyAlignment="1">
      <alignment vertical="center" wrapText="1"/>
    </xf>
    <xf numFmtId="165" fontId="0" fillId="0" borderId="0" xfId="0" applyNumberFormat="1"/>
    <xf numFmtId="166" fontId="7" fillId="2" borderId="0" xfId="1" applyNumberFormat="1" applyFont="1" applyFill="1" applyBorder="1" applyAlignment="1">
      <alignment horizontal="left" vertical="center" wrapText="1"/>
    </xf>
    <xf numFmtId="165" fontId="7" fillId="2" borderId="0" xfId="1" applyNumberFormat="1" applyFont="1" applyFill="1" applyBorder="1" applyAlignment="1">
      <alignment horizontal="left" vertical="center" wrapText="1"/>
    </xf>
    <xf numFmtId="165" fontId="8" fillId="3" borderId="6" xfId="1" applyNumberFormat="1" applyFont="1" applyFill="1" applyBorder="1"/>
    <xf numFmtId="3" fontId="11" fillId="0" borderId="0" xfId="0" applyNumberFormat="1" applyFont="1" applyAlignment="1">
      <alignment horizontal="left" vertical="center"/>
    </xf>
    <xf numFmtId="0" fontId="12" fillId="0" borderId="0" xfId="0" applyFont="1"/>
    <xf numFmtId="166" fontId="8" fillId="3" borderId="7" xfId="1" applyNumberFormat="1" applyFont="1" applyFill="1" applyBorder="1" applyAlignment="1">
      <alignment horizontal="left" vertical="center"/>
    </xf>
    <xf numFmtId="166" fontId="9" fillId="2" borderId="0" xfId="1" applyNumberFormat="1" applyFont="1" applyFill="1" applyBorder="1" applyAlignment="1">
      <alignment vertical="center" wrapText="1"/>
    </xf>
    <xf numFmtId="165" fontId="8" fillId="3" borderId="7" xfId="1" applyNumberFormat="1" applyFont="1" applyFill="1" applyBorder="1" applyAlignment="1">
      <alignment horizontal="left" vertical="center"/>
    </xf>
    <xf numFmtId="165" fontId="9" fillId="2" borderId="8" xfId="1" applyNumberFormat="1" applyFont="1" applyFill="1" applyBorder="1" applyAlignment="1">
      <alignment vertical="center" wrapText="1"/>
    </xf>
    <xf numFmtId="166" fontId="7" fillId="2" borderId="5" xfId="1" applyNumberFormat="1" applyFont="1" applyFill="1" applyBorder="1" applyAlignment="1">
      <alignment horizontal="left" vertical="center" wrapText="1"/>
    </xf>
    <xf numFmtId="166" fontId="8" fillId="3" borderId="9" xfId="1" applyNumberFormat="1" applyFont="1" applyFill="1" applyBorder="1" applyAlignment="1">
      <alignment horizontal="left" vertical="center"/>
    </xf>
    <xf numFmtId="166" fontId="10" fillId="3" borderId="6" xfId="1" applyNumberFormat="1" applyFont="1" applyFill="1" applyBorder="1" applyAlignment="1">
      <alignment horizontal="left" vertical="center"/>
    </xf>
    <xf numFmtId="166" fontId="10" fillId="3" borderId="7" xfId="1" applyNumberFormat="1" applyFont="1" applyFill="1" applyBorder="1" applyAlignment="1">
      <alignment horizontal="left" vertical="center"/>
    </xf>
    <xf numFmtId="166" fontId="10" fillId="3" borderId="9" xfId="1" applyNumberFormat="1" applyFont="1" applyFill="1" applyBorder="1" applyAlignment="1">
      <alignment horizontal="left" vertical="center"/>
    </xf>
    <xf numFmtId="165" fontId="7" fillId="2" borderId="5" xfId="1" applyNumberFormat="1" applyFont="1" applyFill="1" applyBorder="1" applyAlignment="1">
      <alignment horizontal="left" vertical="center" wrapText="1"/>
    </xf>
    <xf numFmtId="165" fontId="8" fillId="3" borderId="9" xfId="1" applyNumberFormat="1" applyFont="1" applyFill="1" applyBorder="1" applyAlignment="1">
      <alignment horizontal="left" vertical="center"/>
    </xf>
    <xf numFmtId="165" fontId="10" fillId="3" borderId="6" xfId="1" applyNumberFormat="1" applyFont="1" applyFill="1" applyBorder="1" applyAlignment="1">
      <alignment horizontal="left" vertical="center"/>
    </xf>
    <xf numFmtId="165" fontId="10" fillId="3" borderId="7" xfId="1" applyNumberFormat="1" applyFont="1" applyFill="1" applyBorder="1" applyAlignment="1">
      <alignment horizontal="left" vertical="center"/>
    </xf>
    <xf numFmtId="165" fontId="10" fillId="3" borderId="9" xfId="1" applyNumberFormat="1" applyFont="1" applyFill="1" applyBorder="1" applyAlignment="1">
      <alignment horizontal="left" vertical="center"/>
    </xf>
    <xf numFmtId="166" fontId="3" fillId="0" borderId="1" xfId="1" applyNumberFormat="1" applyFont="1" applyBorder="1" applyAlignment="1">
      <alignment horizontal="left"/>
    </xf>
    <xf numFmtId="166" fontId="4" fillId="0" borderId="2" xfId="1" applyNumberFormat="1" applyFont="1" applyBorder="1" applyAlignment="1">
      <alignment horizontal="left"/>
    </xf>
    <xf numFmtId="166" fontId="4" fillId="0" borderId="1" xfId="1" applyNumberFormat="1" applyFont="1" applyBorder="1" applyAlignment="1">
      <alignment horizontal="left"/>
    </xf>
    <xf numFmtId="166" fontId="4" fillId="0" borderId="10" xfId="1" applyNumberFormat="1" applyFont="1" applyBorder="1" applyAlignment="1">
      <alignment horizontal="left"/>
    </xf>
    <xf numFmtId="165" fontId="3" fillId="0" borderId="1" xfId="1" applyNumberFormat="1" applyFont="1" applyBorder="1" applyAlignment="1">
      <alignment horizontal="left"/>
    </xf>
    <xf numFmtId="165" fontId="4" fillId="0" borderId="2" xfId="1" applyNumberFormat="1" applyFont="1" applyBorder="1" applyAlignment="1">
      <alignment horizontal="left"/>
    </xf>
    <xf numFmtId="165" fontId="4" fillId="0" borderId="1" xfId="1" applyNumberFormat="1" applyFont="1" applyBorder="1" applyAlignment="1">
      <alignment horizontal="left"/>
    </xf>
    <xf numFmtId="165" fontId="4" fillId="0" borderId="10" xfId="1" applyNumberFormat="1" applyFont="1" applyBorder="1" applyAlignment="1">
      <alignment horizontal="left"/>
    </xf>
    <xf numFmtId="3" fontId="0" fillId="0" borderId="0" xfId="0" applyNumberFormat="1"/>
    <xf numFmtId="165" fontId="8" fillId="3" borderId="8" xfId="1" applyNumberFormat="1" applyFont="1" applyFill="1" applyBorder="1"/>
    <xf numFmtId="43" fontId="0" fillId="0" borderId="0" xfId="0" applyNumberFormat="1"/>
    <xf numFmtId="167" fontId="8" fillId="3" borderId="6" xfId="2" applyNumberFormat="1" applyFont="1" applyFill="1" applyBorder="1"/>
    <xf numFmtId="9" fontId="0" fillId="0" borderId="0" xfId="2" applyFont="1"/>
    <xf numFmtId="3" fontId="13" fillId="4" borderId="0" xfId="0" applyNumberFormat="1" applyFont="1" applyFill="1" applyAlignment="1">
      <alignment horizontal="right" vertical="center" wrapText="1"/>
    </xf>
    <xf numFmtId="0" fontId="14" fillId="0" borderId="1" xfId="0" applyFont="1" applyBorder="1"/>
    <xf numFmtId="3" fontId="14" fillId="0" borderId="1" xfId="0" applyNumberFormat="1" applyFont="1" applyBorder="1"/>
    <xf numFmtId="0" fontId="14" fillId="0" borderId="11" xfId="0" applyFont="1" applyBorder="1"/>
    <xf numFmtId="3" fontId="14" fillId="0" borderId="11" xfId="0" applyNumberFormat="1" applyFont="1" applyBorder="1"/>
    <xf numFmtId="0" fontId="15" fillId="0" borderId="0" xfId="0" applyFont="1"/>
    <xf numFmtId="0" fontId="3" fillId="0" borderId="1" xfId="0" applyFont="1" applyBorder="1"/>
    <xf numFmtId="3" fontId="3" fillId="0" borderId="1" xfId="0" applyNumberFormat="1" applyFont="1" applyBorder="1"/>
    <xf numFmtId="10" fontId="3" fillId="0" borderId="1" xfId="0" applyNumberFormat="1" applyFont="1" applyBorder="1"/>
    <xf numFmtId="0" fontId="3" fillId="0" borderId="11" xfId="0" applyFont="1" applyBorder="1"/>
    <xf numFmtId="3" fontId="3" fillId="0" borderId="11" xfId="0" applyNumberFormat="1" applyFont="1" applyBorder="1"/>
    <xf numFmtId="10" fontId="3" fillId="0" borderId="11" xfId="0" applyNumberFormat="1" applyFont="1" applyBorder="1"/>
    <xf numFmtId="0" fontId="0" fillId="0" borderId="0" xfId="0" applyNumberFormat="1"/>
    <xf numFmtId="3" fontId="4" fillId="0" borderId="1" xfId="0" applyNumberFormat="1" applyFont="1" applyFill="1" applyBorder="1" applyAlignment="1"/>
    <xf numFmtId="3" fontId="4" fillId="0" borderId="11" xfId="0" applyNumberFormat="1" applyFont="1" applyFill="1" applyBorder="1" applyAlignment="1"/>
    <xf numFmtId="0" fontId="16" fillId="4" borderId="0" xfId="0" applyFont="1" applyFill="1" applyAlignment="1">
      <alignment vertical="center" wrapText="1"/>
    </xf>
    <xf numFmtId="3" fontId="16" fillId="4" borderId="0" xfId="0" applyNumberFormat="1" applyFont="1" applyFill="1" applyAlignment="1">
      <alignment horizontal="right" vertical="center" wrapText="1"/>
    </xf>
    <xf numFmtId="0" fontId="16" fillId="4" borderId="0" xfId="0" applyFont="1" applyFill="1" applyAlignment="1">
      <alignment horizontal="right" vertical="center" wrapText="1"/>
    </xf>
    <xf numFmtId="0" fontId="0" fillId="0" borderId="0" xfId="0" applyBorder="1"/>
    <xf numFmtId="165" fontId="3" fillId="0" borderId="1" xfId="0" applyNumberFormat="1" applyFont="1" applyBorder="1" applyAlignment="1">
      <alignment horizontal="right"/>
    </xf>
    <xf numFmtId="3" fontId="1" fillId="0" borderId="0" xfId="4" applyNumberFormat="1" applyFont="1" applyFill="1" applyBorder="1" applyAlignment="1">
      <alignment vertical="center"/>
    </xf>
    <xf numFmtId="3" fontId="0" fillId="0" borderId="0" xfId="0" applyNumberFormat="1" applyBorder="1"/>
    <xf numFmtId="165" fontId="0" fillId="0" borderId="0" xfId="1" applyNumberFormat="1" applyFont="1" applyBorder="1"/>
    <xf numFmtId="43" fontId="0" fillId="0" borderId="0" xfId="0" applyNumberFormat="1" applyBorder="1"/>
    <xf numFmtId="165" fontId="0" fillId="0" borderId="0" xfId="0" applyNumberFormat="1" applyBorder="1"/>
    <xf numFmtId="0" fontId="18" fillId="2" borderId="5" xfId="0" applyFont="1" applyFill="1" applyBorder="1" applyAlignment="1">
      <alignment vertical="center" wrapText="1"/>
    </xf>
    <xf numFmtId="0" fontId="19" fillId="4" borderId="12" xfId="0" applyFont="1" applyFill="1" applyBorder="1" applyAlignment="1">
      <alignment vertical="center"/>
    </xf>
    <xf numFmtId="0" fontId="20" fillId="2" borderId="0" xfId="0" applyFont="1" applyFill="1" applyAlignment="1">
      <alignment vertical="center" wrapText="1"/>
    </xf>
    <xf numFmtId="0" fontId="17" fillId="2" borderId="0" xfId="0" applyFont="1" applyFill="1" applyAlignment="1">
      <alignment vertical="top" wrapText="1"/>
    </xf>
    <xf numFmtId="0" fontId="19" fillId="4" borderId="13" xfId="0" applyFont="1" applyFill="1" applyBorder="1" applyAlignment="1">
      <alignment vertical="center"/>
    </xf>
    <xf numFmtId="0" fontId="19" fillId="4" borderId="14" xfId="0" applyFont="1" applyFill="1" applyBorder="1" applyAlignment="1">
      <alignment vertical="center"/>
    </xf>
    <xf numFmtId="0" fontId="7" fillId="2" borderId="0" xfId="0" applyFont="1" applyFill="1" applyBorder="1" applyAlignment="1">
      <alignment vertical="center" wrapText="1"/>
    </xf>
    <xf numFmtId="43" fontId="10" fillId="3" borderId="6" xfId="1" applyFont="1" applyFill="1" applyBorder="1" applyAlignment="1">
      <alignment horizontal="left" vertical="center"/>
    </xf>
    <xf numFmtId="164" fontId="9" fillId="2" borderId="0" xfId="1" applyNumberFormat="1" applyFont="1" applyFill="1" applyBorder="1" applyAlignment="1">
      <alignment vertical="center" wrapText="1"/>
    </xf>
    <xf numFmtId="164" fontId="7" fillId="2" borderId="0" xfId="1" applyNumberFormat="1" applyFont="1" applyFill="1" applyBorder="1" applyAlignment="1">
      <alignment vertical="center" wrapText="1"/>
    </xf>
    <xf numFmtId="3" fontId="21" fillId="0" borderId="0" xfId="0" applyNumberFormat="1" applyFont="1"/>
    <xf numFmtId="167" fontId="7" fillId="2" borderId="5" xfId="2" applyNumberFormat="1" applyFont="1" applyFill="1" applyBorder="1" applyAlignment="1">
      <alignment vertical="center" wrapText="1"/>
    </xf>
    <xf numFmtId="167" fontId="3" fillId="0" borderId="1" xfId="2" applyNumberFormat="1" applyFont="1" applyBorder="1"/>
    <xf numFmtId="167" fontId="0" fillId="0" borderId="0" xfId="2" applyNumberFormat="1" applyFont="1"/>
    <xf numFmtId="167" fontId="0" fillId="0" borderId="0" xfId="2" applyNumberFormat="1" applyFont="1" applyBorder="1"/>
    <xf numFmtId="165" fontId="3" fillId="0" borderId="11" xfId="1" applyNumberFormat="1" applyFont="1" applyBorder="1"/>
    <xf numFmtId="165" fontId="3" fillId="0" borderId="1" xfId="1" applyNumberFormat="1" applyFont="1" applyBorder="1"/>
    <xf numFmtId="165" fontId="9" fillId="2" borderId="0" xfId="1" applyNumberFormat="1" applyFont="1" applyFill="1" applyBorder="1" applyAlignment="1">
      <alignment horizontal="left" vertical="center" wrapText="1"/>
    </xf>
    <xf numFmtId="167" fontId="8" fillId="3" borderId="8" xfId="2" applyNumberFormat="1" applyFont="1" applyFill="1" applyBorder="1"/>
    <xf numFmtId="0" fontId="0" fillId="0" borderId="0" xfId="0"/>
    <xf numFmtId="3" fontId="22" fillId="0" borderId="0" xfId="0" applyNumberFormat="1" applyFont="1"/>
    <xf numFmtId="3" fontId="23" fillId="0" borderId="0" xfId="0" applyNumberFormat="1" applyFont="1"/>
    <xf numFmtId="0" fontId="20" fillId="2" borderId="13" xfId="0" applyFont="1" applyFill="1" applyBorder="1" applyAlignment="1">
      <alignment vertical="center" wrapText="1"/>
    </xf>
  </cellXfs>
  <cellStyles count="7">
    <cellStyle name="Comma" xfId="1" builtinId="3"/>
    <cellStyle name="Comma 2" xfId="4" xr:uid="{3BBBA29E-6195-4017-8EDC-B28193C56FB8}"/>
    <cellStyle name="Normal" xfId="0" builtinId="0"/>
    <cellStyle name="Normal 2" xfId="5" xr:uid="{DDB41B23-2ADD-4D22-A9D4-8A21864746EC}"/>
    <cellStyle name="Normal 3" xfId="3" xr:uid="{D4918BEE-9C20-44F9-8B2B-62C41E31D316}"/>
    <cellStyle name="Percent" xfId="2" builtinId="5"/>
    <cellStyle name="Percent 2" xfId="6" xr:uid="{87F751BE-1800-45B2-A09D-DF9188D44B78}"/>
  </cellStyles>
  <dxfs count="7">
    <dxf>
      <font>
        <strike val="0"/>
        <outline val="0"/>
        <shadow val="0"/>
        <u/>
        <vertAlign val="baseline"/>
        <sz val="11"/>
        <color rgb="FF000000"/>
        <name val="Calibri"/>
        <family val="2"/>
        <scheme val="minor"/>
      </font>
    </dxf>
    <dxf>
      <border outline="0">
        <bottom style="thick">
          <color rgb="FF93D500"/>
        </bottom>
      </border>
    </dxf>
    <dxf>
      <font>
        <b/>
        <i val="0"/>
        <strike val="0"/>
        <condense val="0"/>
        <extend val="0"/>
        <outline val="0"/>
        <shadow val="0"/>
        <u val="none"/>
        <vertAlign val="baseline"/>
        <sz val="10"/>
        <color theme="0"/>
        <name val="Arial"/>
        <family val="2"/>
        <scheme val="none"/>
      </font>
      <fill>
        <patternFill patternType="solid">
          <fgColor indexed="64"/>
          <bgColor rgb="FF036479"/>
        </patternFill>
      </fill>
      <alignment horizontal="general" vertical="center" textRotation="0" wrapText="1" indent="0" justifyLastLine="0" shrinkToFit="0" readingOrder="0"/>
    </dxf>
    <dxf>
      <font>
        <b/>
        <i val="0"/>
        <color theme="0"/>
      </font>
      <fill>
        <patternFill>
          <bgColor theme="3"/>
        </patternFill>
      </fill>
      <border>
        <bottom style="thick">
          <color theme="4"/>
        </bottom>
      </border>
    </dxf>
    <dxf>
      <font>
        <b val="0"/>
        <i val="0"/>
        <strike val="0"/>
        <u val="none"/>
        <color theme="1"/>
      </font>
      <fill>
        <patternFill>
          <bgColor theme="0"/>
        </patternFill>
      </fill>
      <border>
        <bottom style="medium">
          <color theme="3"/>
        </bottom>
        <horizontal style="medium">
          <color theme="2" tint="-9.9948118533890809E-2"/>
        </horizontal>
      </border>
    </dxf>
    <dxf>
      <font>
        <b/>
        <i val="0"/>
        <color theme="1"/>
      </font>
      <fill>
        <patternFill>
          <bgColor rgb="FF92D050"/>
        </patternFill>
      </fill>
      <border>
        <bottom style="thick">
          <color theme="1"/>
        </bottom>
      </border>
    </dxf>
    <dxf>
      <font>
        <b val="0"/>
        <i val="0"/>
        <strike val="0"/>
        <u val="none"/>
        <color theme="1"/>
      </font>
      <fill>
        <patternFill>
          <bgColor theme="0"/>
        </patternFill>
      </fill>
      <border>
        <bottom style="medium">
          <color theme="3"/>
        </bottom>
        <horizontal style="medium">
          <color theme="2" tint="-9.9948118533890809E-2"/>
        </horizontal>
      </border>
    </dxf>
  </dxfs>
  <tableStyles count="2" defaultTableStyle="TableStyleMedium2" defaultPivotStyle="PivotStyleLight16">
    <tableStyle name="Navigant ComEd" pivot="0" count="2" xr9:uid="{6E39E4BD-727A-4E85-9E58-1ADC6ED28E7E}">
      <tableStyleElement type="wholeTable" dxfId="6"/>
      <tableStyleElement type="headerRow" dxfId="5"/>
    </tableStyle>
    <tableStyle name="Navigant ComEd 2" pivot="0" count="2" xr9:uid="{857FC60C-540E-4492-B502-D1C2E520E0B3}">
      <tableStyleElement type="wholeTable" dxfId="4"/>
      <tableStyleElement type="headerRow" dxfId="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48"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worksheet" Target="worksheets/sheet4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2-1300-494C-979A-8DFA939391E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1300-494C-979A-8DFA939391E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3-1300-494C-979A-8DFA939391E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5-1300-494C-979A-8DFA939391E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4-1300-494C-979A-8DFA939391EC}"/>
              </c:ext>
            </c:extLst>
          </c:dPt>
          <c:dLbls>
            <c:dLbl>
              <c:idx val="0"/>
              <c:layout>
                <c:manualLayout>
                  <c:x val="7.8714634224747917E-3"/>
                  <c:y val="-1.3345785212618769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1300-494C-979A-8DFA939391EC}"/>
                </c:ext>
              </c:extLst>
            </c:dLbl>
            <c:dLbl>
              <c:idx val="1"/>
              <c:layout>
                <c:manualLayout>
                  <c:x val="-1.8743622321740091E-2"/>
                  <c:y val="-6.0685326784498039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300-494C-979A-8DFA939391EC}"/>
                </c:ext>
              </c:extLst>
            </c:dLbl>
            <c:dLbl>
              <c:idx val="2"/>
              <c:layout>
                <c:manualLayout>
                  <c:x val="-9.3758116390248031E-2"/>
                  <c:y val="7.903405404760394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300-494C-979A-8DFA939391EC}"/>
                </c:ext>
              </c:extLst>
            </c:dLbl>
            <c:dLbl>
              <c:idx val="3"/>
              <c:layout>
                <c:manualLayout>
                  <c:x val="-6.1495194076444722E-2"/>
                  <c:y val="3.5314517764967221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300-494C-979A-8DFA939391EC}"/>
                </c:ext>
              </c:extLst>
            </c:dLbl>
            <c:dLbl>
              <c:idx val="4"/>
              <c:layout>
                <c:manualLayout>
                  <c:x val="0.14924590602259757"/>
                  <c:y val="-7.6985530314456528E-3"/>
                </c:manualLayout>
              </c:layout>
              <c:tx>
                <c:rich>
                  <a:bodyPr/>
                  <a:lstStyle/>
                  <a:p>
                    <a:fld id="{07D4ED96-1BE7-4D80-9D58-41A170A641E8}" type="CATEGORYNAME">
                      <a:rPr lang="en-US"/>
                      <a:pPr/>
                      <a:t>[CATEGORY NAME]</a:t>
                    </a:fld>
                    <a:r>
                      <a:rPr lang="en-US" baseline="0"/>
                      <a:t>
&lt;1%</a:t>
                    </a: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1300-494C-979A-8DFA939391EC}"/>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2_1'!$A$2:$A$6</c:f>
              <c:strCache>
                <c:ptCount val="5"/>
                <c:pt idx="0">
                  <c:v>Business</c:v>
                </c:pt>
                <c:pt idx="1">
                  <c:v>Res &amp; IE</c:v>
                </c:pt>
                <c:pt idx="2">
                  <c:v>Voltage Optimization</c:v>
                </c:pt>
                <c:pt idx="3">
                  <c:v>Market Transformation</c:v>
                </c:pt>
                <c:pt idx="4">
                  <c:v>Pilot</c:v>
                </c:pt>
              </c:strCache>
            </c:strRef>
          </c:cat>
          <c:val>
            <c:numRef>
              <c:f>'Figure 2_1'!$B$2:$B$6</c:f>
              <c:numCache>
                <c:formatCode>_(* #,##0_);_(* \(#,##0\);_(* "-"??_);_(@_)</c:formatCode>
                <c:ptCount val="5"/>
                <c:pt idx="0">
                  <c:v>812481895</c:v>
                </c:pt>
                <c:pt idx="1">
                  <c:v>561600765</c:v>
                </c:pt>
                <c:pt idx="2">
                  <c:v>179982384</c:v>
                </c:pt>
                <c:pt idx="3">
                  <c:v>10602499.5</c:v>
                </c:pt>
                <c:pt idx="4">
                  <c:v>1272072.8999999999</c:v>
                </c:pt>
              </c:numCache>
            </c:numRef>
          </c:val>
          <c:extLst>
            <c:ext xmlns:c16="http://schemas.microsoft.com/office/drawing/2014/chart" uri="{C3380CC4-5D6E-409C-BE32-E72D297353CC}">
              <c16:uniqueId val="{00000000-1300-494C-979A-8DFA939391EC}"/>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5-64B4-4282-BA1B-BA6B37DA0226}"/>
              </c:ext>
            </c:extLst>
          </c:dPt>
          <c:dPt>
            <c:idx val="1"/>
            <c:bubble3D val="0"/>
            <c:spPr>
              <a:solidFill>
                <a:schemeClr val="accent2"/>
              </a:solidFill>
              <a:ln w="19050">
                <a:noFill/>
              </a:ln>
              <a:effectLst/>
            </c:spPr>
            <c:extLst>
              <c:ext xmlns:c16="http://schemas.microsoft.com/office/drawing/2014/chart" uri="{C3380CC4-5D6E-409C-BE32-E72D297353CC}">
                <c16:uniqueId val="{00000004-64B4-4282-BA1B-BA6B37DA0226}"/>
              </c:ext>
            </c:extLst>
          </c:dPt>
          <c:dPt>
            <c:idx val="2"/>
            <c:bubble3D val="0"/>
            <c:spPr>
              <a:solidFill>
                <a:schemeClr val="accent3"/>
              </a:solidFill>
              <a:ln w="19050">
                <a:noFill/>
              </a:ln>
              <a:effectLst/>
            </c:spPr>
            <c:extLst>
              <c:ext xmlns:c16="http://schemas.microsoft.com/office/drawing/2014/chart" uri="{C3380CC4-5D6E-409C-BE32-E72D297353CC}">
                <c16:uniqueId val="{00000003-64B4-4282-BA1B-BA6B37DA0226}"/>
              </c:ext>
            </c:extLst>
          </c:dPt>
          <c:dPt>
            <c:idx val="3"/>
            <c:bubble3D val="0"/>
            <c:spPr>
              <a:solidFill>
                <a:schemeClr val="accent4"/>
              </a:solidFill>
              <a:ln w="19050">
                <a:noFill/>
              </a:ln>
              <a:effectLst/>
            </c:spPr>
            <c:extLst>
              <c:ext xmlns:c16="http://schemas.microsoft.com/office/drawing/2014/chart" uri="{C3380CC4-5D6E-409C-BE32-E72D297353CC}">
                <c16:uniqueId val="{00000002-64B4-4282-BA1B-BA6B37DA0226}"/>
              </c:ext>
            </c:extLst>
          </c:dPt>
          <c:dPt>
            <c:idx val="4"/>
            <c:bubble3D val="0"/>
            <c:spPr>
              <a:solidFill>
                <a:schemeClr val="accent5"/>
              </a:solidFill>
              <a:ln w="19050">
                <a:noFill/>
              </a:ln>
              <a:effectLst/>
            </c:spPr>
            <c:extLst>
              <c:ext xmlns:c16="http://schemas.microsoft.com/office/drawing/2014/chart" uri="{C3380CC4-5D6E-409C-BE32-E72D297353CC}">
                <c16:uniqueId val="{00000001-64B4-4282-BA1B-BA6B37DA0226}"/>
              </c:ext>
            </c:extLst>
          </c:dPt>
          <c:dPt>
            <c:idx val="5"/>
            <c:bubble3D val="0"/>
            <c:spPr>
              <a:solidFill>
                <a:schemeClr val="accent6"/>
              </a:solidFill>
              <a:ln w="19050">
                <a:noFill/>
              </a:ln>
              <a:effectLst/>
            </c:spPr>
            <c:extLst>
              <c:ext xmlns:c16="http://schemas.microsoft.com/office/drawing/2014/chart" uri="{C3380CC4-5D6E-409C-BE32-E72D297353CC}">
                <c16:uniqueId val="{00000009-64B4-4282-BA1B-BA6B37DA0226}"/>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8-64B4-4282-BA1B-BA6B37DA0226}"/>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7-64B4-4282-BA1B-BA6B37DA0226}"/>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06-64B4-4282-BA1B-BA6B37DA0226}"/>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0A-64B4-4282-BA1B-BA6B37DA0226}"/>
              </c:ext>
            </c:extLst>
          </c:dPt>
          <c:dLbls>
            <c:dLbl>
              <c:idx val="0"/>
              <c:layout>
                <c:manualLayout>
                  <c:x val="3.8026276334640114E-4"/>
                  <c:y val="-5.0433271447882164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4B4-4282-BA1B-BA6B37DA0226}"/>
                </c:ext>
              </c:extLst>
            </c:dLbl>
            <c:dLbl>
              <c:idx val="1"/>
              <c:layout>
                <c:manualLayout>
                  <c:x val="2.7183021141673785E-2"/>
                  <c:y val="-1.812262636078725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64B4-4282-BA1B-BA6B37DA0226}"/>
                </c:ext>
              </c:extLst>
            </c:dLbl>
            <c:dLbl>
              <c:idx val="2"/>
              <c:layout>
                <c:manualLayout>
                  <c:x val="6.665403080187042E-2"/>
                  <c:y val="1.996707645937061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4B4-4282-BA1B-BA6B37DA0226}"/>
                </c:ext>
              </c:extLst>
            </c:dLbl>
            <c:dLbl>
              <c:idx val="3"/>
              <c:layout>
                <c:manualLayout>
                  <c:x val="-2.0551662353912388E-3"/>
                  <c:y val="1.7958800295853061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4B4-4282-BA1B-BA6B37DA0226}"/>
                </c:ext>
              </c:extLst>
            </c:dLbl>
            <c:dLbl>
              <c:idx val="4"/>
              <c:layout>
                <c:manualLayout>
                  <c:x val="7.6356703648997326E-2"/>
                  <c:y val="2.4228769787000889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4B4-4282-BA1B-BA6B37DA0226}"/>
                </c:ext>
              </c:extLst>
            </c:dLbl>
            <c:dLbl>
              <c:idx val="5"/>
              <c:layout>
                <c:manualLayout>
                  <c:x val="1.7336094503788812E-3"/>
                  <c:y val="-3.865154742342868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64B4-4282-BA1B-BA6B37DA0226}"/>
                </c:ext>
              </c:extLst>
            </c:dLbl>
            <c:dLbl>
              <c:idx val="6"/>
              <c:layout>
                <c:manualLayout>
                  <c:x val="-1.1265419460011777E-2"/>
                  <c:y val="1.881424196292038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64B4-4282-BA1B-BA6B37DA0226}"/>
                </c:ext>
              </c:extLst>
            </c:dLbl>
            <c:dLbl>
              <c:idx val="7"/>
              <c:layout>
                <c:manualLayout>
                  <c:x val="-7.1774208015974228E-2"/>
                  <c:y val="2.333580394622970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64B4-4282-BA1B-BA6B37DA0226}"/>
                </c:ext>
              </c:extLst>
            </c:dLbl>
            <c:dLbl>
              <c:idx val="8"/>
              <c:layout>
                <c:manualLayout>
                  <c:x val="-0.10553240280329"/>
                  <c:y val="2.873661763166650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64B4-4282-BA1B-BA6B37DA0226}"/>
                </c:ext>
              </c:extLst>
            </c:dLbl>
            <c:dLbl>
              <c:idx val="9"/>
              <c:layout>
                <c:manualLayout>
                  <c:x val="2.338126382047712E-2"/>
                  <c:y val="-3.9903518453436038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64B4-4282-BA1B-BA6B37DA0226}"/>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3_1 Energy by Program'!$A$2:$A$11</c:f>
              <c:strCache>
                <c:ptCount val="10"/>
                <c:pt idx="0">
                  <c:v>Small Business</c:v>
                </c:pt>
                <c:pt idx="1">
                  <c:v>Incentives</c:v>
                </c:pt>
                <c:pt idx="2">
                  <c:v>Retail/Online</c:v>
                </c:pt>
                <c:pt idx="3">
                  <c:v>Midstream/Upstream</c:v>
                </c:pt>
                <c:pt idx="4">
                  <c:v>Voltage Optimization</c:v>
                </c:pt>
                <c:pt idx="5">
                  <c:v>Product Distribution</c:v>
                </c:pt>
                <c:pt idx="6">
                  <c:v>Behavior - Res/IE</c:v>
                </c:pt>
                <c:pt idx="7">
                  <c:v>Targeted Systems</c:v>
                </c:pt>
                <c:pt idx="8">
                  <c:v>Other</c:v>
                </c:pt>
                <c:pt idx="9">
                  <c:v>Behavior Bus/Pub</c:v>
                </c:pt>
              </c:strCache>
            </c:strRef>
          </c:cat>
          <c:val>
            <c:numRef>
              <c:f>'Figure 3_1 Energy by Program'!$B$2:$B$11</c:f>
              <c:numCache>
                <c:formatCode>_(* #,##0_);_(* \(#,##0\);_(* "-"??_);_(@_)</c:formatCode>
                <c:ptCount val="10"/>
                <c:pt idx="0">
                  <c:v>251591666</c:v>
                </c:pt>
                <c:pt idx="1">
                  <c:v>230272621</c:v>
                </c:pt>
                <c:pt idx="2">
                  <c:v>227020791</c:v>
                </c:pt>
                <c:pt idx="3">
                  <c:v>180047539</c:v>
                </c:pt>
                <c:pt idx="4">
                  <c:v>179982384</c:v>
                </c:pt>
                <c:pt idx="5">
                  <c:v>179037503</c:v>
                </c:pt>
                <c:pt idx="6">
                  <c:v>109384787</c:v>
                </c:pt>
                <c:pt idx="7">
                  <c:v>90144532.099999994</c:v>
                </c:pt>
                <c:pt idx="8">
                  <c:v>46895939.200000003</c:v>
                </c:pt>
                <c:pt idx="9">
                  <c:v>46044130.600000001</c:v>
                </c:pt>
              </c:numCache>
            </c:numRef>
          </c:val>
          <c:extLst>
            <c:ext xmlns:c16="http://schemas.microsoft.com/office/drawing/2014/chart" uri="{C3380CC4-5D6E-409C-BE32-E72D297353CC}">
              <c16:uniqueId val="{00000000-64B4-4282-BA1B-BA6B37DA0226}"/>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7B7C-45DA-854B-92AC0C41A3E1}"/>
              </c:ext>
            </c:extLst>
          </c:dPt>
          <c:dPt>
            <c:idx val="1"/>
            <c:bubble3D val="0"/>
            <c:spPr>
              <a:solidFill>
                <a:schemeClr val="accent2"/>
              </a:solidFill>
              <a:ln w="19050">
                <a:noFill/>
              </a:ln>
              <a:effectLst/>
            </c:spPr>
            <c:extLst>
              <c:ext xmlns:c16="http://schemas.microsoft.com/office/drawing/2014/chart" uri="{C3380CC4-5D6E-409C-BE32-E72D297353CC}">
                <c16:uniqueId val="{00000003-7B7C-45DA-854B-92AC0C41A3E1}"/>
              </c:ext>
            </c:extLst>
          </c:dPt>
          <c:dPt>
            <c:idx val="2"/>
            <c:bubble3D val="0"/>
            <c:spPr>
              <a:solidFill>
                <a:schemeClr val="accent3"/>
              </a:solidFill>
              <a:ln w="19050">
                <a:noFill/>
              </a:ln>
              <a:effectLst/>
            </c:spPr>
            <c:extLst>
              <c:ext xmlns:c16="http://schemas.microsoft.com/office/drawing/2014/chart" uri="{C3380CC4-5D6E-409C-BE32-E72D297353CC}">
                <c16:uniqueId val="{00000005-7B7C-45DA-854B-92AC0C41A3E1}"/>
              </c:ext>
            </c:extLst>
          </c:dPt>
          <c:dPt>
            <c:idx val="3"/>
            <c:bubble3D val="0"/>
            <c:spPr>
              <a:solidFill>
                <a:schemeClr val="accent4"/>
              </a:solidFill>
              <a:ln w="19050">
                <a:noFill/>
              </a:ln>
              <a:effectLst/>
            </c:spPr>
            <c:extLst>
              <c:ext xmlns:c16="http://schemas.microsoft.com/office/drawing/2014/chart" uri="{C3380CC4-5D6E-409C-BE32-E72D297353CC}">
                <c16:uniqueId val="{00000007-7B7C-45DA-854B-92AC0C41A3E1}"/>
              </c:ext>
            </c:extLst>
          </c:dPt>
          <c:dPt>
            <c:idx val="4"/>
            <c:bubble3D val="0"/>
            <c:spPr>
              <a:solidFill>
                <a:schemeClr val="accent5"/>
              </a:solidFill>
              <a:ln w="19050">
                <a:noFill/>
              </a:ln>
              <a:effectLst/>
            </c:spPr>
            <c:extLst>
              <c:ext xmlns:c16="http://schemas.microsoft.com/office/drawing/2014/chart" uri="{C3380CC4-5D6E-409C-BE32-E72D297353CC}">
                <c16:uniqueId val="{00000009-7B7C-45DA-854B-92AC0C41A3E1}"/>
              </c:ext>
            </c:extLst>
          </c:dPt>
          <c:dPt>
            <c:idx val="5"/>
            <c:bubble3D val="0"/>
            <c:spPr>
              <a:solidFill>
                <a:schemeClr val="accent6"/>
              </a:solidFill>
              <a:ln w="19050">
                <a:noFill/>
              </a:ln>
              <a:effectLst/>
            </c:spPr>
            <c:extLst>
              <c:ext xmlns:c16="http://schemas.microsoft.com/office/drawing/2014/chart" uri="{C3380CC4-5D6E-409C-BE32-E72D297353CC}">
                <c16:uniqueId val="{0000000B-7B7C-45DA-854B-92AC0C41A3E1}"/>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7B7C-45DA-854B-92AC0C41A3E1}"/>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7B7C-45DA-854B-92AC0C41A3E1}"/>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7B7C-45DA-854B-92AC0C41A3E1}"/>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13-7B7C-45DA-854B-92AC0C41A3E1}"/>
              </c:ext>
            </c:extLst>
          </c:dPt>
          <c:dLbls>
            <c:dLbl>
              <c:idx val="0"/>
              <c:layout>
                <c:manualLayout>
                  <c:x val="3.8026276334640114E-4"/>
                  <c:y val="-5.0433271447882164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B7C-45DA-854B-92AC0C41A3E1}"/>
                </c:ext>
              </c:extLst>
            </c:dLbl>
            <c:dLbl>
              <c:idx val="1"/>
              <c:layout>
                <c:manualLayout>
                  <c:x val="2.7183021141673785E-2"/>
                  <c:y val="-1.812262636078725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B7C-45DA-854B-92AC0C41A3E1}"/>
                </c:ext>
              </c:extLst>
            </c:dLbl>
            <c:dLbl>
              <c:idx val="2"/>
              <c:layout>
                <c:manualLayout>
                  <c:x val="6.665403080187042E-2"/>
                  <c:y val="1.996707645937061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B7C-45DA-854B-92AC0C41A3E1}"/>
                </c:ext>
              </c:extLst>
            </c:dLbl>
            <c:dLbl>
              <c:idx val="3"/>
              <c:layout>
                <c:manualLayout>
                  <c:x val="-2.0551662353912388E-3"/>
                  <c:y val="1.7958800295853061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7B7C-45DA-854B-92AC0C41A3E1}"/>
                </c:ext>
              </c:extLst>
            </c:dLbl>
            <c:dLbl>
              <c:idx val="4"/>
              <c:layout>
                <c:manualLayout>
                  <c:x val="7.6356703648997326E-2"/>
                  <c:y val="2.4228769787000889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7B7C-45DA-854B-92AC0C41A3E1}"/>
                </c:ext>
              </c:extLst>
            </c:dLbl>
            <c:dLbl>
              <c:idx val="5"/>
              <c:layout>
                <c:manualLayout>
                  <c:x val="1.7336094503788812E-3"/>
                  <c:y val="-3.865154742342868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7B7C-45DA-854B-92AC0C41A3E1}"/>
                </c:ext>
              </c:extLst>
            </c:dLbl>
            <c:dLbl>
              <c:idx val="6"/>
              <c:layout>
                <c:manualLayout>
                  <c:x val="-1.1265419460011777E-2"/>
                  <c:y val="1.881424196292038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7B7C-45DA-854B-92AC0C41A3E1}"/>
                </c:ext>
              </c:extLst>
            </c:dLbl>
            <c:dLbl>
              <c:idx val="7"/>
              <c:layout>
                <c:manualLayout>
                  <c:x val="-7.1774208015974228E-2"/>
                  <c:y val="2.333580394622970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7B7C-45DA-854B-92AC0C41A3E1}"/>
                </c:ext>
              </c:extLst>
            </c:dLbl>
            <c:dLbl>
              <c:idx val="8"/>
              <c:layout>
                <c:manualLayout>
                  <c:x val="-0.10553240280329"/>
                  <c:y val="2.873661763166650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7B7C-45DA-854B-92AC0C41A3E1}"/>
                </c:ext>
              </c:extLst>
            </c:dLbl>
            <c:dLbl>
              <c:idx val="9"/>
              <c:layout>
                <c:manualLayout>
                  <c:x val="2.338126382047712E-2"/>
                  <c:y val="-3.9903518453436038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7B7C-45DA-854B-92AC0C41A3E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3_2 Peak kW by Program'!$A$2:$A$10</c:f>
              <c:strCache>
                <c:ptCount val="9"/>
                <c:pt idx="0">
                  <c:v>Behavior - Res/IE</c:v>
                </c:pt>
                <c:pt idx="1">
                  <c:v>Incentives</c:v>
                </c:pt>
                <c:pt idx="2">
                  <c:v>Midstream/Upstream</c:v>
                </c:pt>
                <c:pt idx="3">
                  <c:v>Other</c:v>
                </c:pt>
                <c:pt idx="4">
                  <c:v>Product Distribution</c:v>
                </c:pt>
                <c:pt idx="5">
                  <c:v>Retail/Online*</c:v>
                </c:pt>
                <c:pt idx="6">
                  <c:v>Small Business</c:v>
                </c:pt>
                <c:pt idx="7">
                  <c:v>Targeted Systems</c:v>
                </c:pt>
                <c:pt idx="8">
                  <c:v>Voltage Optimization</c:v>
                </c:pt>
              </c:strCache>
            </c:strRef>
          </c:cat>
          <c:val>
            <c:numRef>
              <c:f>'Figure 3_2 Peak kW by Program'!$B$2:$B$10</c:f>
              <c:numCache>
                <c:formatCode>_(* #,##0_);_(* \(#,##0\);_(* "-"??_);_(@_)</c:formatCode>
                <c:ptCount val="9"/>
                <c:pt idx="0">
                  <c:v>18880.113799999999</c:v>
                </c:pt>
                <c:pt idx="1">
                  <c:v>35829.551200000002</c:v>
                </c:pt>
                <c:pt idx="2">
                  <c:v>40965.085299999999</c:v>
                </c:pt>
                <c:pt idx="3">
                  <c:v>11980.327600000001</c:v>
                </c:pt>
                <c:pt idx="4">
                  <c:v>21462.9977</c:v>
                </c:pt>
                <c:pt idx="5">
                  <c:v>34338.821000000004</c:v>
                </c:pt>
                <c:pt idx="6">
                  <c:v>44927.082499999997</c:v>
                </c:pt>
                <c:pt idx="7">
                  <c:v>9862.7558399999998</c:v>
                </c:pt>
                <c:pt idx="8">
                  <c:v>35780.203699999998</c:v>
                </c:pt>
              </c:numCache>
            </c:numRef>
          </c:val>
          <c:extLst>
            <c:ext xmlns:c16="http://schemas.microsoft.com/office/drawing/2014/chart" uri="{C3380CC4-5D6E-409C-BE32-E72D297353CC}">
              <c16:uniqueId val="{00000014-7B7C-45DA-854B-92AC0C41A3E1}"/>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C07B-43F4-879D-AF7CB50FED83}"/>
              </c:ext>
            </c:extLst>
          </c:dPt>
          <c:dPt>
            <c:idx val="1"/>
            <c:bubble3D val="0"/>
            <c:spPr>
              <a:solidFill>
                <a:schemeClr val="accent2"/>
              </a:solidFill>
              <a:ln w="19050">
                <a:noFill/>
              </a:ln>
              <a:effectLst/>
            </c:spPr>
            <c:extLst>
              <c:ext xmlns:c16="http://schemas.microsoft.com/office/drawing/2014/chart" uri="{C3380CC4-5D6E-409C-BE32-E72D297353CC}">
                <c16:uniqueId val="{00000003-C07B-43F4-879D-AF7CB50FED83}"/>
              </c:ext>
            </c:extLst>
          </c:dPt>
          <c:dPt>
            <c:idx val="2"/>
            <c:bubble3D val="0"/>
            <c:spPr>
              <a:solidFill>
                <a:schemeClr val="accent3"/>
              </a:solidFill>
              <a:ln w="19050">
                <a:noFill/>
              </a:ln>
              <a:effectLst/>
            </c:spPr>
            <c:extLst>
              <c:ext xmlns:c16="http://schemas.microsoft.com/office/drawing/2014/chart" uri="{C3380CC4-5D6E-409C-BE32-E72D297353CC}">
                <c16:uniqueId val="{00000005-C07B-43F4-879D-AF7CB50FED83}"/>
              </c:ext>
            </c:extLst>
          </c:dPt>
          <c:dPt>
            <c:idx val="3"/>
            <c:bubble3D val="0"/>
            <c:spPr>
              <a:solidFill>
                <a:schemeClr val="accent4"/>
              </a:solidFill>
              <a:ln w="19050">
                <a:noFill/>
              </a:ln>
              <a:effectLst/>
            </c:spPr>
            <c:extLst>
              <c:ext xmlns:c16="http://schemas.microsoft.com/office/drawing/2014/chart" uri="{C3380CC4-5D6E-409C-BE32-E72D297353CC}">
                <c16:uniqueId val="{00000007-C07B-43F4-879D-AF7CB50FED83}"/>
              </c:ext>
            </c:extLst>
          </c:dPt>
          <c:dPt>
            <c:idx val="4"/>
            <c:bubble3D val="0"/>
            <c:spPr>
              <a:solidFill>
                <a:schemeClr val="accent5"/>
              </a:solidFill>
              <a:ln w="19050">
                <a:noFill/>
              </a:ln>
              <a:effectLst/>
            </c:spPr>
            <c:extLst>
              <c:ext xmlns:c16="http://schemas.microsoft.com/office/drawing/2014/chart" uri="{C3380CC4-5D6E-409C-BE32-E72D297353CC}">
                <c16:uniqueId val="{00000009-C07B-43F4-879D-AF7CB50FED83}"/>
              </c:ext>
            </c:extLst>
          </c:dPt>
          <c:dPt>
            <c:idx val="5"/>
            <c:bubble3D val="0"/>
            <c:spPr>
              <a:solidFill>
                <a:schemeClr val="accent6"/>
              </a:solidFill>
              <a:ln w="19050">
                <a:noFill/>
              </a:ln>
              <a:effectLst/>
            </c:spPr>
            <c:extLst>
              <c:ext xmlns:c16="http://schemas.microsoft.com/office/drawing/2014/chart" uri="{C3380CC4-5D6E-409C-BE32-E72D297353CC}">
                <c16:uniqueId val="{0000000B-C07B-43F4-879D-AF7CB50FED83}"/>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C07B-43F4-879D-AF7CB50FED83}"/>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C07B-43F4-879D-AF7CB50FED83}"/>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C07B-43F4-879D-AF7CB50FED83}"/>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13-C07B-43F4-879D-AF7CB50FED83}"/>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15-C07B-43F4-879D-AF7CB50FED83}"/>
              </c:ext>
            </c:extLst>
          </c:dPt>
          <c:dPt>
            <c:idx val="11"/>
            <c:bubble3D val="0"/>
            <c:spPr>
              <a:solidFill>
                <a:schemeClr val="accent6">
                  <a:lumMod val="60000"/>
                </a:schemeClr>
              </a:solidFill>
              <a:ln w="19050">
                <a:noFill/>
              </a:ln>
              <a:effectLst/>
            </c:spPr>
            <c:extLst>
              <c:ext xmlns:c16="http://schemas.microsoft.com/office/drawing/2014/chart" uri="{C3380CC4-5D6E-409C-BE32-E72D297353CC}">
                <c16:uniqueId val="{00000017-C07B-43F4-879D-AF7CB50FED83}"/>
              </c:ext>
            </c:extLst>
          </c:dPt>
          <c:dPt>
            <c:idx val="12"/>
            <c:bubble3D val="0"/>
            <c:spPr>
              <a:solidFill>
                <a:schemeClr val="accent1">
                  <a:lumMod val="80000"/>
                  <a:lumOff val="20000"/>
                </a:schemeClr>
              </a:solidFill>
              <a:ln w="19050">
                <a:noFill/>
              </a:ln>
              <a:effectLst/>
            </c:spPr>
            <c:extLst>
              <c:ext xmlns:c16="http://schemas.microsoft.com/office/drawing/2014/chart" uri="{C3380CC4-5D6E-409C-BE32-E72D297353CC}">
                <c16:uniqueId val="{00000019-C07B-43F4-879D-AF7CB50FED83}"/>
              </c:ext>
            </c:extLst>
          </c:dPt>
          <c:dPt>
            <c:idx val="13"/>
            <c:bubble3D val="0"/>
            <c:spPr>
              <a:solidFill>
                <a:schemeClr val="accent2">
                  <a:lumMod val="80000"/>
                  <a:lumOff val="20000"/>
                </a:schemeClr>
              </a:solidFill>
              <a:ln w="19050">
                <a:noFill/>
              </a:ln>
              <a:effectLst/>
            </c:spPr>
            <c:extLst>
              <c:ext xmlns:c16="http://schemas.microsoft.com/office/drawing/2014/chart" uri="{C3380CC4-5D6E-409C-BE32-E72D297353CC}">
                <c16:uniqueId val="{0000001B-C07B-43F4-879D-AF7CB50FED83}"/>
              </c:ext>
            </c:extLst>
          </c:dPt>
          <c:dLbls>
            <c:dLbl>
              <c:idx val="0"/>
              <c:layout>
                <c:manualLayout>
                  <c:x val="4.0896045781162599E-2"/>
                  <c:y val="6.7667837220430271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07B-43F4-879D-AF7CB50FED83}"/>
                </c:ext>
              </c:extLst>
            </c:dLbl>
            <c:dLbl>
              <c:idx val="1"/>
              <c:layout>
                <c:manualLayout>
                  <c:x val="-3.5238371842863901E-2"/>
                  <c:y val="6.4834185680879173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07B-43F4-879D-AF7CB50FED83}"/>
                </c:ext>
              </c:extLst>
            </c:dLbl>
            <c:dLbl>
              <c:idx val="2"/>
              <c:layout>
                <c:manualLayout>
                  <c:x val="-0.10069045746846624"/>
                  <c:y val="0.14669293391431801"/>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07B-43F4-879D-AF7CB50FED83}"/>
                </c:ext>
              </c:extLst>
            </c:dLbl>
            <c:dLbl>
              <c:idx val="3"/>
              <c:layout>
                <c:manualLayout>
                  <c:x val="-7.363587075555364E-2"/>
                  <c:y val="0.1569189186181636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07B-43F4-879D-AF7CB50FED83}"/>
                </c:ext>
              </c:extLst>
            </c:dLbl>
            <c:dLbl>
              <c:idx val="4"/>
              <c:layout>
                <c:manualLayout>
                  <c:x val="-7.1535146221476414E-2"/>
                  <c:y val="7.335421677553505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C07B-43F4-879D-AF7CB50FED83}"/>
                </c:ext>
              </c:extLst>
            </c:dLbl>
            <c:dLbl>
              <c:idx val="8"/>
              <c:layout>
                <c:manualLayout>
                  <c:x val="-0.12195827094800564"/>
                  <c:y val="-5.334716642794576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C07B-43F4-879D-AF7CB50FED83}"/>
                </c:ext>
              </c:extLst>
            </c:dLbl>
            <c:dLbl>
              <c:idx val="11"/>
              <c:layout>
                <c:manualLayout>
                  <c:x val="0.22148590181357289"/>
                  <c:y val="-4.161970409206307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7-C07B-43F4-879D-AF7CB50FED83}"/>
                </c:ext>
              </c:extLst>
            </c:dLbl>
            <c:dLbl>
              <c:idx val="13"/>
              <c:layout>
                <c:manualLayout>
                  <c:x val="0.25889778141617387"/>
                  <c:y val="-1.364822501339327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B-C07B-43F4-879D-AF7CB50FED83}"/>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'Table 4_1 Energy by End Use'!$A$2:$A$14</c:f>
              <c:strCache>
                <c:ptCount val="13"/>
                <c:pt idx="0">
                  <c:v>Lighting</c:v>
                </c:pt>
                <c:pt idx="1">
                  <c:v>Voltage Optimization</c:v>
                </c:pt>
                <c:pt idx="2">
                  <c:v>Other</c:v>
                </c:pt>
                <c:pt idx="3">
                  <c:v>Behavior</c:v>
                </c:pt>
                <c:pt idx="4">
                  <c:v>HVAC</c:v>
                </c:pt>
                <c:pt idx="5">
                  <c:v>Compressed Air</c:v>
                </c:pt>
                <c:pt idx="6">
                  <c:v>Appliances</c:v>
                </c:pt>
                <c:pt idx="7">
                  <c:v>Shell</c:v>
                </c:pt>
                <c:pt idx="8">
                  <c:v>Consumer Electronics</c:v>
                </c:pt>
                <c:pt idx="9">
                  <c:v>Refrigeration</c:v>
                </c:pt>
                <c:pt idx="10">
                  <c:v>Hot Water</c:v>
                </c:pt>
                <c:pt idx="11">
                  <c:v>EMS &amp; BAS</c:v>
                </c:pt>
                <c:pt idx="12">
                  <c:v>Food Service Equipment</c:v>
                </c:pt>
              </c:strCache>
            </c:strRef>
          </c:cat>
          <c:val>
            <c:numRef>
              <c:f>'Table 4_1 Energy by End Use'!$D$2:$D$14</c:f>
              <c:numCache>
                <c:formatCode>#,##0</c:formatCode>
                <c:ptCount val="13"/>
                <c:pt idx="0">
                  <c:v>934922945</c:v>
                </c:pt>
                <c:pt idx="1">
                  <c:v>179982384</c:v>
                </c:pt>
                <c:pt idx="2">
                  <c:v>154960629</c:v>
                </c:pt>
                <c:pt idx="3">
                  <c:v>109384787</c:v>
                </c:pt>
                <c:pt idx="4">
                  <c:v>56750104.759999998</c:v>
                </c:pt>
                <c:pt idx="5">
                  <c:v>46726045</c:v>
                </c:pt>
                <c:pt idx="6">
                  <c:v>26699666.090424497</c:v>
                </c:pt>
                <c:pt idx="7">
                  <c:v>17287249</c:v>
                </c:pt>
                <c:pt idx="8">
                  <c:v>13967553</c:v>
                </c:pt>
                <c:pt idx="9">
                  <c:v>12440197</c:v>
                </c:pt>
                <c:pt idx="10">
                  <c:v>6760247</c:v>
                </c:pt>
                <c:pt idx="11">
                  <c:v>3941749</c:v>
                </c:pt>
                <c:pt idx="12">
                  <c:v>1559223</c:v>
                </c:pt>
              </c:numCache>
            </c:numRef>
          </c:val>
          <c:extLst>
            <c:ext xmlns:c16="http://schemas.microsoft.com/office/drawing/2014/chart" uri="{C3380CC4-5D6E-409C-BE32-E72D297353CC}">
              <c16:uniqueId val="{0000001C-C07B-43F4-879D-AF7CB50FED83}"/>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hyperlink" Target="#TOC!A1"/></Relationships>
</file>

<file path=xl/drawings/_rels/drawing10.xml.rels><?xml version="1.0" encoding="UTF-8" standalone="yes"?>
<Relationships xmlns="http://schemas.openxmlformats.org/package/2006/relationships"><Relationship Id="rId1" Type="http://schemas.openxmlformats.org/officeDocument/2006/relationships/hyperlink" Target="#TOC!A1"/></Relationships>
</file>

<file path=xl/drawings/_rels/drawing11.xml.rels><?xml version="1.0" encoding="UTF-8" standalone="yes"?>
<Relationships xmlns="http://schemas.openxmlformats.org/package/2006/relationships"><Relationship Id="rId1" Type="http://schemas.openxmlformats.org/officeDocument/2006/relationships/hyperlink" Target="#TOC!A1"/></Relationships>
</file>

<file path=xl/drawings/_rels/drawing12.xml.rels><?xml version="1.0" encoding="UTF-8" standalone="yes"?>
<Relationships xmlns="http://schemas.openxmlformats.org/package/2006/relationships"><Relationship Id="rId1" Type="http://schemas.openxmlformats.org/officeDocument/2006/relationships/hyperlink" Target="#TOC!A1"/></Relationships>
</file>

<file path=xl/drawings/_rels/drawing13.xml.rels><?xml version="1.0" encoding="UTF-8" standalone="yes"?>
<Relationships xmlns="http://schemas.openxmlformats.org/package/2006/relationships"><Relationship Id="rId1" Type="http://schemas.openxmlformats.org/officeDocument/2006/relationships/hyperlink" Target="#TOC!A1"/></Relationships>
</file>

<file path=xl/drawings/_rels/drawing14.xml.rels><?xml version="1.0" encoding="UTF-8" standalone="yes"?>
<Relationships xmlns="http://schemas.openxmlformats.org/package/2006/relationships"><Relationship Id="rId1" Type="http://schemas.openxmlformats.org/officeDocument/2006/relationships/hyperlink" Target="#TOC!A1"/></Relationships>
</file>

<file path=xl/drawings/_rels/drawing15.xml.rels><?xml version="1.0" encoding="UTF-8" standalone="yes"?>
<Relationships xmlns="http://schemas.openxmlformats.org/package/2006/relationships"><Relationship Id="rId1" Type="http://schemas.openxmlformats.org/officeDocument/2006/relationships/hyperlink" Target="#TOC!A1"/></Relationships>
</file>

<file path=xl/drawings/_rels/drawing16.xml.rels><?xml version="1.0" encoding="UTF-8" standalone="yes"?>
<Relationships xmlns="http://schemas.openxmlformats.org/package/2006/relationships"><Relationship Id="rId1" Type="http://schemas.openxmlformats.org/officeDocument/2006/relationships/hyperlink" Target="#TOC!A1"/></Relationships>
</file>

<file path=xl/drawings/_rels/drawing17.xml.rels><?xml version="1.0" encoding="UTF-8" standalone="yes"?>
<Relationships xmlns="http://schemas.openxmlformats.org/package/2006/relationships"><Relationship Id="rId1" Type="http://schemas.openxmlformats.org/officeDocument/2006/relationships/hyperlink" Target="#TOC!A1"/></Relationships>
</file>

<file path=xl/drawings/_rels/drawing18.xml.rels><?xml version="1.0" encoding="UTF-8" standalone="yes"?>
<Relationships xmlns="http://schemas.openxmlformats.org/package/2006/relationships"><Relationship Id="rId2" Type="http://schemas.openxmlformats.org/officeDocument/2006/relationships/hyperlink" Target="#TOC!A1"/><Relationship Id="rId1" Type="http://schemas.openxmlformats.org/officeDocument/2006/relationships/chart" Target="../charts/chart2.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hyperlink" Target="#TOC!A1"/></Relationships>
</file>

<file path=xl/drawings/_rels/drawing2.xml.rels><?xml version="1.0" encoding="UTF-8" standalone="yes"?>
<Relationships xmlns="http://schemas.openxmlformats.org/package/2006/relationships"><Relationship Id="rId1" Type="http://schemas.openxmlformats.org/officeDocument/2006/relationships/hyperlink" Target="#TOC!A1"/></Relationships>
</file>

<file path=xl/drawings/_rels/drawing20.xml.rels><?xml version="1.0" encoding="UTF-8" standalone="yes"?>
<Relationships xmlns="http://schemas.openxmlformats.org/package/2006/relationships"><Relationship Id="rId1" Type="http://schemas.openxmlformats.org/officeDocument/2006/relationships/hyperlink" Target="#TOC!A1"/></Relationships>
</file>

<file path=xl/drawings/_rels/drawing21.xml.rels><?xml version="1.0" encoding="UTF-8" standalone="yes"?>
<Relationships xmlns="http://schemas.openxmlformats.org/package/2006/relationships"><Relationship Id="rId2" Type="http://schemas.openxmlformats.org/officeDocument/2006/relationships/hyperlink" Target="#TOC!A1"/><Relationship Id="rId1" Type="http://schemas.openxmlformats.org/officeDocument/2006/relationships/chart" Target="../charts/chart4.xml"/></Relationships>
</file>

<file path=xl/drawings/_rels/drawing22.xml.rels><?xml version="1.0" encoding="UTF-8" standalone="yes"?>
<Relationships xmlns="http://schemas.openxmlformats.org/package/2006/relationships"><Relationship Id="rId1" Type="http://schemas.openxmlformats.org/officeDocument/2006/relationships/hyperlink" Target="#TOC!A1"/></Relationships>
</file>

<file path=xl/drawings/_rels/drawing23.xml.rels><?xml version="1.0" encoding="UTF-8" standalone="yes"?>
<Relationships xmlns="http://schemas.openxmlformats.org/package/2006/relationships"><Relationship Id="rId1" Type="http://schemas.openxmlformats.org/officeDocument/2006/relationships/hyperlink" Target="#TOC!A1"/></Relationships>
</file>

<file path=xl/drawings/_rels/drawing24.xml.rels><?xml version="1.0" encoding="UTF-8" standalone="yes"?>
<Relationships xmlns="http://schemas.openxmlformats.org/package/2006/relationships"><Relationship Id="rId1" Type="http://schemas.openxmlformats.org/officeDocument/2006/relationships/hyperlink" Target="#TOC!A1"/></Relationships>
</file>

<file path=xl/drawings/_rels/drawing25.xml.rels><?xml version="1.0" encoding="UTF-8" standalone="yes"?>
<Relationships xmlns="http://schemas.openxmlformats.org/package/2006/relationships"><Relationship Id="rId1" Type="http://schemas.openxmlformats.org/officeDocument/2006/relationships/hyperlink" Target="#TOC!A1"/></Relationships>
</file>

<file path=xl/drawings/_rels/drawing26.xml.rels><?xml version="1.0" encoding="UTF-8" standalone="yes"?>
<Relationships xmlns="http://schemas.openxmlformats.org/package/2006/relationships"><Relationship Id="rId1" Type="http://schemas.openxmlformats.org/officeDocument/2006/relationships/hyperlink" Target="#TOC!A1"/></Relationships>
</file>

<file path=xl/drawings/_rels/drawing27.xml.rels><?xml version="1.0" encoding="UTF-8" standalone="yes"?>
<Relationships xmlns="http://schemas.openxmlformats.org/package/2006/relationships"><Relationship Id="rId1" Type="http://schemas.openxmlformats.org/officeDocument/2006/relationships/hyperlink" Target="#TOC!A1"/></Relationships>
</file>

<file path=xl/drawings/_rels/drawing28.xml.rels><?xml version="1.0" encoding="UTF-8" standalone="yes"?>
<Relationships xmlns="http://schemas.openxmlformats.org/package/2006/relationships"><Relationship Id="rId1" Type="http://schemas.openxmlformats.org/officeDocument/2006/relationships/hyperlink" Target="#TOC!A1"/></Relationships>
</file>

<file path=xl/drawings/_rels/drawing29.xml.rels><?xml version="1.0" encoding="UTF-8" standalone="yes"?>
<Relationships xmlns="http://schemas.openxmlformats.org/package/2006/relationships"><Relationship Id="rId1" Type="http://schemas.openxmlformats.org/officeDocument/2006/relationships/hyperlink" Target="#TOC!A1"/></Relationships>
</file>

<file path=xl/drawings/_rels/drawing3.xml.rels><?xml version="1.0" encoding="UTF-8" standalone="yes"?>
<Relationships xmlns="http://schemas.openxmlformats.org/package/2006/relationships"><Relationship Id="rId2" Type="http://schemas.openxmlformats.org/officeDocument/2006/relationships/hyperlink" Target="#TOC!A1"/><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1" Type="http://schemas.openxmlformats.org/officeDocument/2006/relationships/hyperlink" Target="#TOC!A1"/></Relationships>
</file>

<file path=xl/drawings/_rels/drawing31.xml.rels><?xml version="1.0" encoding="UTF-8" standalone="yes"?>
<Relationships xmlns="http://schemas.openxmlformats.org/package/2006/relationships"><Relationship Id="rId1" Type="http://schemas.openxmlformats.org/officeDocument/2006/relationships/hyperlink" Target="#TOC!A1"/></Relationships>
</file>

<file path=xl/drawings/_rels/drawing32.xml.rels><?xml version="1.0" encoding="UTF-8" standalone="yes"?>
<Relationships xmlns="http://schemas.openxmlformats.org/package/2006/relationships"><Relationship Id="rId1" Type="http://schemas.openxmlformats.org/officeDocument/2006/relationships/hyperlink" Target="#TOC!A1"/></Relationships>
</file>

<file path=xl/drawings/_rels/drawing33.xml.rels><?xml version="1.0" encoding="UTF-8" standalone="yes"?>
<Relationships xmlns="http://schemas.openxmlformats.org/package/2006/relationships"><Relationship Id="rId1" Type="http://schemas.openxmlformats.org/officeDocument/2006/relationships/hyperlink" Target="#TOC!A1"/></Relationships>
</file>

<file path=xl/drawings/_rels/drawing34.xml.rels><?xml version="1.0" encoding="UTF-8" standalone="yes"?>
<Relationships xmlns="http://schemas.openxmlformats.org/package/2006/relationships"><Relationship Id="rId1" Type="http://schemas.openxmlformats.org/officeDocument/2006/relationships/hyperlink" Target="#TOC!A1"/></Relationships>
</file>

<file path=xl/drawings/_rels/drawing35.xml.rels><?xml version="1.0" encoding="UTF-8" standalone="yes"?>
<Relationships xmlns="http://schemas.openxmlformats.org/package/2006/relationships"><Relationship Id="rId1" Type="http://schemas.openxmlformats.org/officeDocument/2006/relationships/hyperlink" Target="#TOC!A1"/></Relationships>
</file>

<file path=xl/drawings/_rels/drawing4.xml.rels><?xml version="1.0" encoding="UTF-8" standalone="yes"?>
<Relationships xmlns="http://schemas.openxmlformats.org/package/2006/relationships"><Relationship Id="rId1" Type="http://schemas.openxmlformats.org/officeDocument/2006/relationships/hyperlink" Target="#TOC!A1"/></Relationships>
</file>

<file path=xl/drawings/_rels/drawing5.xml.rels><?xml version="1.0" encoding="UTF-8" standalone="yes"?>
<Relationships xmlns="http://schemas.openxmlformats.org/package/2006/relationships"><Relationship Id="rId1" Type="http://schemas.openxmlformats.org/officeDocument/2006/relationships/hyperlink" Target="#TOC!A1"/></Relationships>
</file>

<file path=xl/drawings/_rels/drawing6.xml.rels><?xml version="1.0" encoding="UTF-8" standalone="yes"?>
<Relationships xmlns="http://schemas.openxmlformats.org/package/2006/relationships"><Relationship Id="rId1" Type="http://schemas.openxmlformats.org/officeDocument/2006/relationships/hyperlink" Target="#TOC!A1"/></Relationships>
</file>

<file path=xl/drawings/_rels/drawing7.xml.rels><?xml version="1.0" encoding="UTF-8" standalone="yes"?>
<Relationships xmlns="http://schemas.openxmlformats.org/package/2006/relationships"><Relationship Id="rId1" Type="http://schemas.openxmlformats.org/officeDocument/2006/relationships/hyperlink" Target="#TOC!A1"/></Relationships>
</file>

<file path=xl/drawings/_rels/drawing8.xml.rels><?xml version="1.0" encoding="UTF-8" standalone="yes"?>
<Relationships xmlns="http://schemas.openxmlformats.org/package/2006/relationships"><Relationship Id="rId1" Type="http://schemas.openxmlformats.org/officeDocument/2006/relationships/hyperlink" Target="#TOC!A1"/></Relationships>
</file>

<file path=xl/drawings/_rels/drawing9.xml.rels><?xml version="1.0" encoding="UTF-8" standalone="yes"?>
<Relationships xmlns="http://schemas.openxmlformats.org/package/2006/relationships"><Relationship Id="rId1" Type="http://schemas.openxmlformats.org/officeDocument/2006/relationships/hyperlink" Target="#TOC!A1"/></Relationships>
</file>

<file path=xl/drawings/drawing1.xml><?xml version="1.0" encoding="utf-8"?>
<xdr:wsDr xmlns:xdr="http://schemas.openxmlformats.org/drawingml/2006/spreadsheetDrawing" xmlns:a="http://schemas.openxmlformats.org/drawingml/2006/main">
  <xdr:twoCellAnchor>
    <xdr:from>
      <xdr:col>3</xdr:col>
      <xdr:colOff>138112</xdr:colOff>
      <xdr:row>0</xdr:row>
      <xdr:rowOff>28575</xdr:rowOff>
    </xdr:from>
    <xdr:to>
      <xdr:col>4</xdr:col>
      <xdr:colOff>424427</xdr:colOff>
      <xdr:row>1</xdr:row>
      <xdr:rowOff>2495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7E1860C1-0163-4AA2-8A94-16885D7C97B5}"/>
            </a:ext>
          </a:extLst>
        </xdr:cNvPr>
        <xdr:cNvSpPr/>
      </xdr:nvSpPr>
      <xdr:spPr>
        <a:xfrm>
          <a:off x="9858375" y="28575"/>
          <a:ext cx="1086415" cy="302533"/>
        </a:xfrm>
        <a:prstGeom prst="rect">
          <a:avLst/>
        </a:prstGeom>
        <a:solidFill>
          <a:srgbClr val="92D050"/>
        </a:solidFill>
        <a:scene3d>
          <a:camera prst="orthographicFront"/>
          <a:lightRig rig="chilly" dir="t"/>
        </a:scene3d>
        <a:sp3d extrusionH="76200" prstMaterial="metal">
          <a:bevelT w="44450" h="44450"/>
          <a:bevelB w="50800" h="50800" prst="relaxedInset"/>
          <a:extrusionClr>
            <a:schemeClr val="bg2"/>
          </a:extrusion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Go</a:t>
          </a:r>
          <a:r>
            <a:rPr lang="en-US" sz="1100" baseline="0"/>
            <a:t> to the TOC</a:t>
          </a:r>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757238</xdr:colOff>
      <xdr:row>0</xdr:row>
      <xdr:rowOff>33338</xdr:rowOff>
    </xdr:from>
    <xdr:to>
      <xdr:col>1</xdr:col>
      <xdr:colOff>1848416</xdr:colOff>
      <xdr:row>0</xdr:row>
      <xdr:rowOff>339047</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7B8EDA0A-F044-437E-B37C-90200DF83641}"/>
            </a:ext>
          </a:extLst>
        </xdr:cNvPr>
        <xdr:cNvSpPr/>
      </xdr:nvSpPr>
      <xdr:spPr>
        <a:xfrm>
          <a:off x="757238" y="33338"/>
          <a:ext cx="1091178" cy="305709"/>
        </a:xfrm>
        <a:prstGeom prst="rect">
          <a:avLst/>
        </a:prstGeom>
        <a:solidFill>
          <a:srgbClr val="92D050"/>
        </a:solidFill>
        <a:scene3d>
          <a:camera prst="orthographicFront"/>
          <a:lightRig rig="chilly" dir="t"/>
        </a:scene3d>
        <a:sp3d extrusionH="76200" prstMaterial="metal">
          <a:bevelT w="44450" h="44450"/>
          <a:bevelB w="50800" h="50800" prst="relaxedInset"/>
          <a:extrusionClr>
            <a:schemeClr val="bg2"/>
          </a:extrusion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Go</a:t>
          </a:r>
          <a:r>
            <a:rPr lang="en-US" sz="1100" baseline="0"/>
            <a:t> to the TOC</a:t>
          </a:r>
          <a:endParaRPr 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2133609</xdr:colOff>
      <xdr:row>0</xdr:row>
      <xdr:rowOff>0</xdr:rowOff>
    </xdr:from>
    <xdr:to>
      <xdr:col>0</xdr:col>
      <xdr:colOff>3231136</xdr:colOff>
      <xdr:row>0</xdr:row>
      <xdr:rowOff>304121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3C239E9E-96BB-4080-93D1-41BF1AF11763}"/>
            </a:ext>
          </a:extLst>
        </xdr:cNvPr>
        <xdr:cNvSpPr/>
      </xdr:nvSpPr>
      <xdr:spPr>
        <a:xfrm>
          <a:off x="2133609" y="0"/>
          <a:ext cx="1097527" cy="304121"/>
        </a:xfrm>
        <a:prstGeom prst="rect">
          <a:avLst/>
        </a:prstGeom>
        <a:solidFill>
          <a:srgbClr val="92D050"/>
        </a:solidFill>
        <a:scene3d>
          <a:camera prst="orthographicFront"/>
          <a:lightRig rig="chilly" dir="t"/>
        </a:scene3d>
        <a:sp3d extrusionH="76200" prstMaterial="metal">
          <a:bevelT w="44450" h="44450"/>
          <a:bevelB w="50800" h="50800" prst="relaxedInset"/>
          <a:extrusionClr>
            <a:schemeClr val="bg2"/>
          </a:extrusion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Go</a:t>
          </a:r>
          <a:r>
            <a:rPr lang="en-US" sz="1100" baseline="0"/>
            <a:t> to the TOC</a:t>
          </a:r>
          <a:endParaRPr 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549276</xdr:colOff>
      <xdr:row>0</xdr:row>
      <xdr:rowOff>30164</xdr:rowOff>
    </xdr:from>
    <xdr:to>
      <xdr:col>0</xdr:col>
      <xdr:colOff>1637279</xdr:colOff>
      <xdr:row>1</xdr:row>
      <xdr:rowOff>2498</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93387B0C-8099-46A9-A02C-9B855FD432E3}"/>
            </a:ext>
          </a:extLst>
        </xdr:cNvPr>
        <xdr:cNvSpPr/>
      </xdr:nvSpPr>
      <xdr:spPr>
        <a:xfrm>
          <a:off x="547688" y="28576"/>
          <a:ext cx="1091178" cy="305709"/>
        </a:xfrm>
        <a:prstGeom prst="rect">
          <a:avLst/>
        </a:prstGeom>
        <a:solidFill>
          <a:srgbClr val="92D050"/>
        </a:solidFill>
        <a:scene3d>
          <a:camera prst="orthographicFront"/>
          <a:lightRig rig="chilly" dir="t"/>
        </a:scene3d>
        <a:sp3d extrusionH="76200" prstMaterial="metal">
          <a:bevelT w="44450" h="44450"/>
          <a:bevelB w="50800" h="50800" prst="relaxedInset"/>
          <a:extrusionClr>
            <a:schemeClr val="bg2"/>
          </a:extrusion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Go</a:t>
          </a:r>
          <a:r>
            <a:rPr lang="en-US" sz="1100" baseline="0"/>
            <a:t> to the TOC</a:t>
          </a:r>
          <a:endParaRPr 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468313</xdr:colOff>
      <xdr:row>0</xdr:row>
      <xdr:rowOff>0</xdr:rowOff>
    </xdr:from>
    <xdr:to>
      <xdr:col>0</xdr:col>
      <xdr:colOff>1554728</xdr:colOff>
      <xdr:row>0</xdr:row>
      <xdr:rowOff>304122</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1B34E0F2-D252-4843-A024-994392EF046E}"/>
            </a:ext>
          </a:extLst>
        </xdr:cNvPr>
        <xdr:cNvSpPr/>
      </xdr:nvSpPr>
      <xdr:spPr>
        <a:xfrm>
          <a:off x="466725" y="0"/>
          <a:ext cx="1088003" cy="304122"/>
        </a:xfrm>
        <a:prstGeom prst="rect">
          <a:avLst/>
        </a:prstGeom>
        <a:solidFill>
          <a:srgbClr val="92D050"/>
        </a:solidFill>
        <a:scene3d>
          <a:camera prst="orthographicFront"/>
          <a:lightRig rig="chilly" dir="t"/>
        </a:scene3d>
        <a:sp3d extrusionH="76200" prstMaterial="metal">
          <a:bevelT w="44450" h="44450"/>
          <a:bevelB w="50800" h="50800" prst="relaxedInset"/>
          <a:extrusionClr>
            <a:schemeClr val="bg2"/>
          </a:extrusion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Go</a:t>
          </a:r>
          <a:r>
            <a:rPr lang="en-US" sz="1100" baseline="0"/>
            <a:t> to the TOC</a:t>
          </a:r>
          <a:endParaRPr 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editAs="absolute">
    <xdr:from>
      <xdr:col>0</xdr:col>
      <xdr:colOff>482601</xdr:colOff>
      <xdr:row>0</xdr:row>
      <xdr:rowOff>19050</xdr:rowOff>
    </xdr:from>
    <xdr:to>
      <xdr:col>0</xdr:col>
      <xdr:colOff>1439863</xdr:colOff>
      <xdr:row>0</xdr:row>
      <xdr:rowOff>277812</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3715E6F8-C893-423D-9CBD-B6E12EC0002D}"/>
            </a:ext>
          </a:extLst>
        </xdr:cNvPr>
        <xdr:cNvSpPr/>
      </xdr:nvSpPr>
      <xdr:spPr>
        <a:xfrm>
          <a:off x="479426" y="19050"/>
          <a:ext cx="1011237" cy="261937"/>
        </a:xfrm>
        <a:prstGeom prst="rect">
          <a:avLst/>
        </a:prstGeom>
        <a:solidFill>
          <a:srgbClr val="92D050"/>
        </a:solidFill>
        <a:scene3d>
          <a:camera prst="orthographicFront"/>
          <a:lightRig rig="chilly" dir="t"/>
        </a:scene3d>
        <a:sp3d extrusionH="76200" prstMaterial="metal">
          <a:bevelT w="44450" h="44450"/>
          <a:bevelB w="50800" h="50800" prst="relaxedInset"/>
          <a:extrusionClr>
            <a:schemeClr val="bg2"/>
          </a:extrusion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Go</a:t>
          </a:r>
          <a:r>
            <a:rPr lang="en-US" sz="1100" baseline="0"/>
            <a:t> to the TOC</a:t>
          </a:r>
          <a:endParaRPr 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editAs="absolute">
    <xdr:from>
      <xdr:col>0</xdr:col>
      <xdr:colOff>533400</xdr:colOff>
      <xdr:row>0</xdr:row>
      <xdr:rowOff>0</xdr:rowOff>
    </xdr:from>
    <xdr:to>
      <xdr:col>1</xdr:col>
      <xdr:colOff>26987</xdr:colOff>
      <xdr:row>0</xdr:row>
      <xdr:rowOff>263525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22FF2FA-020E-4ED7-BA1E-14B1766B56F0}"/>
            </a:ext>
          </a:extLst>
        </xdr:cNvPr>
        <xdr:cNvSpPr/>
      </xdr:nvSpPr>
      <xdr:spPr>
        <a:xfrm>
          <a:off x="533400" y="0"/>
          <a:ext cx="1008062" cy="263525"/>
        </a:xfrm>
        <a:prstGeom prst="rect">
          <a:avLst/>
        </a:prstGeom>
        <a:solidFill>
          <a:srgbClr val="92D050"/>
        </a:solidFill>
        <a:scene3d>
          <a:camera prst="orthographicFront"/>
          <a:lightRig rig="chilly" dir="t"/>
        </a:scene3d>
        <a:sp3d extrusionH="76200" prstMaterial="metal">
          <a:bevelT w="44450" h="44450"/>
          <a:bevelB w="50800" h="50800" prst="relaxedInset"/>
          <a:extrusionClr>
            <a:schemeClr val="bg2"/>
          </a:extrusion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Go</a:t>
          </a:r>
          <a:r>
            <a:rPr lang="en-US" sz="1100" baseline="0"/>
            <a:t> to the TOC</a:t>
          </a:r>
          <a:endParaRPr 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editAs="absolute">
    <xdr:from>
      <xdr:col>7</xdr:col>
      <xdr:colOff>0</xdr:colOff>
      <xdr:row>0</xdr:row>
      <xdr:rowOff>0</xdr:rowOff>
    </xdr:from>
    <xdr:to>
      <xdr:col>8</xdr:col>
      <xdr:colOff>209550</xdr:colOff>
      <xdr:row>0</xdr:row>
      <xdr:rowOff>263525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22D76403-2969-4F86-B339-F44CF97804AA}"/>
            </a:ext>
          </a:extLst>
        </xdr:cNvPr>
        <xdr:cNvSpPr/>
      </xdr:nvSpPr>
      <xdr:spPr>
        <a:xfrm>
          <a:off x="7891463" y="0"/>
          <a:ext cx="1009650" cy="263525"/>
        </a:xfrm>
        <a:prstGeom prst="rect">
          <a:avLst/>
        </a:prstGeom>
        <a:solidFill>
          <a:srgbClr val="92D050"/>
        </a:solidFill>
        <a:scene3d>
          <a:camera prst="orthographicFront"/>
          <a:lightRig rig="chilly" dir="t"/>
        </a:scene3d>
        <a:sp3d extrusionH="76200" prstMaterial="metal">
          <a:bevelT w="44450" h="44450"/>
          <a:bevelB w="50800" h="50800" prst="relaxedInset"/>
          <a:extrusionClr>
            <a:schemeClr val="bg2"/>
          </a:extrusion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Go</a:t>
          </a:r>
          <a:r>
            <a:rPr lang="en-US" sz="1100" baseline="0"/>
            <a:t> to the TOC</a:t>
          </a:r>
          <a:endParaRPr 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editAs="absolute">
    <xdr:from>
      <xdr:col>0</xdr:col>
      <xdr:colOff>533400</xdr:colOff>
      <xdr:row>0</xdr:row>
      <xdr:rowOff>0</xdr:rowOff>
    </xdr:from>
    <xdr:to>
      <xdr:col>1</xdr:col>
      <xdr:colOff>23812</xdr:colOff>
      <xdr:row>0</xdr:row>
      <xdr:rowOff>263525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A155DCF2-90A7-4D18-9619-133AD8600EF5}"/>
            </a:ext>
          </a:extLst>
        </xdr:cNvPr>
        <xdr:cNvSpPr/>
      </xdr:nvSpPr>
      <xdr:spPr>
        <a:xfrm>
          <a:off x="533400" y="0"/>
          <a:ext cx="1009650" cy="263525"/>
        </a:xfrm>
        <a:prstGeom prst="rect">
          <a:avLst/>
        </a:prstGeom>
        <a:solidFill>
          <a:srgbClr val="92D050"/>
        </a:solidFill>
        <a:scene3d>
          <a:camera prst="orthographicFront"/>
          <a:lightRig rig="chilly" dir="t"/>
        </a:scene3d>
        <a:sp3d extrusionH="76200" prstMaterial="metal">
          <a:bevelT w="44450" h="44450"/>
          <a:bevelB w="50800" h="50800" prst="relaxedInset"/>
          <a:extrusionClr>
            <a:schemeClr val="bg2"/>
          </a:extrusion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Go</a:t>
          </a:r>
          <a:r>
            <a:rPr lang="en-US" sz="1100" baseline="0"/>
            <a:t> to the TOC</a:t>
          </a:r>
          <a:endParaRPr lang="en-US"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7</xdr:col>
      <xdr:colOff>733424</xdr:colOff>
      <xdr:row>10</xdr:row>
      <xdr:rowOff>23812</xdr:rowOff>
    </xdr:from>
    <xdr:to>
      <xdr:col>16</xdr:col>
      <xdr:colOff>285749</xdr:colOff>
      <xdr:row>34</xdr:row>
      <xdr:rowOff>152400</xdr:rowOff>
    </xdr:to>
    <xdr:graphicFrame macro="">
      <xdr:nvGraphicFramePr>
        <xdr:cNvPr id="2" name="Chart 1">
          <a:extLst>
            <a:ext uri="{FF2B5EF4-FFF2-40B4-BE49-F238E27FC236}">
              <a16:creationId xmlns:a16="http://schemas.microsoft.com/office/drawing/2014/main" id="{1942D5C8-30FD-26F6-024A-2C955A6A830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3</xdr:col>
      <xdr:colOff>577851</xdr:colOff>
      <xdr:row>0</xdr:row>
      <xdr:rowOff>4763</xdr:rowOff>
    </xdr:from>
    <xdr:to>
      <xdr:col>4</xdr:col>
      <xdr:colOff>758826</xdr:colOff>
      <xdr:row>1</xdr:row>
      <xdr:rowOff>82550</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0F8638FC-B7AA-4E20-B21E-53E3C7BB34D0}"/>
            </a:ext>
          </a:extLst>
        </xdr:cNvPr>
        <xdr:cNvSpPr/>
      </xdr:nvSpPr>
      <xdr:spPr>
        <a:xfrm>
          <a:off x="3244851" y="4763"/>
          <a:ext cx="1009650" cy="263525"/>
        </a:xfrm>
        <a:prstGeom prst="rect">
          <a:avLst/>
        </a:prstGeom>
        <a:solidFill>
          <a:srgbClr val="92D050"/>
        </a:solidFill>
        <a:scene3d>
          <a:camera prst="orthographicFront"/>
          <a:lightRig rig="chilly" dir="t"/>
        </a:scene3d>
        <a:sp3d extrusionH="76200" prstMaterial="metal">
          <a:bevelT w="44450" h="44450"/>
          <a:bevelB w="50800" h="50800" prst="relaxedInset"/>
          <a:extrusionClr>
            <a:schemeClr val="bg2"/>
          </a:extrusion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Go</a:t>
          </a:r>
          <a:r>
            <a:rPr lang="en-US" sz="1100" baseline="0"/>
            <a:t> to the TOC</a:t>
          </a:r>
          <a:endParaRPr lang="en-US" sz="1100"/>
        </a:p>
      </xdr:txBody>
    </xdr:sp>
    <xdr:clientData/>
  </xdr:twoCellAnchor>
</xdr:wsDr>
</file>

<file path=xl/drawings/drawing19.xml><?xml version="1.0" encoding="utf-8"?>
<xdr:wsDr xmlns:xdr="http://schemas.openxmlformats.org/drawingml/2006/spreadsheetDrawing" xmlns:a="http://schemas.openxmlformats.org/drawingml/2006/main">
  <xdr:twoCellAnchor editAs="absolute">
    <xdr:from>
      <xdr:col>4</xdr:col>
      <xdr:colOff>0</xdr:colOff>
      <xdr:row>0</xdr:row>
      <xdr:rowOff>0</xdr:rowOff>
    </xdr:from>
    <xdr:to>
      <xdr:col>5</xdr:col>
      <xdr:colOff>209550</xdr:colOff>
      <xdr:row>1</xdr:row>
      <xdr:rowOff>77787</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6350B75E-42D1-49DD-AF7B-4B6C4FC58295}"/>
            </a:ext>
          </a:extLst>
        </xdr:cNvPr>
        <xdr:cNvSpPr/>
      </xdr:nvSpPr>
      <xdr:spPr>
        <a:xfrm>
          <a:off x="4057650" y="0"/>
          <a:ext cx="1009650" cy="263525"/>
        </a:xfrm>
        <a:prstGeom prst="rect">
          <a:avLst/>
        </a:prstGeom>
        <a:solidFill>
          <a:srgbClr val="92D050"/>
        </a:solidFill>
        <a:scene3d>
          <a:camera prst="orthographicFront"/>
          <a:lightRig rig="chilly" dir="t"/>
        </a:scene3d>
        <a:sp3d extrusionH="76200" prstMaterial="metal">
          <a:bevelT w="44450" h="44450"/>
          <a:bevelB w="50800" h="50800" prst="relaxedInset"/>
          <a:extrusionClr>
            <a:schemeClr val="bg2"/>
          </a:extrusion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Go</a:t>
          </a:r>
          <a:r>
            <a:rPr lang="en-US" sz="1100" baseline="0"/>
            <a:t> to the TOC</a:t>
          </a:r>
          <a:endParaRPr lang="en-US" sz="1100"/>
        </a:p>
      </xdr:txBody>
    </xdr:sp>
    <xdr:clientData/>
  </xdr:twoCellAnchor>
  <xdr:twoCellAnchor>
    <xdr:from>
      <xdr:col>5</xdr:col>
      <xdr:colOff>0</xdr:colOff>
      <xdr:row>7</xdr:row>
      <xdr:rowOff>0</xdr:rowOff>
    </xdr:from>
    <xdr:to>
      <xdr:col>13</xdr:col>
      <xdr:colOff>352425</xdr:colOff>
      <xdr:row>31</xdr:row>
      <xdr:rowOff>128588</xdr:rowOff>
    </xdr:to>
    <xdr:graphicFrame macro="">
      <xdr:nvGraphicFramePr>
        <xdr:cNvPr id="2" name="Chart 1">
          <a:extLst>
            <a:ext uri="{FF2B5EF4-FFF2-40B4-BE49-F238E27FC236}">
              <a16:creationId xmlns:a16="http://schemas.microsoft.com/office/drawing/2014/main" id="{9800035F-9D96-4713-943E-2133B195B7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638174</xdr:colOff>
      <xdr:row>0</xdr:row>
      <xdr:rowOff>33338</xdr:rowOff>
    </xdr:from>
    <xdr:to>
      <xdr:col>9</xdr:col>
      <xdr:colOff>124389</xdr:colOff>
      <xdr:row>0</xdr:row>
      <xdr:rowOff>335871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96D883F2-6AF4-4D83-AA0C-561568838487}"/>
            </a:ext>
          </a:extLst>
        </xdr:cNvPr>
        <xdr:cNvSpPr/>
      </xdr:nvSpPr>
      <xdr:spPr>
        <a:xfrm>
          <a:off x="9786937" y="33338"/>
          <a:ext cx="1086415" cy="302533"/>
        </a:xfrm>
        <a:prstGeom prst="rect">
          <a:avLst/>
        </a:prstGeom>
        <a:solidFill>
          <a:srgbClr val="92D050"/>
        </a:solidFill>
        <a:scene3d>
          <a:camera prst="orthographicFront"/>
          <a:lightRig rig="chilly" dir="t"/>
        </a:scene3d>
        <a:sp3d extrusionH="76200" prstMaterial="metal">
          <a:bevelT w="44450" h="44450"/>
          <a:bevelB w="50800" h="50800" prst="relaxedInset"/>
          <a:extrusionClr>
            <a:schemeClr val="bg2"/>
          </a:extrusion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Go</a:t>
          </a:r>
          <a:r>
            <a:rPr lang="en-US" sz="1100" baseline="0"/>
            <a:t> to the TOC</a:t>
          </a:r>
          <a:endParaRPr lang="en-US" sz="1100"/>
        </a:p>
      </xdr:txBody>
    </xdr:sp>
    <xdr:clientData/>
  </xdr:twoCellAnchor>
</xdr:wsDr>
</file>

<file path=xl/drawings/drawing20.xml><?xml version="1.0" encoding="utf-8"?>
<xdr:wsDr xmlns:xdr="http://schemas.openxmlformats.org/drawingml/2006/spreadsheetDrawing" xmlns:a="http://schemas.openxmlformats.org/drawingml/2006/main">
  <xdr:twoCellAnchor editAs="absolute">
    <xdr:from>
      <xdr:col>0</xdr:col>
      <xdr:colOff>495300</xdr:colOff>
      <xdr:row>0</xdr:row>
      <xdr:rowOff>23813</xdr:rowOff>
    </xdr:from>
    <xdr:to>
      <xdr:col>1</xdr:col>
      <xdr:colOff>0</xdr:colOff>
      <xdr:row>0</xdr:row>
      <xdr:rowOff>287338</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36A0CC65-5556-40A0-807B-50084D15A4FC}"/>
            </a:ext>
          </a:extLst>
        </xdr:cNvPr>
        <xdr:cNvSpPr/>
      </xdr:nvSpPr>
      <xdr:spPr>
        <a:xfrm>
          <a:off x="495300" y="23813"/>
          <a:ext cx="1009650" cy="263525"/>
        </a:xfrm>
        <a:prstGeom prst="rect">
          <a:avLst/>
        </a:prstGeom>
        <a:solidFill>
          <a:srgbClr val="92D050"/>
        </a:solidFill>
        <a:scene3d>
          <a:camera prst="orthographicFront"/>
          <a:lightRig rig="chilly" dir="t"/>
        </a:scene3d>
        <a:sp3d extrusionH="76200" prstMaterial="metal">
          <a:bevelT w="44450" h="44450"/>
          <a:bevelB w="50800" h="50800" prst="relaxedInset"/>
          <a:extrusionClr>
            <a:schemeClr val="bg2"/>
          </a:extrusion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Go</a:t>
          </a:r>
          <a:r>
            <a:rPr lang="en-US" sz="1100" baseline="0"/>
            <a:t> to the TOC</a:t>
          </a:r>
          <a:endParaRPr lang="en-US" sz="1100"/>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8</xdr:col>
      <xdr:colOff>152400</xdr:colOff>
      <xdr:row>13</xdr:row>
      <xdr:rowOff>123825</xdr:rowOff>
    </xdr:from>
    <xdr:to>
      <xdr:col>17</xdr:col>
      <xdr:colOff>619125</xdr:colOff>
      <xdr:row>40</xdr:row>
      <xdr:rowOff>3176</xdr:rowOff>
    </xdr:to>
    <xdr:graphicFrame macro="">
      <xdr:nvGraphicFramePr>
        <xdr:cNvPr id="2" name="Chart 1">
          <a:extLst>
            <a:ext uri="{FF2B5EF4-FFF2-40B4-BE49-F238E27FC236}">
              <a16:creationId xmlns:a16="http://schemas.microsoft.com/office/drawing/2014/main" id="{F271D88A-A1D0-419D-9823-EEB7B9F576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4</xdr:col>
      <xdr:colOff>762000</xdr:colOff>
      <xdr:row>0</xdr:row>
      <xdr:rowOff>0</xdr:rowOff>
    </xdr:from>
    <xdr:to>
      <xdr:col>5</xdr:col>
      <xdr:colOff>600075</xdr:colOff>
      <xdr:row>0</xdr:row>
      <xdr:rowOff>263525</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B21996AE-0AB3-4569-B4C6-FB7B69F1580B}"/>
            </a:ext>
          </a:extLst>
        </xdr:cNvPr>
        <xdr:cNvSpPr/>
      </xdr:nvSpPr>
      <xdr:spPr>
        <a:xfrm>
          <a:off x="7381875" y="0"/>
          <a:ext cx="1009650" cy="263525"/>
        </a:xfrm>
        <a:prstGeom prst="rect">
          <a:avLst/>
        </a:prstGeom>
        <a:solidFill>
          <a:srgbClr val="92D050"/>
        </a:solidFill>
        <a:scene3d>
          <a:camera prst="orthographicFront"/>
          <a:lightRig rig="chilly" dir="t"/>
        </a:scene3d>
        <a:sp3d extrusionH="76200" prstMaterial="metal">
          <a:bevelT w="44450" h="44450"/>
          <a:bevelB w="50800" h="50800" prst="relaxedInset"/>
          <a:extrusionClr>
            <a:schemeClr val="bg2"/>
          </a:extrusion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Go</a:t>
          </a:r>
          <a:r>
            <a:rPr lang="en-US" sz="1100" baseline="0"/>
            <a:t> to the TOC</a:t>
          </a:r>
          <a:endParaRPr lang="en-US" sz="1100"/>
        </a:p>
      </xdr:txBody>
    </xdr:sp>
    <xdr:clientData/>
  </xdr:twoCellAnchor>
</xdr:wsDr>
</file>

<file path=xl/drawings/drawing22.xml><?xml version="1.0" encoding="utf-8"?>
<xdr:wsDr xmlns:xdr="http://schemas.openxmlformats.org/drawingml/2006/spreadsheetDrawing" xmlns:a="http://schemas.openxmlformats.org/drawingml/2006/main">
  <xdr:twoCellAnchor editAs="absolute">
    <xdr:from>
      <xdr:col>5</xdr:col>
      <xdr:colOff>0</xdr:colOff>
      <xdr:row>0</xdr:row>
      <xdr:rowOff>0</xdr:rowOff>
    </xdr:from>
    <xdr:to>
      <xdr:col>6</xdr:col>
      <xdr:colOff>209550</xdr:colOff>
      <xdr:row>0</xdr:row>
      <xdr:rowOff>263525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EC893360-1E89-40B7-BA13-689A01ADA7C5}"/>
            </a:ext>
          </a:extLst>
        </xdr:cNvPr>
        <xdr:cNvSpPr/>
      </xdr:nvSpPr>
      <xdr:spPr>
        <a:xfrm>
          <a:off x="7200900" y="0"/>
          <a:ext cx="1009650" cy="263525"/>
        </a:xfrm>
        <a:prstGeom prst="rect">
          <a:avLst/>
        </a:prstGeom>
        <a:solidFill>
          <a:srgbClr val="92D050"/>
        </a:solidFill>
        <a:scene3d>
          <a:camera prst="orthographicFront"/>
          <a:lightRig rig="chilly" dir="t"/>
        </a:scene3d>
        <a:sp3d extrusionH="76200" prstMaterial="metal">
          <a:bevelT w="44450" h="44450"/>
          <a:bevelB w="50800" h="50800" prst="relaxedInset"/>
          <a:extrusionClr>
            <a:schemeClr val="bg2"/>
          </a:extrusion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Go</a:t>
          </a:r>
          <a:r>
            <a:rPr lang="en-US" sz="1100" baseline="0"/>
            <a:t> to the TOC</a:t>
          </a:r>
          <a:endParaRPr lang="en-US" sz="1100"/>
        </a:p>
      </xdr:txBody>
    </xdr:sp>
    <xdr:clientData/>
  </xdr:twoCellAnchor>
</xdr:wsDr>
</file>

<file path=xl/drawings/drawing23.xml><?xml version="1.0" encoding="utf-8"?>
<xdr:wsDr xmlns:xdr="http://schemas.openxmlformats.org/drawingml/2006/spreadsheetDrawing" xmlns:a="http://schemas.openxmlformats.org/drawingml/2006/main">
  <xdr:twoCellAnchor editAs="absolute">
    <xdr:from>
      <xdr:col>0</xdr:col>
      <xdr:colOff>1181100</xdr:colOff>
      <xdr:row>0</xdr:row>
      <xdr:rowOff>103187</xdr:rowOff>
    </xdr:from>
    <xdr:to>
      <xdr:col>0</xdr:col>
      <xdr:colOff>2190750</xdr:colOff>
      <xdr:row>0</xdr:row>
      <xdr:rowOff>373062</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E46C83C-48B2-4B68-9963-29CB22B9398C}"/>
            </a:ext>
          </a:extLst>
        </xdr:cNvPr>
        <xdr:cNvSpPr/>
      </xdr:nvSpPr>
      <xdr:spPr>
        <a:xfrm>
          <a:off x="1181100" y="109537"/>
          <a:ext cx="1009650" cy="263525"/>
        </a:xfrm>
        <a:prstGeom prst="rect">
          <a:avLst/>
        </a:prstGeom>
        <a:solidFill>
          <a:srgbClr val="92D050"/>
        </a:solidFill>
        <a:scene3d>
          <a:camera prst="orthographicFront"/>
          <a:lightRig rig="chilly" dir="t"/>
        </a:scene3d>
        <a:sp3d extrusionH="76200" prstMaterial="metal">
          <a:bevelT w="44450" h="44450"/>
          <a:bevelB w="50800" h="50800" prst="relaxedInset"/>
          <a:extrusionClr>
            <a:schemeClr val="bg2"/>
          </a:extrusion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Go</a:t>
          </a:r>
          <a:r>
            <a:rPr lang="en-US" sz="1100" baseline="0"/>
            <a:t> to the TOC</a:t>
          </a:r>
          <a:endParaRPr lang="en-US" sz="1100"/>
        </a:p>
      </xdr:txBody>
    </xdr:sp>
    <xdr:clientData/>
  </xdr:twoCellAnchor>
</xdr:wsDr>
</file>

<file path=xl/drawings/drawing24.xml><?xml version="1.0" encoding="utf-8"?>
<xdr:wsDr xmlns:xdr="http://schemas.openxmlformats.org/drawingml/2006/spreadsheetDrawing" xmlns:a="http://schemas.openxmlformats.org/drawingml/2006/main">
  <xdr:twoCellAnchor editAs="absolute">
    <xdr:from>
      <xdr:col>1</xdr:col>
      <xdr:colOff>1076324</xdr:colOff>
      <xdr:row>0</xdr:row>
      <xdr:rowOff>0</xdr:rowOff>
    </xdr:from>
    <xdr:to>
      <xdr:col>1</xdr:col>
      <xdr:colOff>2085974</xdr:colOff>
      <xdr:row>0</xdr:row>
      <xdr:rowOff>263525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0F734320-9E64-48B3-B2CB-39362988B94E}"/>
            </a:ext>
          </a:extLst>
        </xdr:cNvPr>
        <xdr:cNvSpPr/>
      </xdr:nvSpPr>
      <xdr:spPr>
        <a:xfrm>
          <a:off x="2595562" y="0"/>
          <a:ext cx="1009650" cy="263525"/>
        </a:xfrm>
        <a:prstGeom prst="rect">
          <a:avLst/>
        </a:prstGeom>
        <a:solidFill>
          <a:srgbClr val="92D050"/>
        </a:solidFill>
        <a:scene3d>
          <a:camera prst="orthographicFront"/>
          <a:lightRig rig="chilly" dir="t"/>
        </a:scene3d>
        <a:sp3d extrusionH="76200" prstMaterial="metal">
          <a:bevelT w="44450" h="44450"/>
          <a:bevelB w="50800" h="50800" prst="relaxedInset"/>
          <a:extrusionClr>
            <a:schemeClr val="bg2"/>
          </a:extrusion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Go</a:t>
          </a:r>
          <a:r>
            <a:rPr lang="en-US" sz="1100" baseline="0"/>
            <a:t> to the TOC</a:t>
          </a:r>
          <a:endParaRPr lang="en-US" sz="1100"/>
        </a:p>
      </xdr:txBody>
    </xdr:sp>
    <xdr:clientData/>
  </xdr:twoCellAnchor>
</xdr:wsDr>
</file>

<file path=xl/drawings/drawing25.xml><?xml version="1.0" encoding="utf-8"?>
<xdr:wsDr xmlns:xdr="http://schemas.openxmlformats.org/drawingml/2006/spreadsheetDrawing" xmlns:a="http://schemas.openxmlformats.org/drawingml/2006/main">
  <xdr:twoCellAnchor editAs="absolute">
    <xdr:from>
      <xdr:col>0</xdr:col>
      <xdr:colOff>495300</xdr:colOff>
      <xdr:row>0</xdr:row>
      <xdr:rowOff>38101</xdr:rowOff>
    </xdr:from>
    <xdr:to>
      <xdr:col>1</xdr:col>
      <xdr:colOff>0</xdr:colOff>
      <xdr:row>0</xdr:row>
      <xdr:rowOff>301626</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E5AF320F-AB6C-4FDF-AB4F-2B5AC8A6EAC0}"/>
            </a:ext>
          </a:extLst>
        </xdr:cNvPr>
        <xdr:cNvSpPr/>
      </xdr:nvSpPr>
      <xdr:spPr>
        <a:xfrm>
          <a:off x="495300" y="38101"/>
          <a:ext cx="1009650" cy="263525"/>
        </a:xfrm>
        <a:prstGeom prst="rect">
          <a:avLst/>
        </a:prstGeom>
        <a:solidFill>
          <a:srgbClr val="92D050"/>
        </a:solidFill>
        <a:scene3d>
          <a:camera prst="orthographicFront"/>
          <a:lightRig rig="chilly" dir="t"/>
        </a:scene3d>
        <a:sp3d extrusionH="76200" prstMaterial="metal">
          <a:bevelT w="44450" h="44450"/>
          <a:bevelB w="50800" h="50800" prst="relaxedInset"/>
          <a:extrusionClr>
            <a:schemeClr val="bg2"/>
          </a:extrusion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Go</a:t>
          </a:r>
          <a:r>
            <a:rPr lang="en-US" sz="1100" baseline="0"/>
            <a:t> to the TOC</a:t>
          </a:r>
          <a:endParaRPr lang="en-US" sz="1100"/>
        </a:p>
      </xdr:txBody>
    </xdr:sp>
    <xdr:clientData/>
  </xdr:twoCellAnchor>
</xdr:wsDr>
</file>

<file path=xl/drawings/drawing26.xml><?xml version="1.0" encoding="utf-8"?>
<xdr:wsDr xmlns:xdr="http://schemas.openxmlformats.org/drawingml/2006/spreadsheetDrawing" xmlns:a="http://schemas.openxmlformats.org/drawingml/2006/main">
  <xdr:twoCellAnchor editAs="absolute">
    <xdr:from>
      <xdr:col>1</xdr:col>
      <xdr:colOff>1192212</xdr:colOff>
      <xdr:row>0</xdr:row>
      <xdr:rowOff>217488</xdr:rowOff>
    </xdr:from>
    <xdr:to>
      <xdr:col>1</xdr:col>
      <xdr:colOff>2201862</xdr:colOff>
      <xdr:row>0</xdr:row>
      <xdr:rowOff>482601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A610315D-31B1-4BB1-BDBA-5EE77484A650}"/>
            </a:ext>
          </a:extLst>
        </xdr:cNvPr>
        <xdr:cNvSpPr/>
      </xdr:nvSpPr>
      <xdr:spPr>
        <a:xfrm>
          <a:off x="2495550" y="223838"/>
          <a:ext cx="1009650" cy="265113"/>
        </a:xfrm>
        <a:prstGeom prst="rect">
          <a:avLst/>
        </a:prstGeom>
        <a:solidFill>
          <a:srgbClr val="92D050"/>
        </a:solidFill>
        <a:scene3d>
          <a:camera prst="orthographicFront"/>
          <a:lightRig rig="chilly" dir="t"/>
        </a:scene3d>
        <a:sp3d extrusionH="76200" prstMaterial="metal">
          <a:bevelT w="44450" h="44450"/>
          <a:bevelB w="50800" h="50800" prst="relaxedInset"/>
          <a:extrusionClr>
            <a:schemeClr val="bg2"/>
          </a:extrusion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Go</a:t>
          </a:r>
          <a:r>
            <a:rPr lang="en-US" sz="1100" baseline="0"/>
            <a:t> to the TOC</a:t>
          </a:r>
          <a:endParaRPr lang="en-US" sz="1100"/>
        </a:p>
      </xdr:txBody>
    </xdr:sp>
    <xdr:clientData/>
  </xdr:twoCellAnchor>
</xdr:wsDr>
</file>

<file path=xl/drawings/drawing27.xml><?xml version="1.0" encoding="utf-8"?>
<xdr:wsDr xmlns:xdr="http://schemas.openxmlformats.org/drawingml/2006/spreadsheetDrawing" xmlns:a="http://schemas.openxmlformats.org/drawingml/2006/main">
  <xdr:twoCellAnchor editAs="absolute">
    <xdr:from>
      <xdr:col>1</xdr:col>
      <xdr:colOff>2297112</xdr:colOff>
      <xdr:row>0</xdr:row>
      <xdr:rowOff>0</xdr:rowOff>
    </xdr:from>
    <xdr:to>
      <xdr:col>1</xdr:col>
      <xdr:colOff>3305175</xdr:colOff>
      <xdr:row>0</xdr:row>
      <xdr:rowOff>263525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2E59FF46-703F-4252-B8CC-FBB01BBE8DA7}"/>
            </a:ext>
          </a:extLst>
        </xdr:cNvPr>
        <xdr:cNvSpPr/>
      </xdr:nvSpPr>
      <xdr:spPr>
        <a:xfrm>
          <a:off x="2828925" y="0"/>
          <a:ext cx="1008063" cy="263525"/>
        </a:xfrm>
        <a:prstGeom prst="rect">
          <a:avLst/>
        </a:prstGeom>
        <a:solidFill>
          <a:srgbClr val="92D050"/>
        </a:solidFill>
        <a:scene3d>
          <a:camera prst="orthographicFront"/>
          <a:lightRig rig="chilly" dir="t"/>
        </a:scene3d>
        <a:sp3d extrusionH="76200" prstMaterial="metal">
          <a:bevelT w="44450" h="44450"/>
          <a:bevelB w="50800" h="50800" prst="relaxedInset"/>
          <a:extrusionClr>
            <a:schemeClr val="bg2"/>
          </a:extrusion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Go</a:t>
          </a:r>
          <a:r>
            <a:rPr lang="en-US" sz="1100" baseline="0"/>
            <a:t> to the TOC</a:t>
          </a:r>
          <a:endParaRPr lang="en-US" sz="1100"/>
        </a:p>
      </xdr:txBody>
    </xdr:sp>
    <xdr:clientData/>
  </xdr:twoCellAnchor>
</xdr:wsDr>
</file>

<file path=xl/drawings/drawing28.xml><?xml version="1.0" encoding="utf-8"?>
<xdr:wsDr xmlns:xdr="http://schemas.openxmlformats.org/drawingml/2006/spreadsheetDrawing" xmlns:a="http://schemas.openxmlformats.org/drawingml/2006/main">
  <xdr:twoCellAnchor editAs="absolute">
    <xdr:from>
      <xdr:col>1</xdr:col>
      <xdr:colOff>2605087</xdr:colOff>
      <xdr:row>0</xdr:row>
      <xdr:rowOff>0</xdr:rowOff>
    </xdr:from>
    <xdr:to>
      <xdr:col>1</xdr:col>
      <xdr:colOff>3614737</xdr:colOff>
      <xdr:row>0</xdr:row>
      <xdr:rowOff>263525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4C45651F-E7FF-44BB-8FE0-2FA2C205B39C}"/>
            </a:ext>
          </a:extLst>
        </xdr:cNvPr>
        <xdr:cNvSpPr/>
      </xdr:nvSpPr>
      <xdr:spPr>
        <a:xfrm>
          <a:off x="3214687" y="0"/>
          <a:ext cx="1009650" cy="263525"/>
        </a:xfrm>
        <a:prstGeom prst="rect">
          <a:avLst/>
        </a:prstGeom>
        <a:solidFill>
          <a:srgbClr val="92D050"/>
        </a:solidFill>
        <a:scene3d>
          <a:camera prst="orthographicFront"/>
          <a:lightRig rig="chilly" dir="t"/>
        </a:scene3d>
        <a:sp3d extrusionH="76200" prstMaterial="metal">
          <a:bevelT w="44450" h="44450"/>
          <a:bevelB w="50800" h="50800" prst="relaxedInset"/>
          <a:extrusionClr>
            <a:schemeClr val="bg2"/>
          </a:extrusion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Go</a:t>
          </a:r>
          <a:r>
            <a:rPr lang="en-US" sz="1100" baseline="0"/>
            <a:t> to the TOC</a:t>
          </a:r>
          <a:endParaRPr lang="en-US" sz="1100"/>
        </a:p>
      </xdr:txBody>
    </xdr:sp>
    <xdr:clientData/>
  </xdr:twoCellAnchor>
</xdr:wsDr>
</file>

<file path=xl/drawings/drawing29.xml><?xml version="1.0" encoding="utf-8"?>
<xdr:wsDr xmlns:xdr="http://schemas.openxmlformats.org/drawingml/2006/spreadsheetDrawing" xmlns:a="http://schemas.openxmlformats.org/drawingml/2006/main">
  <xdr:twoCellAnchor editAs="absolute">
    <xdr:from>
      <xdr:col>1</xdr:col>
      <xdr:colOff>1650999</xdr:colOff>
      <xdr:row>0</xdr:row>
      <xdr:rowOff>26988</xdr:rowOff>
    </xdr:from>
    <xdr:to>
      <xdr:col>1</xdr:col>
      <xdr:colOff>2660649</xdr:colOff>
      <xdr:row>0</xdr:row>
      <xdr:rowOff>287338</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ACD1D09A-99EE-478A-AD1D-B43CFB30953F}"/>
            </a:ext>
          </a:extLst>
        </xdr:cNvPr>
        <xdr:cNvSpPr/>
      </xdr:nvSpPr>
      <xdr:spPr>
        <a:xfrm>
          <a:off x="3195637" y="23813"/>
          <a:ext cx="1009650" cy="263525"/>
        </a:xfrm>
        <a:prstGeom prst="rect">
          <a:avLst/>
        </a:prstGeom>
        <a:solidFill>
          <a:srgbClr val="92D050"/>
        </a:solidFill>
        <a:scene3d>
          <a:camera prst="orthographicFront"/>
          <a:lightRig rig="chilly" dir="t"/>
        </a:scene3d>
        <a:sp3d extrusionH="76200" prstMaterial="metal">
          <a:bevelT w="44450" h="44450"/>
          <a:bevelB w="50800" h="50800" prst="relaxedInset"/>
          <a:extrusionClr>
            <a:schemeClr val="bg2"/>
          </a:extrusion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Go</a:t>
          </a:r>
          <a:r>
            <a:rPr lang="en-US" sz="1100" baseline="0"/>
            <a:t> to the TOC</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663574</xdr:colOff>
      <xdr:row>4</xdr:row>
      <xdr:rowOff>11111</xdr:rowOff>
    </xdr:from>
    <xdr:to>
      <xdr:col>13</xdr:col>
      <xdr:colOff>120650</xdr:colOff>
      <xdr:row>31</xdr:row>
      <xdr:rowOff>165100</xdr:rowOff>
    </xdr:to>
    <xdr:graphicFrame macro="">
      <xdr:nvGraphicFramePr>
        <xdr:cNvPr id="2" name="Chart 1">
          <a:extLst>
            <a:ext uri="{FF2B5EF4-FFF2-40B4-BE49-F238E27FC236}">
              <a16:creationId xmlns:a16="http://schemas.microsoft.com/office/drawing/2014/main" id="{91CD1E51-3FC7-EA0E-C8B9-F035DC98B9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176212</xdr:colOff>
      <xdr:row>0</xdr:row>
      <xdr:rowOff>104775</xdr:rowOff>
    </xdr:from>
    <xdr:to>
      <xdr:col>4</xdr:col>
      <xdr:colOff>467290</xdr:colOff>
      <xdr:row>2</xdr:row>
      <xdr:rowOff>35834</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A75A11E0-2996-43E8-BC04-ABCA54A40288}"/>
            </a:ext>
          </a:extLst>
        </xdr:cNvPr>
        <xdr:cNvSpPr/>
      </xdr:nvSpPr>
      <xdr:spPr>
        <a:xfrm>
          <a:off x="2843212" y="104775"/>
          <a:ext cx="1091178" cy="302534"/>
        </a:xfrm>
        <a:prstGeom prst="rect">
          <a:avLst/>
        </a:prstGeom>
        <a:solidFill>
          <a:srgbClr val="92D050"/>
        </a:solidFill>
        <a:scene3d>
          <a:camera prst="orthographicFront"/>
          <a:lightRig rig="chilly" dir="t"/>
        </a:scene3d>
        <a:sp3d extrusionH="76200" prstMaterial="metal">
          <a:bevelT w="44450" h="44450"/>
          <a:bevelB w="50800" h="50800" prst="relaxedInset"/>
          <a:extrusionClr>
            <a:schemeClr val="bg2"/>
          </a:extrusion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Go</a:t>
          </a:r>
          <a:r>
            <a:rPr lang="en-US" sz="1100" baseline="0"/>
            <a:t> to the TOC</a:t>
          </a:r>
          <a:endParaRPr lang="en-US" sz="1100"/>
        </a:p>
      </xdr:txBody>
    </xdr:sp>
    <xdr:clientData/>
  </xdr:twoCellAnchor>
</xdr:wsDr>
</file>

<file path=xl/drawings/drawing30.xml><?xml version="1.0" encoding="utf-8"?>
<xdr:wsDr xmlns:xdr="http://schemas.openxmlformats.org/drawingml/2006/spreadsheetDrawing" xmlns:a="http://schemas.openxmlformats.org/drawingml/2006/main">
  <xdr:twoCellAnchor editAs="absolute">
    <xdr:from>
      <xdr:col>1</xdr:col>
      <xdr:colOff>2295525</xdr:colOff>
      <xdr:row>0</xdr:row>
      <xdr:rowOff>9525</xdr:rowOff>
    </xdr:from>
    <xdr:to>
      <xdr:col>2</xdr:col>
      <xdr:colOff>0</xdr:colOff>
      <xdr:row>0</xdr:row>
      <xdr:rowOff>273050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2ED96016-BAB3-4DA2-93B4-D1B18D92A321}"/>
            </a:ext>
          </a:extLst>
        </xdr:cNvPr>
        <xdr:cNvSpPr/>
      </xdr:nvSpPr>
      <xdr:spPr>
        <a:xfrm>
          <a:off x="4090988" y="9525"/>
          <a:ext cx="1009650" cy="263525"/>
        </a:xfrm>
        <a:prstGeom prst="rect">
          <a:avLst/>
        </a:prstGeom>
        <a:solidFill>
          <a:srgbClr val="92D050"/>
        </a:solidFill>
        <a:scene3d>
          <a:camera prst="orthographicFront"/>
          <a:lightRig rig="chilly" dir="t"/>
        </a:scene3d>
        <a:sp3d extrusionH="76200" prstMaterial="metal">
          <a:bevelT w="44450" h="44450"/>
          <a:bevelB w="50800" h="50800" prst="relaxedInset"/>
          <a:extrusionClr>
            <a:schemeClr val="bg2"/>
          </a:extrusion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Go</a:t>
          </a:r>
          <a:r>
            <a:rPr lang="en-US" sz="1100" baseline="0"/>
            <a:t> to the TOC</a:t>
          </a:r>
          <a:endParaRPr lang="en-US" sz="1100"/>
        </a:p>
      </xdr:txBody>
    </xdr:sp>
    <xdr:clientData/>
  </xdr:twoCellAnchor>
</xdr:wsDr>
</file>

<file path=xl/drawings/drawing31.xml><?xml version="1.0" encoding="utf-8"?>
<xdr:wsDr xmlns:xdr="http://schemas.openxmlformats.org/drawingml/2006/spreadsheetDrawing" xmlns:a="http://schemas.openxmlformats.org/drawingml/2006/main">
  <xdr:twoCellAnchor editAs="absolute">
    <xdr:from>
      <xdr:col>1</xdr:col>
      <xdr:colOff>1839912</xdr:colOff>
      <xdr:row>0</xdr:row>
      <xdr:rowOff>0</xdr:rowOff>
    </xdr:from>
    <xdr:to>
      <xdr:col>2</xdr:col>
      <xdr:colOff>11112</xdr:colOff>
      <xdr:row>0</xdr:row>
      <xdr:rowOff>263525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2DE3F0E7-9980-486B-A735-1A5DDAE559D8}"/>
            </a:ext>
          </a:extLst>
        </xdr:cNvPr>
        <xdr:cNvSpPr/>
      </xdr:nvSpPr>
      <xdr:spPr>
        <a:xfrm>
          <a:off x="2781300" y="0"/>
          <a:ext cx="1009650" cy="263525"/>
        </a:xfrm>
        <a:prstGeom prst="rect">
          <a:avLst/>
        </a:prstGeom>
        <a:solidFill>
          <a:srgbClr val="92D050"/>
        </a:solidFill>
        <a:scene3d>
          <a:camera prst="orthographicFront"/>
          <a:lightRig rig="chilly" dir="t"/>
        </a:scene3d>
        <a:sp3d extrusionH="76200" prstMaterial="metal">
          <a:bevelT w="44450" h="44450"/>
          <a:bevelB w="50800" h="50800" prst="relaxedInset"/>
          <a:extrusionClr>
            <a:schemeClr val="bg2"/>
          </a:extrusion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Go</a:t>
          </a:r>
          <a:r>
            <a:rPr lang="en-US" sz="1100" baseline="0"/>
            <a:t> to the TOC</a:t>
          </a:r>
          <a:endParaRPr lang="en-US" sz="1100"/>
        </a:p>
      </xdr:txBody>
    </xdr:sp>
    <xdr:clientData/>
  </xdr:twoCellAnchor>
</xdr:wsDr>
</file>

<file path=xl/drawings/drawing32.xml><?xml version="1.0" encoding="utf-8"?>
<xdr:wsDr xmlns:xdr="http://schemas.openxmlformats.org/drawingml/2006/spreadsheetDrawing" xmlns:a="http://schemas.openxmlformats.org/drawingml/2006/main">
  <xdr:twoCellAnchor editAs="absolute">
    <xdr:from>
      <xdr:col>1</xdr:col>
      <xdr:colOff>1828800</xdr:colOff>
      <xdr:row>0</xdr:row>
      <xdr:rowOff>0</xdr:rowOff>
    </xdr:from>
    <xdr:to>
      <xdr:col>1</xdr:col>
      <xdr:colOff>2838450</xdr:colOff>
      <xdr:row>0</xdr:row>
      <xdr:rowOff>263525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F71CB196-1C0B-43D5-BFA1-CEA13493BF5F}"/>
            </a:ext>
          </a:extLst>
        </xdr:cNvPr>
        <xdr:cNvSpPr/>
      </xdr:nvSpPr>
      <xdr:spPr>
        <a:xfrm>
          <a:off x="2928938" y="0"/>
          <a:ext cx="1009650" cy="263525"/>
        </a:xfrm>
        <a:prstGeom prst="rect">
          <a:avLst/>
        </a:prstGeom>
        <a:solidFill>
          <a:srgbClr val="92D050"/>
        </a:solidFill>
        <a:scene3d>
          <a:camera prst="orthographicFront"/>
          <a:lightRig rig="chilly" dir="t"/>
        </a:scene3d>
        <a:sp3d extrusionH="76200" prstMaterial="metal">
          <a:bevelT w="44450" h="44450"/>
          <a:bevelB w="50800" h="50800" prst="relaxedInset"/>
          <a:extrusionClr>
            <a:schemeClr val="bg2"/>
          </a:extrusion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Go</a:t>
          </a:r>
          <a:r>
            <a:rPr lang="en-US" sz="1100" baseline="0"/>
            <a:t> to the TOC</a:t>
          </a:r>
          <a:endParaRPr lang="en-US" sz="1100"/>
        </a:p>
      </xdr:txBody>
    </xdr:sp>
    <xdr:clientData/>
  </xdr:twoCellAnchor>
</xdr:wsDr>
</file>

<file path=xl/drawings/drawing33.xml><?xml version="1.0" encoding="utf-8"?>
<xdr:wsDr xmlns:xdr="http://schemas.openxmlformats.org/drawingml/2006/spreadsheetDrawing" xmlns:a="http://schemas.openxmlformats.org/drawingml/2006/main">
  <xdr:twoCellAnchor editAs="absolute">
    <xdr:from>
      <xdr:col>1</xdr:col>
      <xdr:colOff>2808287</xdr:colOff>
      <xdr:row>0</xdr:row>
      <xdr:rowOff>0</xdr:rowOff>
    </xdr:from>
    <xdr:to>
      <xdr:col>1</xdr:col>
      <xdr:colOff>3817937</xdr:colOff>
      <xdr:row>0</xdr:row>
      <xdr:rowOff>263525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415B3E3E-B569-4AA4-91D9-B316418654E1}"/>
            </a:ext>
          </a:extLst>
        </xdr:cNvPr>
        <xdr:cNvSpPr/>
      </xdr:nvSpPr>
      <xdr:spPr>
        <a:xfrm>
          <a:off x="4591050" y="0"/>
          <a:ext cx="1009650" cy="263525"/>
        </a:xfrm>
        <a:prstGeom prst="rect">
          <a:avLst/>
        </a:prstGeom>
        <a:solidFill>
          <a:srgbClr val="92D050"/>
        </a:solidFill>
        <a:scene3d>
          <a:camera prst="orthographicFront"/>
          <a:lightRig rig="chilly" dir="t"/>
        </a:scene3d>
        <a:sp3d extrusionH="76200" prstMaterial="metal">
          <a:bevelT w="44450" h="44450"/>
          <a:bevelB w="50800" h="50800" prst="relaxedInset"/>
          <a:extrusionClr>
            <a:schemeClr val="bg2"/>
          </a:extrusion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Go</a:t>
          </a:r>
          <a:r>
            <a:rPr lang="en-US" sz="1100" baseline="0"/>
            <a:t> to the TOC</a:t>
          </a:r>
          <a:endParaRPr lang="en-US" sz="1100"/>
        </a:p>
      </xdr:txBody>
    </xdr:sp>
    <xdr:clientData/>
  </xdr:twoCellAnchor>
</xdr:wsDr>
</file>

<file path=xl/drawings/drawing34.xml><?xml version="1.0" encoding="utf-8"?>
<xdr:wsDr xmlns:xdr="http://schemas.openxmlformats.org/drawingml/2006/spreadsheetDrawing" xmlns:a="http://schemas.openxmlformats.org/drawingml/2006/main">
  <xdr:twoCellAnchor editAs="absolute">
    <xdr:from>
      <xdr:col>1</xdr:col>
      <xdr:colOff>1343025</xdr:colOff>
      <xdr:row>0</xdr:row>
      <xdr:rowOff>0</xdr:rowOff>
    </xdr:from>
    <xdr:to>
      <xdr:col>1</xdr:col>
      <xdr:colOff>2352675</xdr:colOff>
      <xdr:row>0</xdr:row>
      <xdr:rowOff>263525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9143902F-CC02-4856-9116-8DB640693905}"/>
            </a:ext>
          </a:extLst>
        </xdr:cNvPr>
        <xdr:cNvSpPr/>
      </xdr:nvSpPr>
      <xdr:spPr>
        <a:xfrm>
          <a:off x="2862263" y="0"/>
          <a:ext cx="1009650" cy="263525"/>
        </a:xfrm>
        <a:prstGeom prst="rect">
          <a:avLst/>
        </a:prstGeom>
        <a:solidFill>
          <a:srgbClr val="92D050"/>
        </a:solidFill>
        <a:scene3d>
          <a:camera prst="orthographicFront"/>
          <a:lightRig rig="chilly" dir="t"/>
        </a:scene3d>
        <a:sp3d extrusionH="76200" prstMaterial="metal">
          <a:bevelT w="44450" h="44450"/>
          <a:bevelB w="50800" h="50800" prst="relaxedInset"/>
          <a:extrusionClr>
            <a:schemeClr val="bg2"/>
          </a:extrusion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Go</a:t>
          </a:r>
          <a:r>
            <a:rPr lang="en-US" sz="1100" baseline="0"/>
            <a:t> to the TOC</a:t>
          </a:r>
          <a:endParaRPr lang="en-US" sz="1100"/>
        </a:p>
      </xdr:txBody>
    </xdr:sp>
    <xdr:clientData/>
  </xdr:twoCellAnchor>
</xdr:wsDr>
</file>

<file path=xl/drawings/drawing35.xml><?xml version="1.0" encoding="utf-8"?>
<xdr:wsDr xmlns:xdr="http://schemas.openxmlformats.org/drawingml/2006/spreadsheetDrawing" xmlns:a="http://schemas.openxmlformats.org/drawingml/2006/main">
  <xdr:twoCellAnchor editAs="absolute">
    <xdr:from>
      <xdr:col>1</xdr:col>
      <xdr:colOff>1063626</xdr:colOff>
      <xdr:row>0</xdr:row>
      <xdr:rowOff>0</xdr:rowOff>
    </xdr:from>
    <xdr:to>
      <xdr:col>1</xdr:col>
      <xdr:colOff>2073276</xdr:colOff>
      <xdr:row>0</xdr:row>
      <xdr:rowOff>263525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9984A588-BCA3-4C1E-B8C6-A4FAB24DC4D3}"/>
            </a:ext>
          </a:extLst>
        </xdr:cNvPr>
        <xdr:cNvSpPr/>
      </xdr:nvSpPr>
      <xdr:spPr>
        <a:xfrm>
          <a:off x="4224338" y="0"/>
          <a:ext cx="1011238" cy="263525"/>
        </a:xfrm>
        <a:prstGeom prst="rect">
          <a:avLst/>
        </a:prstGeom>
        <a:solidFill>
          <a:srgbClr val="92D050"/>
        </a:solidFill>
        <a:scene3d>
          <a:camera prst="orthographicFront"/>
          <a:lightRig rig="chilly" dir="t"/>
        </a:scene3d>
        <a:sp3d extrusionH="76200" prstMaterial="metal">
          <a:bevelT w="44450" h="44450"/>
          <a:bevelB w="50800" h="50800" prst="relaxedInset"/>
          <a:extrusionClr>
            <a:schemeClr val="bg2"/>
          </a:extrusion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Go</a:t>
          </a:r>
          <a:r>
            <a:rPr lang="en-US" sz="1100" baseline="0"/>
            <a:t> to the TOC</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1876425</xdr:colOff>
      <xdr:row>0</xdr:row>
      <xdr:rowOff>0</xdr:rowOff>
    </xdr:from>
    <xdr:to>
      <xdr:col>0</xdr:col>
      <xdr:colOff>2967603</xdr:colOff>
      <xdr:row>0</xdr:row>
      <xdr:rowOff>304121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D63A4C36-0AEF-4F1A-A27D-6AE103292B69}"/>
            </a:ext>
          </a:extLst>
        </xdr:cNvPr>
        <xdr:cNvSpPr/>
      </xdr:nvSpPr>
      <xdr:spPr>
        <a:xfrm>
          <a:off x="1876425" y="0"/>
          <a:ext cx="1091178" cy="304121"/>
        </a:xfrm>
        <a:prstGeom prst="rect">
          <a:avLst/>
        </a:prstGeom>
        <a:solidFill>
          <a:srgbClr val="92D050"/>
        </a:solidFill>
        <a:scene3d>
          <a:camera prst="orthographicFront"/>
          <a:lightRig rig="chilly" dir="t"/>
        </a:scene3d>
        <a:sp3d extrusionH="76200" prstMaterial="metal">
          <a:bevelT w="44450" h="44450"/>
          <a:bevelB w="50800" h="50800" prst="relaxedInset"/>
          <a:extrusionClr>
            <a:schemeClr val="bg2"/>
          </a:extrusion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Go</a:t>
          </a:r>
          <a:r>
            <a:rPr lang="en-US" sz="1100" baseline="0"/>
            <a:t> to the TOC</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1233488</xdr:colOff>
      <xdr:row>0</xdr:row>
      <xdr:rowOff>0</xdr:rowOff>
    </xdr:from>
    <xdr:to>
      <xdr:col>0</xdr:col>
      <xdr:colOff>2324666</xdr:colOff>
      <xdr:row>0</xdr:row>
      <xdr:rowOff>302534</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DA9E72EA-D741-44EC-B8EB-0291A9172E73}"/>
            </a:ext>
          </a:extLst>
        </xdr:cNvPr>
        <xdr:cNvSpPr/>
      </xdr:nvSpPr>
      <xdr:spPr>
        <a:xfrm>
          <a:off x="1233488" y="0"/>
          <a:ext cx="1091178" cy="302534"/>
        </a:xfrm>
        <a:prstGeom prst="rect">
          <a:avLst/>
        </a:prstGeom>
        <a:solidFill>
          <a:srgbClr val="92D050"/>
        </a:solidFill>
        <a:scene3d>
          <a:camera prst="orthographicFront"/>
          <a:lightRig rig="chilly" dir="t"/>
        </a:scene3d>
        <a:sp3d extrusionH="76200" prstMaterial="metal">
          <a:bevelT w="44450" h="44450"/>
          <a:bevelB w="50800" h="50800" prst="relaxedInset"/>
          <a:extrusionClr>
            <a:schemeClr val="bg2"/>
          </a:extrusion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Go</a:t>
          </a:r>
          <a:r>
            <a:rPr lang="en-US" sz="1100" baseline="0"/>
            <a:t> to the TOC</a:t>
          </a: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2462212</xdr:colOff>
      <xdr:row>0</xdr:row>
      <xdr:rowOff>0</xdr:rowOff>
    </xdr:from>
    <xdr:to>
      <xdr:col>0</xdr:col>
      <xdr:colOff>3553390</xdr:colOff>
      <xdr:row>0</xdr:row>
      <xdr:rowOff>302534</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D4E218F7-104A-4F53-9AD5-1EF5D4DE3617}"/>
            </a:ext>
          </a:extLst>
        </xdr:cNvPr>
        <xdr:cNvSpPr/>
      </xdr:nvSpPr>
      <xdr:spPr>
        <a:xfrm>
          <a:off x="2462212" y="0"/>
          <a:ext cx="1091178" cy="302534"/>
        </a:xfrm>
        <a:prstGeom prst="rect">
          <a:avLst/>
        </a:prstGeom>
        <a:solidFill>
          <a:srgbClr val="92D050"/>
        </a:solidFill>
        <a:scene3d>
          <a:camera prst="orthographicFront"/>
          <a:lightRig rig="chilly" dir="t"/>
        </a:scene3d>
        <a:sp3d extrusionH="76200" prstMaterial="metal">
          <a:bevelT w="44450" h="44450"/>
          <a:bevelB w="50800" h="50800" prst="relaxedInset"/>
          <a:extrusionClr>
            <a:schemeClr val="bg2"/>
          </a:extrusion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Go</a:t>
          </a:r>
          <a:r>
            <a:rPr lang="en-US" sz="1100" baseline="0"/>
            <a:t> to the TOC</a:t>
          </a:r>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435952</xdr:colOff>
      <xdr:row>0</xdr:row>
      <xdr:rowOff>0</xdr:rowOff>
    </xdr:from>
    <xdr:to>
      <xdr:col>0</xdr:col>
      <xdr:colOff>1527130</xdr:colOff>
      <xdr:row>0</xdr:row>
      <xdr:rowOff>304121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A7F8BB7B-AC2F-4171-ABDB-1F915D2B3690}"/>
            </a:ext>
          </a:extLst>
        </xdr:cNvPr>
        <xdr:cNvSpPr/>
      </xdr:nvSpPr>
      <xdr:spPr>
        <a:xfrm>
          <a:off x="435952" y="0"/>
          <a:ext cx="1091178" cy="304121"/>
        </a:xfrm>
        <a:prstGeom prst="rect">
          <a:avLst/>
        </a:prstGeom>
        <a:solidFill>
          <a:srgbClr val="92D050"/>
        </a:solidFill>
        <a:scene3d>
          <a:camera prst="orthographicFront"/>
          <a:lightRig rig="chilly" dir="t"/>
        </a:scene3d>
        <a:sp3d extrusionH="76200" prstMaterial="metal">
          <a:bevelT w="44450" h="44450"/>
          <a:bevelB w="50800" h="50800" prst="relaxedInset"/>
          <a:extrusionClr>
            <a:schemeClr val="bg2"/>
          </a:extrusion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Go</a:t>
          </a:r>
          <a:r>
            <a:rPr lang="en-US" sz="1100" baseline="0"/>
            <a:t> to the TOC</a:t>
          </a:r>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1295400</xdr:colOff>
      <xdr:row>0</xdr:row>
      <xdr:rowOff>109538</xdr:rowOff>
    </xdr:from>
    <xdr:to>
      <xdr:col>0</xdr:col>
      <xdr:colOff>2386578</xdr:colOff>
      <xdr:row>0</xdr:row>
      <xdr:rowOff>415247</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A65B0AAA-4A43-4D84-A03D-FB0C3F36D414}"/>
            </a:ext>
          </a:extLst>
        </xdr:cNvPr>
        <xdr:cNvSpPr/>
      </xdr:nvSpPr>
      <xdr:spPr>
        <a:xfrm>
          <a:off x="1295400" y="109538"/>
          <a:ext cx="1091178" cy="305709"/>
        </a:xfrm>
        <a:prstGeom prst="rect">
          <a:avLst/>
        </a:prstGeom>
        <a:solidFill>
          <a:srgbClr val="92D050"/>
        </a:solidFill>
        <a:scene3d>
          <a:camera prst="orthographicFront"/>
          <a:lightRig rig="chilly" dir="t"/>
        </a:scene3d>
        <a:sp3d extrusionH="76200" prstMaterial="metal">
          <a:bevelT w="44450" h="44450"/>
          <a:bevelB w="50800" h="50800" prst="relaxedInset"/>
          <a:extrusionClr>
            <a:schemeClr val="bg2"/>
          </a:extrusion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Go</a:t>
          </a:r>
          <a:r>
            <a:rPr lang="en-US" sz="1100" baseline="0"/>
            <a:t> to the TOC</a:t>
          </a:r>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2171700</xdr:colOff>
      <xdr:row>0</xdr:row>
      <xdr:rowOff>104775</xdr:rowOff>
    </xdr:from>
    <xdr:to>
      <xdr:col>0</xdr:col>
      <xdr:colOff>3262878</xdr:colOff>
      <xdr:row>0</xdr:row>
      <xdr:rowOff>408896</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CF222389-9627-410C-A18B-4740BF9E9B64}"/>
            </a:ext>
          </a:extLst>
        </xdr:cNvPr>
        <xdr:cNvSpPr/>
      </xdr:nvSpPr>
      <xdr:spPr>
        <a:xfrm>
          <a:off x="2171700" y="104775"/>
          <a:ext cx="1091178" cy="304121"/>
        </a:xfrm>
        <a:prstGeom prst="rect">
          <a:avLst/>
        </a:prstGeom>
        <a:solidFill>
          <a:srgbClr val="92D050"/>
        </a:solidFill>
        <a:scene3d>
          <a:camera prst="orthographicFront"/>
          <a:lightRig rig="chilly" dir="t"/>
        </a:scene3d>
        <a:sp3d extrusionH="76200" prstMaterial="metal">
          <a:bevelT w="44450" h="44450"/>
          <a:bevelB w="50800" h="50800" prst="relaxedInset"/>
          <a:extrusionClr>
            <a:schemeClr val="bg2"/>
          </a:extrusion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Go</a:t>
          </a:r>
          <a:r>
            <a:rPr lang="en-US" sz="1100" baseline="0"/>
            <a:t> to the TOC</a:t>
          </a:r>
          <a:endParaRPr 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38824B2-10AD-4E84-BBB7-46BD81325785}" name="Table1" displayName="Table1" ref="A2:B41" totalsRowShown="0" headerRowDxfId="2" headerRowBorderDxfId="1">
  <autoFilter ref="A2:B41" xr:uid="{838824B2-10AD-4E84-BBB7-46BD81325785}"/>
  <tableColumns count="2">
    <tableColumn id="1" xr3:uid="{8ABFB00F-5790-4EB9-8999-64AC7AD06FA3}" name="Sheet Name"/>
    <tableColumn id="5" xr3:uid="{B0634E60-4FC9-4CA9-9C0F-CA958BA64AC0}" name="Link" dataDxfId="0">
      <calculatedColumnFormula>HYPERLINK("#'"&amp;A3&amp;"'!A1", A3)</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5792C-3E7E-4439-A87A-DE6D6B976ACB}">
  <dimension ref="A1:B41"/>
  <sheetViews>
    <sheetView workbookViewId="0">
      <selection activeCell="L6" sqref="L6"/>
    </sheetView>
  </sheetViews>
  <sheetFormatPr defaultRowHeight="15" x14ac:dyDescent="0.25"/>
  <cols>
    <col min="1" max="2" width="28.140625" bestFit="1" customWidth="1"/>
  </cols>
  <sheetData>
    <row r="1" spans="1:2" ht="26.25" x14ac:dyDescent="0.25">
      <c r="A1" s="74" t="s">
        <v>0</v>
      </c>
    </row>
    <row r="2" spans="1:2" ht="15.75" thickBot="1" x14ac:dyDescent="0.3">
      <c r="A2" s="27" t="s">
        <v>1</v>
      </c>
      <c r="B2" s="27" t="s">
        <v>2</v>
      </c>
    </row>
    <row r="3" spans="1:2" ht="15.75" thickTop="1" x14ac:dyDescent="0.25">
      <c r="A3" t="s">
        <v>84</v>
      </c>
      <c r="B3" s="75" t="str">
        <f>HYPERLINK("#'"&amp;A3&amp;"'!A1", A3)</f>
        <v>Program</v>
      </c>
    </row>
    <row r="4" spans="1:2" x14ac:dyDescent="0.25">
      <c r="A4" t="s">
        <v>3</v>
      </c>
      <c r="B4" s="75" t="str">
        <f>HYPERLINK("#'"&amp;A4&amp;"'!A1", A4)</f>
        <v>Table 2_1 Total Annual</v>
      </c>
    </row>
    <row r="5" spans="1:2" x14ac:dyDescent="0.25">
      <c r="A5" t="s">
        <v>4</v>
      </c>
      <c r="B5" s="75" t="str">
        <f t="shared" ref="B5:B41" si="0">HYPERLINK("#'"&amp;A5&amp;"'!A1", A5)</f>
        <v>Table 2_2 Sector Totals</v>
      </c>
    </row>
    <row r="6" spans="1:2" x14ac:dyDescent="0.25">
      <c r="A6" t="s">
        <v>5</v>
      </c>
      <c r="B6" s="75" t="str">
        <f t="shared" si="0"/>
        <v>Figure 2_1</v>
      </c>
    </row>
    <row r="7" spans="1:2" x14ac:dyDescent="0.25">
      <c r="A7" t="s">
        <v>6</v>
      </c>
      <c r="B7" s="75" t="str">
        <f t="shared" si="0"/>
        <v>Table 2_3 CPAS Electric</v>
      </c>
    </row>
    <row r="8" spans="1:2" x14ac:dyDescent="0.25">
      <c r="A8" t="s">
        <v>7</v>
      </c>
      <c r="B8" s="75" t="str">
        <f t="shared" si="0"/>
        <v>Table 2_4 CPAS Gas</v>
      </c>
    </row>
    <row r="9" spans="1:2" x14ac:dyDescent="0.25">
      <c r="A9" t="s">
        <v>8</v>
      </c>
      <c r="B9" s="75" t="str">
        <f t="shared" si="0"/>
        <v>Table 2_5 CPAS Gas Counted</v>
      </c>
    </row>
    <row r="10" spans="1:2" x14ac:dyDescent="0.25">
      <c r="A10" t="s">
        <v>9</v>
      </c>
      <c r="B10" s="75" t="str">
        <f t="shared" si="0"/>
        <v>Table 2_6 Gas Measure Counted</v>
      </c>
    </row>
    <row r="11" spans="1:2" x14ac:dyDescent="0.25">
      <c r="A11" t="s">
        <v>10</v>
      </c>
      <c r="B11" s="75" t="str">
        <f t="shared" si="0"/>
        <v>Table 2_7 CPAS Electrification</v>
      </c>
    </row>
    <row r="12" spans="1:2" x14ac:dyDescent="0.25">
      <c r="A12" t="s">
        <v>11</v>
      </c>
      <c r="B12" s="75" t="str">
        <f t="shared" si="0"/>
        <v>Table 2_8 CPAS Electrif Counted</v>
      </c>
    </row>
    <row r="13" spans="1:2" x14ac:dyDescent="0.25">
      <c r="A13" t="s">
        <v>12</v>
      </c>
      <c r="B13" s="75" t="str">
        <f t="shared" si="0"/>
        <v>Table 2_9 Electrif Measures</v>
      </c>
    </row>
    <row r="14" spans="1:2" x14ac:dyDescent="0.25">
      <c r="A14" t="s">
        <v>13</v>
      </c>
      <c r="B14" s="75" t="str">
        <f t="shared" si="0"/>
        <v>Table 2_10 CPAS Total Counted</v>
      </c>
    </row>
    <row r="15" spans="1:2" x14ac:dyDescent="0.25">
      <c r="A15" t="s">
        <v>14</v>
      </c>
      <c r="B15" s="75" t="str">
        <f t="shared" si="0"/>
        <v>Table 2_11 WAML</v>
      </c>
    </row>
    <row r="16" spans="1:2" x14ac:dyDescent="0.25">
      <c r="A16" t="s">
        <v>15</v>
      </c>
      <c r="B16" s="75" t="str">
        <f t="shared" si="0"/>
        <v>Table 3_1 Energy by Program</v>
      </c>
    </row>
    <row r="17" spans="1:2" x14ac:dyDescent="0.25">
      <c r="A17" t="s">
        <v>16</v>
      </c>
      <c r="B17" s="75" t="str">
        <f t="shared" si="0"/>
        <v>Table 3_2 Total Counted by Prog</v>
      </c>
    </row>
    <row r="18" spans="1:2" x14ac:dyDescent="0.25">
      <c r="A18" t="s">
        <v>17</v>
      </c>
      <c r="B18" s="75" t="str">
        <f t="shared" si="0"/>
        <v>Table 3_3 Carryover</v>
      </c>
    </row>
    <row r="19" spans="1:2" x14ac:dyDescent="0.25">
      <c r="A19" t="s">
        <v>18</v>
      </c>
      <c r="B19" s="75" t="str">
        <f t="shared" si="0"/>
        <v>Table 3_4 Peak kW by Program</v>
      </c>
    </row>
    <row r="20" spans="1:2" x14ac:dyDescent="0.25">
      <c r="A20" t="s">
        <v>19</v>
      </c>
      <c r="B20" s="75" t="str">
        <f t="shared" si="0"/>
        <v>Figure 3_1 Energy by Program</v>
      </c>
    </row>
    <row r="21" spans="1:2" x14ac:dyDescent="0.25">
      <c r="A21" t="s">
        <v>20</v>
      </c>
      <c r="B21" s="75" t="str">
        <f t="shared" si="0"/>
        <v>Figure 3_2 Peak kW by Program</v>
      </c>
    </row>
    <row r="22" spans="1:2" x14ac:dyDescent="0.25">
      <c r="A22" t="s">
        <v>21</v>
      </c>
      <c r="B22" s="75" t="str">
        <f t="shared" si="0"/>
        <v>Table 3_5 Savings vs Goal</v>
      </c>
    </row>
    <row r="23" spans="1:2" x14ac:dyDescent="0.25">
      <c r="A23" t="s">
        <v>22</v>
      </c>
      <c r="B23" s="75" t="str">
        <f t="shared" si="0"/>
        <v>Table 4_1 Energy by End Use</v>
      </c>
    </row>
    <row r="24" spans="1:2" x14ac:dyDescent="0.25">
      <c r="A24" t="s">
        <v>23</v>
      </c>
      <c r="B24" s="75" t="str">
        <f t="shared" si="0"/>
        <v>Table 4_2 Peak kW by End Use</v>
      </c>
    </row>
    <row r="25" spans="1:2" x14ac:dyDescent="0.25">
      <c r="A25" t="s">
        <v>24</v>
      </c>
      <c r="B25" s="75" t="str">
        <f t="shared" si="0"/>
        <v>Table 4_3 Energy by EU Sector</v>
      </c>
    </row>
    <row r="26" spans="1:2" x14ac:dyDescent="0.25">
      <c r="A26" t="s">
        <v>25</v>
      </c>
      <c r="B26" s="75" t="str">
        <f t="shared" si="0"/>
        <v>Table 4_4 Water Savings (kWh)</v>
      </c>
    </row>
    <row r="27" spans="1:2" x14ac:dyDescent="0.25">
      <c r="A27" t="s">
        <v>26</v>
      </c>
      <c r="B27" s="75" t="str">
        <f t="shared" si="0"/>
        <v>Table 5_1 Savings and Costs</v>
      </c>
    </row>
    <row r="28" spans="1:2" x14ac:dyDescent="0.25">
      <c r="A28" t="s">
        <v>27</v>
      </c>
      <c r="B28" s="75" t="str">
        <f t="shared" si="0"/>
        <v>Table 5_2 TRC Table</v>
      </c>
    </row>
    <row r="29" spans="1:2" x14ac:dyDescent="0.25">
      <c r="A29" t="s">
        <v>28</v>
      </c>
      <c r="B29" s="75" t="str">
        <f t="shared" si="0"/>
        <v>Table 6_1 HIM Gross - Bus</v>
      </c>
    </row>
    <row r="30" spans="1:2" x14ac:dyDescent="0.25">
      <c r="A30" t="s">
        <v>29</v>
      </c>
      <c r="B30" s="75" t="str">
        <f t="shared" si="0"/>
        <v>Table 6_2 HIM Net - Bus</v>
      </c>
    </row>
    <row r="31" spans="1:2" x14ac:dyDescent="0.25">
      <c r="A31" t="s">
        <v>30</v>
      </c>
      <c r="B31" s="75" t="str">
        <f t="shared" si="0"/>
        <v>Table 6_3 HIM Gross - Res</v>
      </c>
    </row>
    <row r="32" spans="1:2" x14ac:dyDescent="0.25">
      <c r="A32" t="s">
        <v>31</v>
      </c>
      <c r="B32" s="75" t="str">
        <f t="shared" si="0"/>
        <v>Table 6_4 HIM Net - Res</v>
      </c>
    </row>
    <row r="33" spans="1:2" x14ac:dyDescent="0.25">
      <c r="A33" t="s">
        <v>32</v>
      </c>
      <c r="B33" s="75" t="str">
        <f t="shared" si="0"/>
        <v>Table 6_5 HIM Gross - IE</v>
      </c>
    </row>
    <row r="34" spans="1:2" x14ac:dyDescent="0.25">
      <c r="A34" t="s">
        <v>33</v>
      </c>
      <c r="B34" s="75" t="str">
        <f t="shared" si="0"/>
        <v>Table 6_6 HIM Net - IE</v>
      </c>
    </row>
    <row r="35" spans="1:2" x14ac:dyDescent="0.25">
      <c r="A35" t="s">
        <v>34</v>
      </c>
      <c r="B35" s="75" t="str">
        <f t="shared" si="0"/>
        <v>Therms by Program (all gas)</v>
      </c>
    </row>
    <row r="36" spans="1:2" x14ac:dyDescent="0.25">
      <c r="A36" t="s">
        <v>35</v>
      </c>
      <c r="B36" s="75" t="str">
        <f t="shared" si="0"/>
        <v>CPAS Total (all electric+gas)</v>
      </c>
    </row>
    <row r="37" spans="1:2" x14ac:dyDescent="0.25">
      <c r="A37" t="s">
        <v>36</v>
      </c>
      <c r="B37" s="75" t="str">
        <f t="shared" si="0"/>
        <v>Program CPAS Gas (detail count)</v>
      </c>
    </row>
    <row r="38" spans="1:2" x14ac:dyDescent="0.25">
      <c r="A38" t="s">
        <v>37</v>
      </c>
      <c r="B38" s="75" t="str">
        <f t="shared" si="0"/>
        <v>Measure CPAS Counted Gas</v>
      </c>
    </row>
    <row r="39" spans="1:2" x14ac:dyDescent="0.25">
      <c r="A39" t="s">
        <v>38</v>
      </c>
      <c r="B39" s="75" t="str">
        <f t="shared" si="0"/>
        <v>WAML Input</v>
      </c>
    </row>
    <row r="40" spans="1:2" x14ac:dyDescent="0.25">
      <c r="A40" t="s">
        <v>39</v>
      </c>
      <c r="B40" s="75" t="str">
        <f t="shared" si="0"/>
        <v>Carryover-All</v>
      </c>
    </row>
    <row r="41" spans="1:2" x14ac:dyDescent="0.25">
      <c r="A41" t="s">
        <v>40</v>
      </c>
      <c r="B41" s="75" t="str">
        <f t="shared" si="0"/>
        <v>Carryover-Peak</v>
      </c>
    </row>
  </sheetData>
  <pageMargins left="0.7" right="0.7" top="0.75" bottom="0.75" header="0.3" footer="0.3"/>
  <pageSetup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13"/>
  <sheetViews>
    <sheetView workbookViewId="0">
      <pane ySplit="1" topLeftCell="A2" activePane="bottomLeft" state="frozen"/>
      <selection pane="bottomLeft" activeCell="A2" sqref="A2:AM13"/>
    </sheetView>
  </sheetViews>
  <sheetFormatPr defaultColWidth="11.42578125" defaultRowHeight="15" x14ac:dyDescent="0.25"/>
  <cols>
    <col min="1" max="1" width="45.85546875" bestFit="1" customWidth="1"/>
    <col min="2" max="2" width="22.42578125" bestFit="1" customWidth="1"/>
    <col min="3" max="3" width="7.140625" style="65" bestFit="1" customWidth="1"/>
    <col min="4" max="4" width="12" style="21" bestFit="1" customWidth="1"/>
    <col min="5" max="5" width="11.5703125" bestFit="1" customWidth="1"/>
    <col min="6" max="6" width="12.85546875" style="21" bestFit="1" customWidth="1"/>
    <col min="7" max="10" width="11.7109375" style="21" bestFit="1" customWidth="1"/>
    <col min="11" max="11" width="12" style="21" customWidth="1"/>
    <col min="12" max="24" width="12" style="21" bestFit="1" customWidth="1"/>
    <col min="25" max="38" width="11.7109375" style="21" bestFit="1" customWidth="1"/>
    <col min="39" max="39" width="11.5703125" bestFit="1" customWidth="1"/>
  </cols>
  <sheetData>
    <row r="1" spans="1:39" ht="51.75" thickBot="1" x14ac:dyDescent="0.3">
      <c r="A1" s="27" t="s">
        <v>83</v>
      </c>
      <c r="B1" s="27" t="s">
        <v>84</v>
      </c>
      <c r="C1" s="63" t="s">
        <v>85</v>
      </c>
      <c r="D1" s="66" t="s">
        <v>86</v>
      </c>
      <c r="E1" s="27" t="s">
        <v>87</v>
      </c>
      <c r="F1" s="66" t="s">
        <v>88</v>
      </c>
      <c r="G1" s="66" t="s">
        <v>89</v>
      </c>
      <c r="H1" s="66" t="s">
        <v>90</v>
      </c>
      <c r="I1" s="66" t="s">
        <v>91</v>
      </c>
      <c r="J1" s="66" t="s">
        <v>92</v>
      </c>
      <c r="K1" s="66" t="s">
        <v>93</v>
      </c>
      <c r="L1" s="66" t="s">
        <v>94</v>
      </c>
      <c r="M1" s="66" t="s">
        <v>95</v>
      </c>
      <c r="N1" s="66" t="s">
        <v>96</v>
      </c>
      <c r="O1" s="66" t="s">
        <v>97</v>
      </c>
      <c r="P1" s="66" t="s">
        <v>98</v>
      </c>
      <c r="Q1" s="66" t="s">
        <v>99</v>
      </c>
      <c r="R1" s="66" t="s">
        <v>100</v>
      </c>
      <c r="S1" s="66" t="s">
        <v>101</v>
      </c>
      <c r="T1" s="66" t="s">
        <v>102</v>
      </c>
      <c r="U1" s="66" t="s">
        <v>103</v>
      </c>
      <c r="V1" s="66" t="s">
        <v>104</v>
      </c>
      <c r="W1" s="66" t="s">
        <v>105</v>
      </c>
      <c r="X1" s="66" t="s">
        <v>106</v>
      </c>
      <c r="Y1" s="66" t="s">
        <v>107</v>
      </c>
      <c r="Z1" s="66" t="s">
        <v>108</v>
      </c>
      <c r="AA1" s="66" t="s">
        <v>109</v>
      </c>
      <c r="AB1" s="66" t="s">
        <v>110</v>
      </c>
      <c r="AC1" s="66" t="s">
        <v>111</v>
      </c>
      <c r="AD1" s="66" t="s">
        <v>112</v>
      </c>
      <c r="AE1" s="66" t="s">
        <v>113</v>
      </c>
      <c r="AF1" s="66" t="s">
        <v>114</v>
      </c>
      <c r="AG1" s="66" t="s">
        <v>115</v>
      </c>
      <c r="AH1" s="66" t="s">
        <v>116</v>
      </c>
      <c r="AI1" s="66" t="s">
        <v>117</v>
      </c>
      <c r="AJ1" s="66" t="s">
        <v>118</v>
      </c>
      <c r="AK1" s="66" t="s">
        <v>119</v>
      </c>
      <c r="AL1" s="66" t="s">
        <v>120</v>
      </c>
      <c r="AM1" s="27" t="s">
        <v>121</v>
      </c>
    </row>
    <row r="2" spans="1:39" ht="16.5" thickTop="1" thickBot="1" x14ac:dyDescent="0.3">
      <c r="A2" s="3" t="s">
        <v>174</v>
      </c>
      <c r="B2" s="3" t="s">
        <v>135</v>
      </c>
      <c r="C2" s="90">
        <v>13.6163504</v>
      </c>
      <c r="D2" s="94">
        <v>3572848.87</v>
      </c>
      <c r="E2" s="48">
        <v>1</v>
      </c>
      <c r="F2" s="94">
        <v>48649162.299999997</v>
      </c>
      <c r="G2" s="94"/>
      <c r="H2" s="94"/>
      <c r="I2" s="94"/>
      <c r="J2" s="94"/>
      <c r="K2" s="94">
        <v>3572848.87</v>
      </c>
      <c r="L2" s="94">
        <v>3572848.87</v>
      </c>
      <c r="M2" s="94">
        <v>3572848.87</v>
      </c>
      <c r="N2" s="94">
        <v>3572848.87</v>
      </c>
      <c r="O2" s="94">
        <v>3572848.87</v>
      </c>
      <c r="P2" s="94">
        <v>3572848.87</v>
      </c>
      <c r="Q2" s="94">
        <v>3572848.87</v>
      </c>
      <c r="R2" s="94">
        <v>3572848.87</v>
      </c>
      <c r="S2" s="94">
        <v>3572848.87</v>
      </c>
      <c r="T2" s="94">
        <v>3572848.87</v>
      </c>
      <c r="U2" s="94">
        <v>3572848.87</v>
      </c>
      <c r="V2" s="94">
        <v>3572848.87</v>
      </c>
      <c r="W2" s="94">
        <v>3572848.87</v>
      </c>
      <c r="X2" s="94">
        <v>2176948.52</v>
      </c>
      <c r="Y2" s="94">
        <v>12589.2147</v>
      </c>
      <c r="Z2" s="94">
        <v>12589.2147</v>
      </c>
      <c r="AA2" s="94"/>
      <c r="AB2" s="94"/>
      <c r="AC2" s="94"/>
      <c r="AD2" s="94"/>
      <c r="AE2" s="94"/>
      <c r="AF2" s="94"/>
      <c r="AG2" s="94"/>
      <c r="AH2" s="94"/>
      <c r="AI2" s="94"/>
      <c r="AJ2" s="94"/>
      <c r="AK2" s="94"/>
      <c r="AL2" s="94"/>
      <c r="AM2" s="48"/>
    </row>
    <row r="3" spans="1:39" ht="15.75" thickBot="1" x14ac:dyDescent="0.3">
      <c r="A3" s="3" t="s">
        <v>174</v>
      </c>
      <c r="B3" s="3" t="s">
        <v>133</v>
      </c>
      <c r="C3" s="90">
        <v>15.703962000000001</v>
      </c>
      <c r="D3" s="94">
        <v>711126.46</v>
      </c>
      <c r="E3" s="48">
        <v>1</v>
      </c>
      <c r="F3" s="94">
        <v>11167502.9</v>
      </c>
      <c r="G3" s="94"/>
      <c r="H3" s="94"/>
      <c r="I3" s="94"/>
      <c r="J3" s="94"/>
      <c r="K3" s="94">
        <v>711126.46</v>
      </c>
      <c r="L3" s="94">
        <v>711126.46</v>
      </c>
      <c r="M3" s="94">
        <v>711126.46</v>
      </c>
      <c r="N3" s="94">
        <v>711126.46</v>
      </c>
      <c r="O3" s="94">
        <v>711126.46</v>
      </c>
      <c r="P3" s="94">
        <v>711126.46</v>
      </c>
      <c r="Q3" s="94">
        <v>711126.46</v>
      </c>
      <c r="R3" s="94">
        <v>711126.46</v>
      </c>
      <c r="S3" s="94">
        <v>711126.46</v>
      </c>
      <c r="T3" s="94">
        <v>711126.46</v>
      </c>
      <c r="U3" s="94">
        <v>711126.46</v>
      </c>
      <c r="V3" s="94">
        <v>711126.46</v>
      </c>
      <c r="W3" s="94">
        <v>711126.46</v>
      </c>
      <c r="X3" s="94">
        <v>711126.46</v>
      </c>
      <c r="Y3" s="94">
        <v>711126.46</v>
      </c>
      <c r="Z3" s="94">
        <v>500605.98700000002</v>
      </c>
      <c r="AA3" s="94"/>
      <c r="AB3" s="94"/>
      <c r="AC3" s="94"/>
      <c r="AD3" s="94"/>
      <c r="AE3" s="94"/>
      <c r="AF3" s="94"/>
      <c r="AG3" s="94"/>
      <c r="AH3" s="94"/>
      <c r="AI3" s="94"/>
      <c r="AJ3" s="94"/>
      <c r="AK3" s="94"/>
      <c r="AL3" s="94"/>
      <c r="AM3" s="48"/>
    </row>
    <row r="4" spans="1:39" ht="15.75" thickBot="1" x14ac:dyDescent="0.3">
      <c r="A4" s="3" t="s">
        <v>181</v>
      </c>
      <c r="B4" s="3" t="s">
        <v>134</v>
      </c>
      <c r="C4" s="90">
        <v>15.855529600000001</v>
      </c>
      <c r="D4" s="94">
        <v>9263163.4000000004</v>
      </c>
      <c r="E4" s="48">
        <v>0.79519828000000004</v>
      </c>
      <c r="F4" s="94">
        <v>109024232</v>
      </c>
      <c r="G4" s="94"/>
      <c r="H4" s="94"/>
      <c r="I4" s="94"/>
      <c r="J4" s="94"/>
      <c r="K4" s="94">
        <v>7366051.5899999999</v>
      </c>
      <c r="L4" s="94">
        <v>7366051.5899999999</v>
      </c>
      <c r="M4" s="94">
        <v>7366051.5899999999</v>
      </c>
      <c r="N4" s="94">
        <v>7366051.5899999999</v>
      </c>
      <c r="O4" s="94">
        <v>7366051.5899999999</v>
      </c>
      <c r="P4" s="94">
        <v>7366051.5899999999</v>
      </c>
      <c r="Q4" s="94">
        <v>7366051.5899999999</v>
      </c>
      <c r="R4" s="94">
        <v>6892876.25</v>
      </c>
      <c r="S4" s="94">
        <v>6473267.9400000004</v>
      </c>
      <c r="T4" s="94">
        <v>6473267.9400000004</v>
      </c>
      <c r="U4" s="94">
        <v>6473267.9400000004</v>
      </c>
      <c r="V4" s="94">
        <v>6473267.9400000004</v>
      </c>
      <c r="W4" s="94">
        <v>6473267.9400000004</v>
      </c>
      <c r="X4" s="94">
        <v>6473267.9400000004</v>
      </c>
      <c r="Y4" s="94">
        <v>6473267.9400000004</v>
      </c>
      <c r="Z4" s="94">
        <v>4131432.47</v>
      </c>
      <c r="AA4" s="94">
        <v>124965.166</v>
      </c>
      <c r="AB4" s="94">
        <v>124965.166</v>
      </c>
      <c r="AC4" s="94">
        <v>124965.166</v>
      </c>
      <c r="AD4" s="94">
        <v>124965.166</v>
      </c>
      <c r="AE4" s="94">
        <v>124965.166</v>
      </c>
      <c r="AF4" s="94">
        <v>124965.166</v>
      </c>
      <c r="AG4" s="94">
        <v>124965.166</v>
      </c>
      <c r="AH4" s="94">
        <v>124965.166</v>
      </c>
      <c r="AI4" s="94">
        <v>124965.166</v>
      </c>
      <c r="AJ4" s="94"/>
      <c r="AK4" s="94"/>
      <c r="AL4" s="94"/>
      <c r="AM4" s="48"/>
    </row>
    <row r="5" spans="1:39" ht="15.75" thickBot="1" x14ac:dyDescent="0.3">
      <c r="A5" s="3" t="s">
        <v>181</v>
      </c>
      <c r="B5" s="3" t="s">
        <v>136</v>
      </c>
      <c r="C5" s="90">
        <v>15.2472739</v>
      </c>
      <c r="D5" s="94">
        <v>544458.31000000006</v>
      </c>
      <c r="E5" s="48">
        <v>0.8</v>
      </c>
      <c r="F5" s="94">
        <v>6641203.9800000004</v>
      </c>
      <c r="G5" s="94"/>
      <c r="H5" s="94"/>
      <c r="I5" s="94"/>
      <c r="J5" s="94"/>
      <c r="K5" s="94">
        <v>435566.64799999999</v>
      </c>
      <c r="L5" s="94">
        <v>435566.64799999999</v>
      </c>
      <c r="M5" s="94">
        <v>435566.64799999999</v>
      </c>
      <c r="N5" s="94">
        <v>435566.64799999999</v>
      </c>
      <c r="O5" s="94">
        <v>435566.64799999999</v>
      </c>
      <c r="P5" s="94">
        <v>435566.64799999999</v>
      </c>
      <c r="Q5" s="94">
        <v>435566.64799999999</v>
      </c>
      <c r="R5" s="94">
        <v>435566.64799999999</v>
      </c>
      <c r="S5" s="94">
        <v>435566.64799999999</v>
      </c>
      <c r="T5" s="94">
        <v>435566.64799999999</v>
      </c>
      <c r="U5" s="94">
        <v>435566.64799999999</v>
      </c>
      <c r="V5" s="94">
        <v>435566.64799999999</v>
      </c>
      <c r="W5" s="94">
        <v>435566.64799999999</v>
      </c>
      <c r="X5" s="94">
        <v>435566.64799999999</v>
      </c>
      <c r="Y5" s="94">
        <v>434796.50699999998</v>
      </c>
      <c r="Z5" s="94">
        <v>108474.4</v>
      </c>
      <c r="AA5" s="94"/>
      <c r="AB5" s="94"/>
      <c r="AC5" s="94"/>
      <c r="AD5" s="94"/>
      <c r="AE5" s="94"/>
      <c r="AF5" s="94"/>
      <c r="AG5" s="94"/>
      <c r="AH5" s="94"/>
      <c r="AI5" s="94"/>
      <c r="AJ5" s="94"/>
      <c r="AK5" s="94"/>
      <c r="AL5" s="94"/>
      <c r="AM5" s="48"/>
    </row>
    <row r="6" spans="1:39" ht="15.75" thickBot="1" x14ac:dyDescent="0.3">
      <c r="A6" s="3" t="s">
        <v>78</v>
      </c>
      <c r="B6" s="3" t="s">
        <v>139</v>
      </c>
      <c r="C6" s="90">
        <v>16</v>
      </c>
      <c r="D6" s="94">
        <v>383883.45699999999</v>
      </c>
      <c r="E6" s="48">
        <v>0.8</v>
      </c>
      <c r="F6" s="94">
        <v>4122240.59</v>
      </c>
      <c r="G6" s="94"/>
      <c r="H6" s="94"/>
      <c r="I6" s="94"/>
      <c r="J6" s="94"/>
      <c r="K6" s="94">
        <v>307106.76500000001</v>
      </c>
      <c r="L6" s="94">
        <v>307106.76500000001</v>
      </c>
      <c r="M6" s="94">
        <v>307106.76500000001</v>
      </c>
      <c r="N6" s="94">
        <v>307106.76500000001</v>
      </c>
      <c r="O6" s="94">
        <v>307106.76500000001</v>
      </c>
      <c r="P6" s="94">
        <v>307106.76500000001</v>
      </c>
      <c r="Q6" s="94">
        <v>227960</v>
      </c>
      <c r="R6" s="94">
        <v>227960</v>
      </c>
      <c r="S6" s="94">
        <v>227960</v>
      </c>
      <c r="T6" s="94">
        <v>227960</v>
      </c>
      <c r="U6" s="94">
        <v>227960</v>
      </c>
      <c r="V6" s="94">
        <v>227960</v>
      </c>
      <c r="W6" s="94">
        <v>227960</v>
      </c>
      <c r="X6" s="94">
        <v>227960</v>
      </c>
      <c r="Y6" s="94">
        <v>227960</v>
      </c>
      <c r="Z6" s="94">
        <v>227960</v>
      </c>
      <c r="AA6" s="94"/>
      <c r="AB6" s="94"/>
      <c r="AC6" s="94"/>
      <c r="AD6" s="94"/>
      <c r="AE6" s="94"/>
      <c r="AF6" s="94"/>
      <c r="AG6" s="94"/>
      <c r="AH6" s="94"/>
      <c r="AI6" s="94"/>
      <c r="AJ6" s="94"/>
      <c r="AK6" s="94"/>
      <c r="AL6" s="94"/>
      <c r="AM6" s="48"/>
    </row>
    <row r="7" spans="1:39" ht="15.75" thickBot="1" x14ac:dyDescent="0.3">
      <c r="A7" s="3" t="s">
        <v>78</v>
      </c>
      <c r="B7" s="3" t="s">
        <v>140</v>
      </c>
      <c r="C7" s="90">
        <v>15</v>
      </c>
      <c r="D7" s="94">
        <v>17036.327000000001</v>
      </c>
      <c r="E7" s="48">
        <v>0.8</v>
      </c>
      <c r="F7" s="94">
        <v>204435.924</v>
      </c>
      <c r="G7" s="94"/>
      <c r="H7" s="94"/>
      <c r="I7" s="94"/>
      <c r="J7" s="94"/>
      <c r="K7" s="94">
        <v>13629.061600000001</v>
      </c>
      <c r="L7" s="94">
        <v>13629.061600000001</v>
      </c>
      <c r="M7" s="94">
        <v>13629.061600000001</v>
      </c>
      <c r="N7" s="94">
        <v>13629.061600000001</v>
      </c>
      <c r="O7" s="94">
        <v>13629.061600000001</v>
      </c>
      <c r="P7" s="94">
        <v>13629.061600000001</v>
      </c>
      <c r="Q7" s="94">
        <v>13629.061600000001</v>
      </c>
      <c r="R7" s="94">
        <v>13629.061600000001</v>
      </c>
      <c r="S7" s="94">
        <v>13629.061600000001</v>
      </c>
      <c r="T7" s="94">
        <v>13629.061600000001</v>
      </c>
      <c r="U7" s="94">
        <v>13629.061600000001</v>
      </c>
      <c r="V7" s="94">
        <v>13629.061600000001</v>
      </c>
      <c r="W7" s="94">
        <v>13629.061600000001</v>
      </c>
      <c r="X7" s="94">
        <v>13629.061600000001</v>
      </c>
      <c r="Y7" s="94">
        <v>13629.061600000001</v>
      </c>
      <c r="Z7" s="94"/>
      <c r="AA7" s="94"/>
      <c r="AB7" s="94"/>
      <c r="AC7" s="94"/>
      <c r="AD7" s="94"/>
      <c r="AE7" s="94"/>
      <c r="AF7" s="94"/>
      <c r="AG7" s="94"/>
      <c r="AH7" s="94"/>
      <c r="AI7" s="94"/>
      <c r="AJ7" s="94"/>
      <c r="AK7" s="94"/>
      <c r="AL7" s="94"/>
      <c r="AM7" s="48"/>
    </row>
    <row r="8" spans="1:39" ht="15.75" thickBot="1" x14ac:dyDescent="0.3">
      <c r="A8" s="5" t="s">
        <v>183</v>
      </c>
      <c r="B8" s="5"/>
      <c r="C8" s="91">
        <v>15.2760362</v>
      </c>
      <c r="D8" s="95">
        <v>14492516.800000001</v>
      </c>
      <c r="E8" s="49">
        <v>0.85605072000000004</v>
      </c>
      <c r="F8" s="95">
        <v>179808778</v>
      </c>
      <c r="G8" s="95">
        <v>0</v>
      </c>
      <c r="H8" s="95">
        <v>0</v>
      </c>
      <c r="I8" s="95">
        <v>0</v>
      </c>
      <c r="J8" s="95">
        <v>0</v>
      </c>
      <c r="K8" s="95">
        <v>12406329.4</v>
      </c>
      <c r="L8" s="95">
        <v>12406329.4</v>
      </c>
      <c r="M8" s="95">
        <v>12406329.4</v>
      </c>
      <c r="N8" s="95">
        <v>12406329.4</v>
      </c>
      <c r="O8" s="95">
        <v>12406329.4</v>
      </c>
      <c r="P8" s="95">
        <v>12406329.4</v>
      </c>
      <c r="Q8" s="95">
        <v>12327182.6</v>
      </c>
      <c r="R8" s="95">
        <v>11854007.300000001</v>
      </c>
      <c r="S8" s="95">
        <v>11434399</v>
      </c>
      <c r="T8" s="95">
        <v>11434399</v>
      </c>
      <c r="U8" s="95">
        <v>11434399</v>
      </c>
      <c r="V8" s="95">
        <v>11434399</v>
      </c>
      <c r="W8" s="95">
        <v>11434399</v>
      </c>
      <c r="X8" s="95">
        <v>10038498.6</v>
      </c>
      <c r="Y8" s="95">
        <v>7873369.1799999997</v>
      </c>
      <c r="Z8" s="95">
        <v>4981062.07</v>
      </c>
      <c r="AA8" s="95">
        <v>124965.166</v>
      </c>
      <c r="AB8" s="95">
        <v>124965.166</v>
      </c>
      <c r="AC8" s="95">
        <v>124965.166</v>
      </c>
      <c r="AD8" s="95">
        <v>124965.166</v>
      </c>
      <c r="AE8" s="95">
        <v>124965.166</v>
      </c>
      <c r="AF8" s="95">
        <v>124965.166</v>
      </c>
      <c r="AG8" s="95">
        <v>124965.166</v>
      </c>
      <c r="AH8" s="95">
        <v>124965.166</v>
      </c>
      <c r="AI8" s="95">
        <v>124965.166</v>
      </c>
      <c r="AJ8" s="95">
        <v>0</v>
      </c>
      <c r="AK8" s="95">
        <v>0</v>
      </c>
      <c r="AL8" s="95">
        <v>0</v>
      </c>
      <c r="AM8" s="49">
        <v>0</v>
      </c>
    </row>
    <row r="9" spans="1:39" ht="15.75" thickBot="1" x14ac:dyDescent="0.3">
      <c r="A9" s="6" t="s">
        <v>184</v>
      </c>
      <c r="B9" s="6"/>
      <c r="C9" s="92"/>
      <c r="D9" s="96"/>
      <c r="E9" s="50"/>
      <c r="F9" s="96"/>
      <c r="G9" s="96">
        <v>0</v>
      </c>
      <c r="H9" s="96">
        <v>0</v>
      </c>
      <c r="I9" s="96">
        <v>0</v>
      </c>
      <c r="J9" s="96">
        <v>0</v>
      </c>
      <c r="K9" s="96">
        <v>0</v>
      </c>
      <c r="L9" s="96">
        <v>0</v>
      </c>
      <c r="M9" s="96">
        <v>0</v>
      </c>
      <c r="N9" s="96">
        <v>0</v>
      </c>
      <c r="O9" s="96">
        <v>0</v>
      </c>
      <c r="P9" s="96">
        <v>0</v>
      </c>
      <c r="Q9" s="96">
        <v>0</v>
      </c>
      <c r="R9" s="96">
        <v>0</v>
      </c>
      <c r="S9" s="96">
        <v>0</v>
      </c>
      <c r="T9" s="96">
        <v>0</v>
      </c>
      <c r="U9" s="96">
        <v>0</v>
      </c>
      <c r="V9" s="96">
        <v>0</v>
      </c>
      <c r="W9" s="96">
        <v>0</v>
      </c>
      <c r="X9" s="96">
        <v>0</v>
      </c>
      <c r="Y9" s="96">
        <v>0</v>
      </c>
      <c r="Z9" s="96">
        <v>0</v>
      </c>
      <c r="AA9" s="96">
        <v>0</v>
      </c>
      <c r="AB9" s="96">
        <v>0</v>
      </c>
      <c r="AC9" s="96">
        <v>0</v>
      </c>
      <c r="AD9" s="96">
        <v>0</v>
      </c>
      <c r="AE9" s="96">
        <v>0</v>
      </c>
      <c r="AF9" s="96">
        <v>0</v>
      </c>
      <c r="AG9" s="96">
        <v>0</v>
      </c>
      <c r="AH9" s="96">
        <v>0</v>
      </c>
      <c r="AI9" s="96">
        <v>0</v>
      </c>
      <c r="AJ9" s="96">
        <v>0</v>
      </c>
      <c r="AK9" s="96">
        <v>0</v>
      </c>
      <c r="AL9" s="96">
        <v>0</v>
      </c>
      <c r="AM9" s="50">
        <v>0</v>
      </c>
    </row>
    <row r="10" spans="1:39" ht="15.75" thickBot="1" x14ac:dyDescent="0.3">
      <c r="A10" s="6" t="s">
        <v>185</v>
      </c>
      <c r="B10" s="6"/>
      <c r="C10" s="92"/>
      <c r="D10" s="96"/>
      <c r="E10" s="50"/>
      <c r="F10" s="96"/>
      <c r="G10" s="96">
        <v>0</v>
      </c>
      <c r="H10" s="96">
        <v>0</v>
      </c>
      <c r="I10" s="96">
        <v>0</v>
      </c>
      <c r="J10" s="96">
        <v>0</v>
      </c>
      <c r="K10" s="96">
        <v>12406329.4</v>
      </c>
      <c r="L10" s="96">
        <v>12406329.4</v>
      </c>
      <c r="M10" s="96">
        <v>12406329.4</v>
      </c>
      <c r="N10" s="96">
        <v>12406329.4</v>
      </c>
      <c r="O10" s="96">
        <v>12406329.4</v>
      </c>
      <c r="P10" s="96">
        <v>12406329.4</v>
      </c>
      <c r="Q10" s="96">
        <v>12327182.6</v>
      </c>
      <c r="R10" s="96">
        <v>11854007.300000001</v>
      </c>
      <c r="S10" s="96">
        <v>11434399</v>
      </c>
      <c r="T10" s="96">
        <v>11434399</v>
      </c>
      <c r="U10" s="96">
        <v>11434399</v>
      </c>
      <c r="V10" s="96">
        <v>11434399</v>
      </c>
      <c r="W10" s="96">
        <v>11434399</v>
      </c>
      <c r="X10" s="96">
        <v>10038498.6</v>
      </c>
      <c r="Y10" s="96">
        <v>7873369.1799999997</v>
      </c>
      <c r="Z10" s="96">
        <v>4981062.07</v>
      </c>
      <c r="AA10" s="96">
        <v>124965.166</v>
      </c>
      <c r="AB10" s="96">
        <v>124965.166</v>
      </c>
      <c r="AC10" s="96">
        <v>124965.166</v>
      </c>
      <c r="AD10" s="96">
        <v>124965.166</v>
      </c>
      <c r="AE10" s="96">
        <v>124965.166</v>
      </c>
      <c r="AF10" s="96">
        <v>124965.166</v>
      </c>
      <c r="AG10" s="96">
        <v>124965.166</v>
      </c>
      <c r="AH10" s="96">
        <v>124965.166</v>
      </c>
      <c r="AI10" s="96">
        <v>124965.166</v>
      </c>
      <c r="AJ10" s="96">
        <v>0</v>
      </c>
      <c r="AK10" s="96">
        <v>0</v>
      </c>
      <c r="AL10" s="96">
        <v>0</v>
      </c>
      <c r="AM10" s="50">
        <v>0</v>
      </c>
    </row>
    <row r="11" spans="1:39" ht="15.75" thickBot="1" x14ac:dyDescent="0.3">
      <c r="A11" s="6" t="s">
        <v>145</v>
      </c>
      <c r="B11" s="6"/>
      <c r="C11" s="92"/>
      <c r="D11" s="96"/>
      <c r="E11" s="50"/>
      <c r="F11" s="96"/>
      <c r="G11" s="96">
        <v>0</v>
      </c>
      <c r="H11" s="96">
        <v>0</v>
      </c>
      <c r="I11" s="96">
        <v>0</v>
      </c>
      <c r="J11" s="96">
        <v>0</v>
      </c>
      <c r="K11" s="96">
        <v>0</v>
      </c>
      <c r="L11" s="96">
        <v>0</v>
      </c>
      <c r="M11" s="96">
        <v>0</v>
      </c>
      <c r="N11" s="96">
        <v>0</v>
      </c>
      <c r="O11" s="96">
        <v>0</v>
      </c>
      <c r="P11" s="96">
        <v>0</v>
      </c>
      <c r="Q11" s="96">
        <v>79146.765299999999</v>
      </c>
      <c r="R11" s="96">
        <v>473175.33899999998</v>
      </c>
      <c r="S11" s="96">
        <v>419608.32000000001</v>
      </c>
      <c r="T11" s="96">
        <v>0</v>
      </c>
      <c r="U11" s="96">
        <v>0</v>
      </c>
      <c r="V11" s="96">
        <v>0</v>
      </c>
      <c r="W11" s="96">
        <v>0</v>
      </c>
      <c r="X11" s="96">
        <v>1395900.35</v>
      </c>
      <c r="Y11" s="96">
        <v>2165129.4500000002</v>
      </c>
      <c r="Z11" s="96">
        <v>2892307.11</v>
      </c>
      <c r="AA11" s="96">
        <v>4856096.9000000004</v>
      </c>
      <c r="AB11" s="96">
        <v>0</v>
      </c>
      <c r="AC11" s="96">
        <v>0</v>
      </c>
      <c r="AD11" s="96">
        <v>0</v>
      </c>
      <c r="AE11" s="96">
        <v>0</v>
      </c>
      <c r="AF11" s="96">
        <v>0</v>
      </c>
      <c r="AG11" s="96">
        <v>0</v>
      </c>
      <c r="AH11" s="96">
        <v>0</v>
      </c>
      <c r="AI11" s="96">
        <v>0</v>
      </c>
      <c r="AJ11" s="96">
        <v>124965.166</v>
      </c>
      <c r="AK11" s="96">
        <v>0</v>
      </c>
      <c r="AL11" s="96">
        <v>0</v>
      </c>
      <c r="AM11" s="50">
        <v>0</v>
      </c>
    </row>
    <row r="12" spans="1:39" ht="15.75" thickBot="1" x14ac:dyDescent="0.3">
      <c r="A12" s="6" t="s">
        <v>146</v>
      </c>
      <c r="B12" s="6"/>
      <c r="C12" s="92"/>
      <c r="D12" s="96"/>
      <c r="E12" s="50"/>
      <c r="F12" s="96"/>
      <c r="G12" s="96">
        <v>0</v>
      </c>
      <c r="H12" s="96">
        <v>0</v>
      </c>
      <c r="I12" s="96">
        <v>0</v>
      </c>
      <c r="J12" s="96">
        <v>0</v>
      </c>
      <c r="K12" s="96">
        <v>0</v>
      </c>
      <c r="L12" s="96">
        <v>0</v>
      </c>
      <c r="M12" s="96">
        <v>0</v>
      </c>
      <c r="N12" s="96">
        <v>0</v>
      </c>
      <c r="O12" s="96">
        <v>0</v>
      </c>
      <c r="P12" s="96">
        <v>0</v>
      </c>
      <c r="Q12" s="96">
        <v>0</v>
      </c>
      <c r="R12" s="96">
        <v>0</v>
      </c>
      <c r="S12" s="96">
        <v>0</v>
      </c>
      <c r="T12" s="96">
        <v>0</v>
      </c>
      <c r="U12" s="96">
        <v>0</v>
      </c>
      <c r="V12" s="96">
        <v>0</v>
      </c>
      <c r="W12" s="96">
        <v>0</v>
      </c>
      <c r="X12" s="96">
        <v>0</v>
      </c>
      <c r="Y12" s="96">
        <v>0</v>
      </c>
      <c r="Z12" s="96">
        <v>0</v>
      </c>
      <c r="AA12" s="96">
        <v>0</v>
      </c>
      <c r="AB12" s="96">
        <v>0</v>
      </c>
      <c r="AC12" s="96">
        <v>0</v>
      </c>
      <c r="AD12" s="96">
        <v>0</v>
      </c>
      <c r="AE12" s="96">
        <v>0</v>
      </c>
      <c r="AF12" s="96">
        <v>0</v>
      </c>
      <c r="AG12" s="96">
        <v>0</v>
      </c>
      <c r="AH12" s="96">
        <v>0</v>
      </c>
      <c r="AI12" s="96">
        <v>0</v>
      </c>
      <c r="AJ12" s="96">
        <v>0</v>
      </c>
      <c r="AK12" s="96">
        <v>0</v>
      </c>
      <c r="AL12" s="96">
        <v>0</v>
      </c>
      <c r="AM12" s="50">
        <v>0</v>
      </c>
    </row>
    <row r="13" spans="1:39" ht="15.75" thickBot="1" x14ac:dyDescent="0.3">
      <c r="A13" s="47" t="s">
        <v>147</v>
      </c>
      <c r="B13" s="47"/>
      <c r="C13" s="93"/>
      <c r="D13" s="97"/>
      <c r="E13" s="51"/>
      <c r="F13" s="97"/>
      <c r="G13" s="97">
        <v>0</v>
      </c>
      <c r="H13" s="97">
        <v>0</v>
      </c>
      <c r="I13" s="97">
        <v>0</v>
      </c>
      <c r="J13" s="97">
        <v>0</v>
      </c>
      <c r="K13" s="97">
        <v>0</v>
      </c>
      <c r="L13" s="97">
        <v>0</v>
      </c>
      <c r="M13" s="97">
        <v>0</v>
      </c>
      <c r="N13" s="97">
        <v>0</v>
      </c>
      <c r="O13" s="97">
        <v>0</v>
      </c>
      <c r="P13" s="97">
        <v>0</v>
      </c>
      <c r="Q13" s="97">
        <v>79146.765299999999</v>
      </c>
      <c r="R13" s="97">
        <v>473175.33899999998</v>
      </c>
      <c r="S13" s="97">
        <v>419608.32000000001</v>
      </c>
      <c r="T13" s="97">
        <v>0</v>
      </c>
      <c r="U13" s="97">
        <v>0</v>
      </c>
      <c r="V13" s="97">
        <v>0</v>
      </c>
      <c r="W13" s="97">
        <v>0</v>
      </c>
      <c r="X13" s="97">
        <v>1395900.35</v>
      </c>
      <c r="Y13" s="97">
        <v>2165129.4500000002</v>
      </c>
      <c r="Z13" s="97">
        <v>2892307.11</v>
      </c>
      <c r="AA13" s="97">
        <v>4856096.9000000004</v>
      </c>
      <c r="AB13" s="97">
        <v>0</v>
      </c>
      <c r="AC13" s="97">
        <v>0</v>
      </c>
      <c r="AD13" s="97">
        <v>0</v>
      </c>
      <c r="AE13" s="97">
        <v>0</v>
      </c>
      <c r="AF13" s="97">
        <v>0</v>
      </c>
      <c r="AG13" s="97">
        <v>0</v>
      </c>
      <c r="AH13" s="97">
        <v>0</v>
      </c>
      <c r="AI13" s="97">
        <v>0</v>
      </c>
      <c r="AJ13" s="97">
        <v>124965.166</v>
      </c>
      <c r="AK13" s="97">
        <v>0</v>
      </c>
      <c r="AL13" s="97">
        <v>0</v>
      </c>
      <c r="AM13" s="51">
        <v>0</v>
      </c>
    </row>
  </sheetData>
  <pageMargins left="0.7" right="0.7" top="0.75" bottom="0.75" header="0.3" footer="0.3"/>
  <pageSetup paperSize="9" orientation="portrait" horizontalDpi="300" verticalDpi="30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J9"/>
  <sheetViews>
    <sheetView workbookViewId="0">
      <pane ySplit="1" topLeftCell="A2" activePane="bottomLeft" state="frozen"/>
      <selection pane="bottomLeft" activeCell="A2" sqref="A2:AJ9"/>
    </sheetView>
  </sheetViews>
  <sheetFormatPr defaultColWidth="11.42578125" defaultRowHeight="15" x14ac:dyDescent="0.25"/>
  <cols>
    <col min="1" max="1" width="50.5703125" bestFit="1" customWidth="1"/>
    <col min="2" max="2" width="12" style="21" bestFit="1" customWidth="1"/>
    <col min="3" max="3" width="12.85546875" style="21" bestFit="1" customWidth="1"/>
    <col min="4" max="7" width="11.5703125" style="21" bestFit="1" customWidth="1"/>
    <col min="8" max="21" width="12" style="21" bestFit="1" customWidth="1"/>
    <col min="22" max="36" width="11.5703125" style="21" bestFit="1" customWidth="1"/>
  </cols>
  <sheetData>
    <row r="1" spans="1:36" ht="51.75" thickBot="1" x14ac:dyDescent="0.3">
      <c r="A1" s="27" t="s">
        <v>83</v>
      </c>
      <c r="B1" s="66" t="s">
        <v>86</v>
      </c>
      <c r="C1" s="66" t="s">
        <v>186</v>
      </c>
      <c r="D1" s="66" t="s">
        <v>89</v>
      </c>
      <c r="E1" s="66" t="s">
        <v>90</v>
      </c>
      <c r="F1" s="66" t="s">
        <v>91</v>
      </c>
      <c r="G1" s="66" t="s">
        <v>92</v>
      </c>
      <c r="H1" s="66" t="s">
        <v>93</v>
      </c>
      <c r="I1" s="66" t="s">
        <v>94</v>
      </c>
      <c r="J1" s="66" t="s">
        <v>95</v>
      </c>
      <c r="K1" s="66" t="s">
        <v>96</v>
      </c>
      <c r="L1" s="66" t="s">
        <v>97</v>
      </c>
      <c r="M1" s="66" t="s">
        <v>98</v>
      </c>
      <c r="N1" s="66" t="s">
        <v>99</v>
      </c>
      <c r="O1" s="66" t="s">
        <v>100</v>
      </c>
      <c r="P1" s="66" t="s">
        <v>101</v>
      </c>
      <c r="Q1" s="66" t="s">
        <v>102</v>
      </c>
      <c r="R1" s="66" t="s">
        <v>103</v>
      </c>
      <c r="S1" s="66" t="s">
        <v>104</v>
      </c>
      <c r="T1" s="66" t="s">
        <v>105</v>
      </c>
      <c r="U1" s="66" t="s">
        <v>106</v>
      </c>
      <c r="V1" s="66" t="s">
        <v>107</v>
      </c>
      <c r="W1" s="66" t="s">
        <v>108</v>
      </c>
      <c r="X1" s="66" t="s">
        <v>109</v>
      </c>
      <c r="Y1" s="66" t="s">
        <v>110</v>
      </c>
      <c r="Z1" s="66" t="s">
        <v>111</v>
      </c>
      <c r="AA1" s="66" t="s">
        <v>112</v>
      </c>
      <c r="AB1" s="66" t="s">
        <v>113</v>
      </c>
      <c r="AC1" s="66" t="s">
        <v>114</v>
      </c>
      <c r="AD1" s="66" t="s">
        <v>115</v>
      </c>
      <c r="AE1" s="66" t="s">
        <v>116</v>
      </c>
      <c r="AF1" s="66" t="s">
        <v>117</v>
      </c>
      <c r="AG1" s="66" t="s">
        <v>118</v>
      </c>
      <c r="AH1" s="66" t="s">
        <v>119</v>
      </c>
      <c r="AI1" s="66" t="s">
        <v>120</v>
      </c>
      <c r="AJ1" s="66" t="s">
        <v>121</v>
      </c>
    </row>
    <row r="2" spans="1:36" ht="16.5" thickTop="1" thickBot="1" x14ac:dyDescent="0.3">
      <c r="A2" s="48" t="s">
        <v>187</v>
      </c>
      <c r="B2" s="94">
        <v>4283975.33</v>
      </c>
      <c r="C2" s="94">
        <v>59816665.200000003</v>
      </c>
      <c r="D2" s="94">
        <v>0</v>
      </c>
      <c r="E2" s="94">
        <v>0</v>
      </c>
      <c r="F2" s="94">
        <v>0</v>
      </c>
      <c r="G2" s="94">
        <v>0</v>
      </c>
      <c r="H2" s="94">
        <v>4283975.33</v>
      </c>
      <c r="I2" s="94">
        <v>4283975.33</v>
      </c>
      <c r="J2" s="94">
        <v>4283975.33</v>
      </c>
      <c r="K2" s="94">
        <v>4283975.33</v>
      </c>
      <c r="L2" s="94">
        <v>4283975.33</v>
      </c>
      <c r="M2" s="94">
        <v>4283975.33</v>
      </c>
      <c r="N2" s="94">
        <v>4283975.33</v>
      </c>
      <c r="O2" s="94">
        <v>4283975.33</v>
      </c>
      <c r="P2" s="94">
        <v>4283975.33</v>
      </c>
      <c r="Q2" s="94">
        <v>4283975.33</v>
      </c>
      <c r="R2" s="94">
        <v>4283975.33</v>
      </c>
      <c r="S2" s="94">
        <v>4283975.33</v>
      </c>
      <c r="T2" s="94">
        <v>4283975.33</v>
      </c>
      <c r="U2" s="94">
        <v>2888074.98</v>
      </c>
      <c r="V2" s="94">
        <v>723715.67500000005</v>
      </c>
      <c r="W2" s="94">
        <v>513195.20199999999</v>
      </c>
      <c r="X2" s="94">
        <v>0</v>
      </c>
      <c r="Y2" s="94">
        <v>0</v>
      </c>
      <c r="Z2" s="94">
        <v>0</v>
      </c>
      <c r="AA2" s="94">
        <v>0</v>
      </c>
      <c r="AB2" s="94">
        <v>0</v>
      </c>
      <c r="AC2" s="94">
        <v>0</v>
      </c>
      <c r="AD2" s="94">
        <v>0</v>
      </c>
      <c r="AE2" s="94">
        <v>0</v>
      </c>
      <c r="AF2" s="94">
        <v>0</v>
      </c>
      <c r="AG2" s="94">
        <v>0</v>
      </c>
      <c r="AH2" s="94">
        <v>0</v>
      </c>
      <c r="AI2" s="94">
        <v>0</v>
      </c>
      <c r="AJ2" s="94">
        <v>0</v>
      </c>
    </row>
    <row r="3" spans="1:36" ht="15.75" thickBot="1" x14ac:dyDescent="0.3">
      <c r="A3" s="48" t="s">
        <v>188</v>
      </c>
      <c r="B3" s="94">
        <v>10208541.5</v>
      </c>
      <c r="C3" s="94">
        <v>119992112</v>
      </c>
      <c r="D3" s="94">
        <v>0</v>
      </c>
      <c r="E3" s="94">
        <v>0</v>
      </c>
      <c r="F3" s="94">
        <v>0</v>
      </c>
      <c r="G3" s="94">
        <v>0</v>
      </c>
      <c r="H3" s="94">
        <v>8122354.0700000003</v>
      </c>
      <c r="I3" s="94">
        <v>8122354.0700000003</v>
      </c>
      <c r="J3" s="94">
        <v>8122354.0700000003</v>
      </c>
      <c r="K3" s="94">
        <v>8122354.0700000003</v>
      </c>
      <c r="L3" s="94">
        <v>8122354.0700000003</v>
      </c>
      <c r="M3" s="94">
        <v>8122354.0700000003</v>
      </c>
      <c r="N3" s="94">
        <v>8043207.2999999998</v>
      </c>
      <c r="O3" s="94">
        <v>7570031.96</v>
      </c>
      <c r="P3" s="94">
        <v>7150423.6399999997</v>
      </c>
      <c r="Q3" s="94">
        <v>7150423.6399999997</v>
      </c>
      <c r="R3" s="94">
        <v>7150423.6399999997</v>
      </c>
      <c r="S3" s="94">
        <v>7150423.6399999997</v>
      </c>
      <c r="T3" s="94">
        <v>7150423.6399999997</v>
      </c>
      <c r="U3" s="94">
        <v>7150423.6399999997</v>
      </c>
      <c r="V3" s="94">
        <v>7149653.5</v>
      </c>
      <c r="W3" s="94">
        <v>4467866.87</v>
      </c>
      <c r="X3" s="94">
        <v>124965.166</v>
      </c>
      <c r="Y3" s="94">
        <v>124965.166</v>
      </c>
      <c r="Z3" s="94">
        <v>124965.166</v>
      </c>
      <c r="AA3" s="94">
        <v>124965.166</v>
      </c>
      <c r="AB3" s="94">
        <v>124965.166</v>
      </c>
      <c r="AC3" s="94">
        <v>124965.166</v>
      </c>
      <c r="AD3" s="94">
        <v>124965.166</v>
      </c>
      <c r="AE3" s="94">
        <v>124965.166</v>
      </c>
      <c r="AF3" s="94">
        <v>124965.166</v>
      </c>
      <c r="AG3" s="94">
        <v>0</v>
      </c>
      <c r="AH3" s="94">
        <v>0</v>
      </c>
      <c r="AI3" s="94">
        <v>0</v>
      </c>
      <c r="AJ3" s="94">
        <v>0</v>
      </c>
    </row>
    <row r="4" spans="1:36" ht="15.75" thickBot="1" x14ac:dyDescent="0.3">
      <c r="A4" s="5" t="s">
        <v>183</v>
      </c>
      <c r="B4" s="95">
        <v>14492516.800000001</v>
      </c>
      <c r="C4" s="95">
        <v>179808778</v>
      </c>
      <c r="D4" s="95">
        <v>0</v>
      </c>
      <c r="E4" s="95">
        <v>0</v>
      </c>
      <c r="F4" s="95">
        <v>0</v>
      </c>
      <c r="G4" s="95">
        <v>0</v>
      </c>
      <c r="H4" s="95">
        <v>12406329.4</v>
      </c>
      <c r="I4" s="95">
        <v>12406329.4</v>
      </c>
      <c r="J4" s="95">
        <v>12406329.4</v>
      </c>
      <c r="K4" s="95">
        <v>12406329.4</v>
      </c>
      <c r="L4" s="95">
        <v>12406329.4</v>
      </c>
      <c r="M4" s="95">
        <v>12406329.4</v>
      </c>
      <c r="N4" s="95">
        <v>12327182.6</v>
      </c>
      <c r="O4" s="95">
        <v>11854007.300000001</v>
      </c>
      <c r="P4" s="95">
        <v>11434399</v>
      </c>
      <c r="Q4" s="95">
        <v>11434399</v>
      </c>
      <c r="R4" s="95">
        <v>11434399</v>
      </c>
      <c r="S4" s="95">
        <v>11434399</v>
      </c>
      <c r="T4" s="95">
        <v>11434399</v>
      </c>
      <c r="U4" s="95">
        <v>10038498.6</v>
      </c>
      <c r="V4" s="95">
        <v>7873369.1799999997</v>
      </c>
      <c r="W4" s="95">
        <v>4981062.07</v>
      </c>
      <c r="X4" s="95">
        <v>124965.166</v>
      </c>
      <c r="Y4" s="95">
        <v>124965.166</v>
      </c>
      <c r="Z4" s="95">
        <v>124965.166</v>
      </c>
      <c r="AA4" s="95">
        <v>124965.166</v>
      </c>
      <c r="AB4" s="95">
        <v>124965.166</v>
      </c>
      <c r="AC4" s="95">
        <v>124965.166</v>
      </c>
      <c r="AD4" s="95">
        <v>124965.166</v>
      </c>
      <c r="AE4" s="95">
        <v>124965.166</v>
      </c>
      <c r="AF4" s="95">
        <v>124965.166</v>
      </c>
      <c r="AG4" s="95">
        <v>0</v>
      </c>
      <c r="AH4" s="95">
        <v>0</v>
      </c>
      <c r="AI4" s="95">
        <v>0</v>
      </c>
      <c r="AJ4" s="95">
        <v>0</v>
      </c>
    </row>
    <row r="5" spans="1:36" ht="15.75" thickBot="1" x14ac:dyDescent="0.3">
      <c r="A5" s="6" t="s">
        <v>184</v>
      </c>
      <c r="B5" s="96"/>
      <c r="C5" s="96"/>
      <c r="D5" s="96">
        <v>0</v>
      </c>
      <c r="E5" s="96">
        <v>0</v>
      </c>
      <c r="F5" s="96">
        <v>0</v>
      </c>
      <c r="G5" s="96">
        <v>0</v>
      </c>
      <c r="H5" s="96">
        <v>0</v>
      </c>
      <c r="I5" s="96">
        <v>0</v>
      </c>
      <c r="J5" s="96">
        <v>0</v>
      </c>
      <c r="K5" s="96">
        <v>0</v>
      </c>
      <c r="L5" s="96">
        <v>0</v>
      </c>
      <c r="M5" s="96">
        <v>0</v>
      </c>
      <c r="N5" s="96">
        <v>0</v>
      </c>
      <c r="O5" s="96">
        <v>0</v>
      </c>
      <c r="P5" s="96">
        <v>0</v>
      </c>
      <c r="Q5" s="96">
        <v>0</v>
      </c>
      <c r="R5" s="96">
        <v>0</v>
      </c>
      <c r="S5" s="96">
        <v>0</v>
      </c>
      <c r="T5" s="96">
        <v>0</v>
      </c>
      <c r="U5" s="96">
        <v>0</v>
      </c>
      <c r="V5" s="96">
        <v>0</v>
      </c>
      <c r="W5" s="96">
        <v>0</v>
      </c>
      <c r="X5" s="96">
        <v>0</v>
      </c>
      <c r="Y5" s="96">
        <v>0</v>
      </c>
      <c r="Z5" s="96">
        <v>0</v>
      </c>
      <c r="AA5" s="96">
        <v>0</v>
      </c>
      <c r="AB5" s="96">
        <v>0</v>
      </c>
      <c r="AC5" s="96">
        <v>0</v>
      </c>
      <c r="AD5" s="96">
        <v>0</v>
      </c>
      <c r="AE5" s="96">
        <v>0</v>
      </c>
      <c r="AF5" s="96">
        <v>0</v>
      </c>
      <c r="AG5" s="96">
        <v>0</v>
      </c>
      <c r="AH5" s="96">
        <v>0</v>
      </c>
      <c r="AI5" s="96">
        <v>0</v>
      </c>
      <c r="AJ5" s="96">
        <v>0</v>
      </c>
    </row>
    <row r="6" spans="1:36" ht="15.75" thickBot="1" x14ac:dyDescent="0.3">
      <c r="A6" s="6" t="s">
        <v>185</v>
      </c>
      <c r="B6" s="96"/>
      <c r="C6" s="96"/>
      <c r="D6" s="96">
        <v>0</v>
      </c>
      <c r="E6" s="96">
        <v>0</v>
      </c>
      <c r="F6" s="96">
        <v>0</v>
      </c>
      <c r="G6" s="96">
        <v>0</v>
      </c>
      <c r="H6" s="96">
        <v>12406329.4</v>
      </c>
      <c r="I6" s="96">
        <v>12406329.4</v>
      </c>
      <c r="J6" s="96">
        <v>12406329.4</v>
      </c>
      <c r="K6" s="96">
        <v>12406329.4</v>
      </c>
      <c r="L6" s="96">
        <v>12406329.4</v>
      </c>
      <c r="M6" s="96">
        <v>12406329.4</v>
      </c>
      <c r="N6" s="96">
        <v>12327182.6</v>
      </c>
      <c r="O6" s="96">
        <v>11854007.300000001</v>
      </c>
      <c r="P6" s="96">
        <v>11434399</v>
      </c>
      <c r="Q6" s="96">
        <v>11434399</v>
      </c>
      <c r="R6" s="96">
        <v>11434399</v>
      </c>
      <c r="S6" s="96">
        <v>11434399</v>
      </c>
      <c r="T6" s="96">
        <v>11434399</v>
      </c>
      <c r="U6" s="96">
        <v>10038498.6</v>
      </c>
      <c r="V6" s="96">
        <v>7873369.1799999997</v>
      </c>
      <c r="W6" s="96">
        <v>4981062.07</v>
      </c>
      <c r="X6" s="96">
        <v>124965.166</v>
      </c>
      <c r="Y6" s="96">
        <v>124965.166</v>
      </c>
      <c r="Z6" s="96">
        <v>124965.166</v>
      </c>
      <c r="AA6" s="96">
        <v>124965.166</v>
      </c>
      <c r="AB6" s="96">
        <v>124965.166</v>
      </c>
      <c r="AC6" s="96">
        <v>124965.166</v>
      </c>
      <c r="AD6" s="96">
        <v>124965.166</v>
      </c>
      <c r="AE6" s="96">
        <v>124965.166</v>
      </c>
      <c r="AF6" s="96">
        <v>124965.166</v>
      </c>
      <c r="AG6" s="96">
        <v>0</v>
      </c>
      <c r="AH6" s="96">
        <v>0</v>
      </c>
      <c r="AI6" s="96">
        <v>0</v>
      </c>
      <c r="AJ6" s="96">
        <v>0</v>
      </c>
    </row>
    <row r="7" spans="1:36" ht="15.75" thickBot="1" x14ac:dyDescent="0.3">
      <c r="A7" s="6" t="s">
        <v>189</v>
      </c>
      <c r="B7" s="96">
        <v>0</v>
      </c>
      <c r="C7" s="96">
        <v>0</v>
      </c>
      <c r="D7" s="96">
        <v>0</v>
      </c>
      <c r="E7" s="96">
        <v>0</v>
      </c>
      <c r="F7" s="96">
        <v>0</v>
      </c>
      <c r="G7" s="96">
        <v>0</v>
      </c>
      <c r="H7" s="96">
        <v>0</v>
      </c>
      <c r="I7" s="96">
        <v>0</v>
      </c>
      <c r="J7" s="96">
        <v>0</v>
      </c>
      <c r="K7" s="96">
        <v>0</v>
      </c>
      <c r="L7" s="96">
        <v>0</v>
      </c>
      <c r="M7" s="96">
        <v>0</v>
      </c>
      <c r="N7" s="96">
        <v>79146.765299999999</v>
      </c>
      <c r="O7" s="96">
        <v>473175.33899999998</v>
      </c>
      <c r="P7" s="96">
        <v>419608.32000000001</v>
      </c>
      <c r="Q7" s="96">
        <v>0</v>
      </c>
      <c r="R7" s="96">
        <v>0</v>
      </c>
      <c r="S7" s="96">
        <v>0</v>
      </c>
      <c r="T7" s="96">
        <v>0</v>
      </c>
      <c r="U7" s="96">
        <v>1395900.35</v>
      </c>
      <c r="V7" s="96">
        <v>2165129.4500000002</v>
      </c>
      <c r="W7" s="96">
        <v>2892307.11</v>
      </c>
      <c r="X7" s="96">
        <v>4856096.9000000004</v>
      </c>
      <c r="Y7" s="96">
        <v>0</v>
      </c>
      <c r="Z7" s="96">
        <v>0</v>
      </c>
      <c r="AA7" s="96">
        <v>0</v>
      </c>
      <c r="AB7" s="96">
        <v>0</v>
      </c>
      <c r="AC7" s="96">
        <v>0</v>
      </c>
      <c r="AD7" s="96">
        <v>0</v>
      </c>
      <c r="AE7" s="96">
        <v>0</v>
      </c>
      <c r="AF7" s="96">
        <v>0</v>
      </c>
      <c r="AG7" s="96">
        <v>124965.166</v>
      </c>
      <c r="AH7" s="96">
        <v>0</v>
      </c>
      <c r="AI7" s="96">
        <v>0</v>
      </c>
      <c r="AJ7" s="96">
        <v>0</v>
      </c>
    </row>
    <row r="8" spans="1:36" ht="15.75" thickBot="1" x14ac:dyDescent="0.3">
      <c r="A8" s="6" t="s">
        <v>190</v>
      </c>
      <c r="B8" s="96"/>
      <c r="C8" s="96"/>
      <c r="D8" s="96">
        <v>0</v>
      </c>
      <c r="E8" s="96">
        <v>0</v>
      </c>
      <c r="F8" s="96">
        <v>0</v>
      </c>
      <c r="G8" s="96">
        <v>0</v>
      </c>
      <c r="H8" s="96">
        <v>0</v>
      </c>
      <c r="I8" s="96">
        <v>0</v>
      </c>
      <c r="J8" s="96">
        <v>0</v>
      </c>
      <c r="K8" s="96">
        <v>0</v>
      </c>
      <c r="L8" s="96">
        <v>0</v>
      </c>
      <c r="M8" s="96">
        <v>0</v>
      </c>
      <c r="N8" s="96">
        <v>0</v>
      </c>
      <c r="O8" s="96">
        <v>0</v>
      </c>
      <c r="P8" s="96">
        <v>0</v>
      </c>
      <c r="Q8" s="96">
        <v>0</v>
      </c>
      <c r="R8" s="96">
        <v>0</v>
      </c>
      <c r="S8" s="96">
        <v>0</v>
      </c>
      <c r="T8" s="96">
        <v>0</v>
      </c>
      <c r="U8" s="96">
        <v>0</v>
      </c>
      <c r="V8" s="96">
        <v>0</v>
      </c>
      <c r="W8" s="96">
        <v>0</v>
      </c>
      <c r="X8" s="96">
        <v>0</v>
      </c>
      <c r="Y8" s="96">
        <v>0</v>
      </c>
      <c r="Z8" s="96">
        <v>0</v>
      </c>
      <c r="AA8" s="96">
        <v>0</v>
      </c>
      <c r="AB8" s="96">
        <v>0</v>
      </c>
      <c r="AC8" s="96">
        <v>0</v>
      </c>
      <c r="AD8" s="96">
        <v>0</v>
      </c>
      <c r="AE8" s="96">
        <v>0</v>
      </c>
      <c r="AF8" s="96">
        <v>0</v>
      </c>
      <c r="AG8" s="96">
        <v>0</v>
      </c>
      <c r="AH8" s="96">
        <v>0</v>
      </c>
      <c r="AI8" s="96">
        <v>0</v>
      </c>
      <c r="AJ8" s="96">
        <v>0</v>
      </c>
    </row>
    <row r="9" spans="1:36" ht="15.75" thickBot="1" x14ac:dyDescent="0.3">
      <c r="A9" s="47" t="s">
        <v>191</v>
      </c>
      <c r="B9" s="97"/>
      <c r="C9" s="97"/>
      <c r="D9" s="97">
        <v>0</v>
      </c>
      <c r="E9" s="97">
        <v>0</v>
      </c>
      <c r="F9" s="97">
        <v>0</v>
      </c>
      <c r="G9" s="97">
        <v>0</v>
      </c>
      <c r="H9" s="97">
        <v>0</v>
      </c>
      <c r="I9" s="97">
        <v>0</v>
      </c>
      <c r="J9" s="97">
        <v>0</v>
      </c>
      <c r="K9" s="97">
        <v>0</v>
      </c>
      <c r="L9" s="97">
        <v>0</v>
      </c>
      <c r="M9" s="97">
        <v>0</v>
      </c>
      <c r="N9" s="97">
        <v>0</v>
      </c>
      <c r="O9" s="97">
        <v>0</v>
      </c>
      <c r="P9" s="97">
        <v>0</v>
      </c>
      <c r="Q9" s="97">
        <v>0</v>
      </c>
      <c r="R9" s="97">
        <v>0</v>
      </c>
      <c r="S9" s="97">
        <v>0</v>
      </c>
      <c r="T9" s="97">
        <v>0</v>
      </c>
      <c r="U9" s="97">
        <v>0</v>
      </c>
      <c r="V9" s="97">
        <v>0</v>
      </c>
      <c r="W9" s="97">
        <v>0</v>
      </c>
      <c r="X9" s="97">
        <v>0</v>
      </c>
      <c r="Y9" s="97">
        <v>0</v>
      </c>
      <c r="Z9" s="97">
        <v>0</v>
      </c>
      <c r="AA9" s="97">
        <v>0</v>
      </c>
      <c r="AB9" s="97">
        <v>0</v>
      </c>
      <c r="AC9" s="97">
        <v>0</v>
      </c>
      <c r="AD9" s="97">
        <v>0</v>
      </c>
      <c r="AE9" s="97">
        <v>0</v>
      </c>
      <c r="AF9" s="97">
        <v>0</v>
      </c>
      <c r="AG9" s="97">
        <v>0</v>
      </c>
      <c r="AH9" s="97">
        <v>0</v>
      </c>
      <c r="AI9" s="97">
        <v>0</v>
      </c>
      <c r="AJ9" s="97">
        <v>0</v>
      </c>
    </row>
  </sheetData>
  <pageMargins left="0.7" right="0.7" top="0.75" bottom="0.75" header="0.3" footer="0.3"/>
  <pageSetup paperSize="9" orientation="portrait" horizontalDpi="300" verticalDpi="30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22"/>
  <sheetViews>
    <sheetView workbookViewId="0">
      <pane xSplit="2" ySplit="1" topLeftCell="C2" activePane="bottomRight" state="frozen"/>
      <selection pane="topRight" activeCell="B1" sqref="B1"/>
      <selection pane="bottomLeft" activeCell="A2" sqref="A2"/>
      <selection pane="bottomRight" activeCell="F2" sqref="F2:R22"/>
    </sheetView>
  </sheetViews>
  <sheetFormatPr defaultColWidth="11.42578125" defaultRowHeight="15" x14ac:dyDescent="0.25"/>
  <cols>
    <col min="2" max="2" width="26.85546875" bestFit="1" customWidth="1"/>
    <col min="7" max="7" width="12.85546875" style="21" bestFit="1" customWidth="1"/>
    <col min="8" max="8" width="11.28515625" style="21" bestFit="1" customWidth="1"/>
    <col min="9" max="9" width="11.5703125" style="21" bestFit="1" customWidth="1"/>
    <col min="10" max="10" width="11.28515625" style="21" bestFit="1" customWidth="1"/>
    <col min="11" max="13" width="14" style="21" bestFit="1" customWidth="1"/>
    <col min="14" max="14" width="10.85546875" style="20" bestFit="1" customWidth="1"/>
    <col min="15" max="15" width="14" style="21" bestFit="1" customWidth="1"/>
    <col min="16" max="16" width="11.28515625" style="20" bestFit="1" customWidth="1"/>
    <col min="17" max="17" width="13.5703125" bestFit="1" customWidth="1"/>
    <col min="18" max="18" width="11.42578125" style="65"/>
  </cols>
  <sheetData>
    <row r="1" spans="1:19" ht="77.25" thickBot="1" x14ac:dyDescent="0.3">
      <c r="A1" s="27" t="s">
        <v>84</v>
      </c>
      <c r="B1" s="27" t="s">
        <v>192</v>
      </c>
      <c r="C1" s="27" t="s">
        <v>193</v>
      </c>
      <c r="D1" s="27" t="s">
        <v>194</v>
      </c>
      <c r="E1" s="27" t="s">
        <v>41</v>
      </c>
      <c r="F1" s="27" t="s">
        <v>195</v>
      </c>
      <c r="G1" s="66" t="s">
        <v>196</v>
      </c>
      <c r="H1" s="66" t="s">
        <v>197</v>
      </c>
      <c r="I1" s="66" t="s">
        <v>198</v>
      </c>
      <c r="J1" s="66" t="s">
        <v>199</v>
      </c>
      <c r="K1" s="66" t="s">
        <v>200</v>
      </c>
      <c r="L1" s="66" t="s">
        <v>201</v>
      </c>
      <c r="M1" s="66" t="s">
        <v>202</v>
      </c>
      <c r="N1" s="61" t="s">
        <v>203</v>
      </c>
      <c r="O1" s="66" t="s">
        <v>86</v>
      </c>
      <c r="P1" s="61" t="s">
        <v>204</v>
      </c>
      <c r="Q1" s="27" t="s">
        <v>205</v>
      </c>
      <c r="R1" s="63" t="s">
        <v>206</v>
      </c>
    </row>
    <row r="2" spans="1:19" ht="16.5" thickTop="1" thickBot="1" x14ac:dyDescent="0.3">
      <c r="A2" t="s">
        <v>134</v>
      </c>
      <c r="B2" s="48" t="s">
        <v>134</v>
      </c>
      <c r="C2" s="48" t="b">
        <v>0</v>
      </c>
      <c r="D2" s="48" t="s">
        <v>207</v>
      </c>
      <c r="E2" s="48" t="s">
        <v>208</v>
      </c>
      <c r="F2" s="48">
        <v>295.35000000000002</v>
      </c>
      <c r="G2" s="94">
        <v>2439099.15</v>
      </c>
      <c r="H2" s="94">
        <v>8258.3346799999999</v>
      </c>
      <c r="I2" s="94">
        <v>281352.00699999998</v>
      </c>
      <c r="J2" s="94">
        <v>952.60540600000002</v>
      </c>
      <c r="K2" s="94">
        <v>8245955.6399999997</v>
      </c>
      <c r="L2" s="94">
        <v>5806856.5</v>
      </c>
      <c r="M2" s="94">
        <v>5806856.5</v>
      </c>
      <c r="N2" s="48">
        <v>1</v>
      </c>
      <c r="O2" s="94">
        <v>5806856.5</v>
      </c>
      <c r="P2" s="48">
        <v>0.8</v>
      </c>
      <c r="Q2" s="94">
        <v>4645485.2</v>
      </c>
      <c r="R2" s="90">
        <v>16</v>
      </c>
      <c r="S2" s="20"/>
    </row>
    <row r="3" spans="1:19" ht="15.75" thickBot="1" x14ac:dyDescent="0.3">
      <c r="A3" t="s">
        <v>134</v>
      </c>
      <c r="B3" s="48" t="s">
        <v>134</v>
      </c>
      <c r="C3" s="48" t="b">
        <v>0</v>
      </c>
      <c r="D3" s="48" t="s">
        <v>207</v>
      </c>
      <c r="E3" s="48" t="s">
        <v>209</v>
      </c>
      <c r="F3" s="48">
        <v>342.65</v>
      </c>
      <c r="G3" s="94">
        <v>1015923.69</v>
      </c>
      <c r="H3" s="94">
        <v>2964.9020599999999</v>
      </c>
      <c r="I3" s="94">
        <v>145365.709</v>
      </c>
      <c r="J3" s="94">
        <v>424.23962899999998</v>
      </c>
      <c r="K3" s="94">
        <v>4260425.2300000004</v>
      </c>
      <c r="L3" s="94">
        <v>3244501.54</v>
      </c>
      <c r="M3" s="94">
        <v>3244832.58</v>
      </c>
      <c r="N3" s="48">
        <v>0.99989797999999996</v>
      </c>
      <c r="O3" s="94">
        <v>3244501.54</v>
      </c>
      <c r="P3" s="48">
        <v>0.8</v>
      </c>
      <c r="Q3" s="94">
        <v>2595601.23</v>
      </c>
      <c r="R3" s="90">
        <v>15</v>
      </c>
      <c r="S3" s="20"/>
    </row>
    <row r="4" spans="1:19" ht="15.75" thickBot="1" x14ac:dyDescent="0.3">
      <c r="A4" t="s">
        <v>134</v>
      </c>
      <c r="B4" s="48" t="s">
        <v>134</v>
      </c>
      <c r="C4" s="48" t="b">
        <v>0</v>
      </c>
      <c r="D4" s="48" t="s">
        <v>207</v>
      </c>
      <c r="E4" s="48" t="s">
        <v>210</v>
      </c>
      <c r="F4" s="48">
        <v>8</v>
      </c>
      <c r="G4" s="94">
        <v>47706.999400000001</v>
      </c>
      <c r="H4" s="94">
        <v>5963.3749200000002</v>
      </c>
      <c r="I4" s="94">
        <v>8854.5619000000006</v>
      </c>
      <c r="J4" s="94">
        <v>1106.82024</v>
      </c>
      <c r="K4" s="94">
        <v>259512.36499999999</v>
      </c>
      <c r="L4" s="94">
        <v>211805.36600000001</v>
      </c>
      <c r="M4" s="94">
        <v>207311.42300000001</v>
      </c>
      <c r="N4" s="48">
        <v>1.0216772599999999</v>
      </c>
      <c r="O4" s="94">
        <v>211805.36600000001</v>
      </c>
      <c r="P4" s="48">
        <v>0.59</v>
      </c>
      <c r="Q4" s="94">
        <v>124965.166</v>
      </c>
      <c r="R4" s="90">
        <v>25</v>
      </c>
      <c r="S4" s="20"/>
    </row>
    <row r="5" spans="1:19" ht="15.75" thickBot="1" x14ac:dyDescent="0.3">
      <c r="A5" t="s">
        <v>136</v>
      </c>
      <c r="B5" s="48" t="s">
        <v>211</v>
      </c>
      <c r="C5" s="48" t="b">
        <v>0</v>
      </c>
      <c r="D5" s="48" t="s">
        <v>207</v>
      </c>
      <c r="E5" s="48" t="s">
        <v>212</v>
      </c>
      <c r="F5" s="48">
        <v>17</v>
      </c>
      <c r="G5" s="94">
        <v>79322.327900000004</v>
      </c>
      <c r="H5" s="94">
        <v>4666.0192900000002</v>
      </c>
      <c r="I5" s="94">
        <v>13185.9</v>
      </c>
      <c r="J5" s="94">
        <v>775.64117599999997</v>
      </c>
      <c r="K5" s="94">
        <v>386346.87</v>
      </c>
      <c r="L5" s="94">
        <v>307024.54200000002</v>
      </c>
      <c r="M5" s="94">
        <v>255063.78700000001</v>
      </c>
      <c r="N5" s="48">
        <v>1.2037167099999999</v>
      </c>
      <c r="O5" s="94">
        <v>307024.54200000002</v>
      </c>
      <c r="P5" s="48">
        <v>0.8</v>
      </c>
      <c r="Q5" s="94">
        <v>245619.63399999999</v>
      </c>
      <c r="R5" s="90">
        <v>15</v>
      </c>
      <c r="S5" s="20"/>
    </row>
    <row r="6" spans="1:19" ht="15.75" thickBot="1" x14ac:dyDescent="0.3">
      <c r="A6" t="s">
        <v>136</v>
      </c>
      <c r="B6" s="48" t="s">
        <v>211</v>
      </c>
      <c r="C6" s="48" t="b">
        <v>0</v>
      </c>
      <c r="D6" s="48" t="s">
        <v>207</v>
      </c>
      <c r="E6" s="48" t="s">
        <v>213</v>
      </c>
      <c r="F6" s="48">
        <v>7</v>
      </c>
      <c r="G6" s="94">
        <v>31896.737300000001</v>
      </c>
      <c r="H6" s="94">
        <v>4556.6767600000003</v>
      </c>
      <c r="I6" s="94">
        <v>3933</v>
      </c>
      <c r="J6" s="94">
        <v>561.85714299999995</v>
      </c>
      <c r="K6" s="94">
        <v>115236.9</v>
      </c>
      <c r="L6" s="94">
        <v>83340.162700000001</v>
      </c>
      <c r="M6" s="94">
        <v>70841.881399999998</v>
      </c>
      <c r="N6" s="48">
        <v>1.1764250300000001</v>
      </c>
      <c r="O6" s="94">
        <v>83340.162700000001</v>
      </c>
      <c r="P6" s="48">
        <v>0.8</v>
      </c>
      <c r="Q6" s="94">
        <v>66672.1302</v>
      </c>
      <c r="R6" s="90">
        <v>16</v>
      </c>
      <c r="S6" s="20"/>
    </row>
    <row r="7" spans="1:19" x14ac:dyDescent="0.25">
      <c r="A7" t="s">
        <v>136</v>
      </c>
      <c r="B7" t="s">
        <v>211</v>
      </c>
      <c r="C7" t="b">
        <v>0</v>
      </c>
      <c r="D7" t="s">
        <v>207</v>
      </c>
      <c r="E7" t="s">
        <v>214</v>
      </c>
      <c r="F7">
        <v>1</v>
      </c>
      <c r="G7" s="21">
        <v>7724.3369499999999</v>
      </c>
      <c r="H7" s="21">
        <v>7724.3369499999999</v>
      </c>
      <c r="I7" s="21">
        <v>1402.3125</v>
      </c>
      <c r="J7" s="21">
        <v>1402.3125</v>
      </c>
      <c r="K7" s="21">
        <v>41087.756300000001</v>
      </c>
      <c r="L7" s="21">
        <v>33363.419300000001</v>
      </c>
      <c r="M7" s="21">
        <v>267265.57199999999</v>
      </c>
      <c r="N7" s="20">
        <v>0.12483246000000001</v>
      </c>
      <c r="O7" s="21">
        <v>33363.419300000001</v>
      </c>
      <c r="P7" s="20">
        <v>0.8</v>
      </c>
      <c r="Q7" s="70">
        <v>26690.735400000001</v>
      </c>
      <c r="R7" s="65">
        <v>16</v>
      </c>
      <c r="S7" s="20"/>
    </row>
    <row r="8" spans="1:19" x14ac:dyDescent="0.25">
      <c r="A8" t="s">
        <v>136</v>
      </c>
      <c r="B8" t="s">
        <v>211</v>
      </c>
      <c r="C8" t="b">
        <v>0</v>
      </c>
      <c r="D8" t="s">
        <v>215</v>
      </c>
      <c r="E8" t="s">
        <v>216</v>
      </c>
      <c r="F8">
        <v>28</v>
      </c>
      <c r="G8" s="21">
        <v>18993.282200000001</v>
      </c>
      <c r="H8" s="21">
        <v>678.33150699999999</v>
      </c>
      <c r="I8" s="21">
        <v>4641.7722800000001</v>
      </c>
      <c r="J8" s="21">
        <v>165.777581</v>
      </c>
      <c r="K8" s="21">
        <v>136003.92800000001</v>
      </c>
      <c r="L8" s="21">
        <v>117010.645</v>
      </c>
      <c r="M8" s="21">
        <v>111097.617</v>
      </c>
      <c r="N8" s="20">
        <v>1.0532237200000001</v>
      </c>
      <c r="O8" s="21">
        <v>117010.645</v>
      </c>
      <c r="P8" s="20">
        <v>0.8</v>
      </c>
      <c r="Q8" s="70">
        <v>93608.516399999993</v>
      </c>
      <c r="R8" s="65">
        <v>15</v>
      </c>
      <c r="S8" s="20"/>
    </row>
    <row r="9" spans="1:19" x14ac:dyDescent="0.25">
      <c r="A9" t="s">
        <v>136</v>
      </c>
      <c r="B9" t="s">
        <v>211</v>
      </c>
      <c r="C9" t="b">
        <v>0</v>
      </c>
      <c r="D9" t="s">
        <v>217</v>
      </c>
      <c r="E9" t="s">
        <v>218</v>
      </c>
      <c r="F9">
        <v>26</v>
      </c>
      <c r="G9" s="21">
        <v>9701.2140799999997</v>
      </c>
      <c r="H9" s="21">
        <v>373.12361800000002</v>
      </c>
      <c r="I9" s="21">
        <v>458.04623900000001</v>
      </c>
      <c r="J9" s="21">
        <v>17.617163000000001</v>
      </c>
      <c r="K9" s="21">
        <v>13420.754800000001</v>
      </c>
      <c r="L9" s="21">
        <v>3719.5407100000002</v>
      </c>
      <c r="M9" s="21">
        <v>5095.2612499999996</v>
      </c>
      <c r="N9" s="20">
        <v>0.72999999000000004</v>
      </c>
      <c r="O9" s="21">
        <v>3719.5406499999999</v>
      </c>
      <c r="P9" s="20">
        <v>0.8</v>
      </c>
      <c r="Q9" s="70">
        <v>2975.6325200000001</v>
      </c>
      <c r="R9" s="65">
        <v>14.741183899999999</v>
      </c>
      <c r="S9" s="20"/>
    </row>
    <row r="10" spans="1:19" x14ac:dyDescent="0.25">
      <c r="A10" t="s">
        <v>140</v>
      </c>
      <c r="B10" t="s">
        <v>140</v>
      </c>
      <c r="C10" t="b">
        <v>0</v>
      </c>
      <c r="D10" t="s">
        <v>215</v>
      </c>
      <c r="E10" t="s">
        <v>219</v>
      </c>
      <c r="F10">
        <v>4</v>
      </c>
      <c r="G10" s="21">
        <v>3420.4961199999998</v>
      </c>
      <c r="H10" s="21">
        <v>855.12403099999995</v>
      </c>
      <c r="I10" s="21">
        <v>697.986806</v>
      </c>
      <c r="J10" s="21">
        <v>174.496701</v>
      </c>
      <c r="K10" s="21">
        <v>20456.823199999999</v>
      </c>
      <c r="L10" s="21">
        <v>17036.327000000001</v>
      </c>
      <c r="M10" s="21">
        <v>524.45000000000005</v>
      </c>
      <c r="N10" s="20">
        <v>32.484177799999998</v>
      </c>
      <c r="O10" s="21">
        <v>17036.327000000001</v>
      </c>
      <c r="P10" s="20">
        <v>0.8</v>
      </c>
      <c r="Q10" s="70">
        <v>13629.061600000001</v>
      </c>
      <c r="R10" s="65">
        <v>15</v>
      </c>
      <c r="S10" s="20"/>
    </row>
    <row r="11" spans="1:19" x14ac:dyDescent="0.25">
      <c r="A11" t="s">
        <v>135</v>
      </c>
      <c r="B11" t="s">
        <v>220</v>
      </c>
      <c r="C11" t="b">
        <v>1</v>
      </c>
      <c r="D11" t="s">
        <v>207</v>
      </c>
      <c r="E11" t="s">
        <v>221</v>
      </c>
      <c r="F11">
        <v>28</v>
      </c>
      <c r="G11" s="21">
        <v>77813.304099999994</v>
      </c>
      <c r="H11" s="21">
        <v>2779.04657</v>
      </c>
      <c r="I11" s="21">
        <v>9750.4</v>
      </c>
      <c r="J11" s="21">
        <v>348.22857099999999</v>
      </c>
      <c r="K11" s="21">
        <v>285784.22399999999</v>
      </c>
      <c r="L11" s="21">
        <v>207970.92</v>
      </c>
      <c r="M11" s="21">
        <v>209639.27499999999</v>
      </c>
      <c r="N11" s="20">
        <v>0.99204177999999998</v>
      </c>
      <c r="O11" s="21">
        <v>207970.92</v>
      </c>
      <c r="P11" s="20">
        <v>1</v>
      </c>
      <c r="Q11" s="70">
        <v>207970.92</v>
      </c>
      <c r="R11" s="65">
        <v>15</v>
      </c>
      <c r="S11" s="20"/>
    </row>
    <row r="12" spans="1:19" x14ac:dyDescent="0.25">
      <c r="A12" t="s">
        <v>135</v>
      </c>
      <c r="B12" t="s">
        <v>220</v>
      </c>
      <c r="C12" t="b">
        <v>1</v>
      </c>
      <c r="D12" t="s">
        <v>207</v>
      </c>
      <c r="E12" t="s">
        <v>222</v>
      </c>
      <c r="F12">
        <v>36</v>
      </c>
      <c r="G12" s="21">
        <v>553531.88500000001</v>
      </c>
      <c r="H12" s="21">
        <v>15375.885700000001</v>
      </c>
      <c r="I12" s="21">
        <v>109102.61900000001</v>
      </c>
      <c r="J12" s="21">
        <v>3030.6283100000001</v>
      </c>
      <c r="K12" s="21">
        <v>3197797.76</v>
      </c>
      <c r="L12" s="21">
        <v>2644265.88</v>
      </c>
      <c r="M12" s="21">
        <v>2403333.33</v>
      </c>
      <c r="N12" s="20">
        <v>1.10024933</v>
      </c>
      <c r="O12" s="21">
        <v>2644265.88</v>
      </c>
      <c r="P12" s="20">
        <v>1</v>
      </c>
      <c r="Q12" s="70">
        <v>2644265.88</v>
      </c>
      <c r="R12" s="65">
        <v>15</v>
      </c>
      <c r="S12" s="20"/>
    </row>
    <row r="13" spans="1:19" x14ac:dyDescent="0.25">
      <c r="A13" t="s">
        <v>135</v>
      </c>
      <c r="B13" t="s">
        <v>220</v>
      </c>
      <c r="C13" t="b">
        <v>1</v>
      </c>
      <c r="D13" t="s">
        <v>207</v>
      </c>
      <c r="E13" t="s">
        <v>223</v>
      </c>
      <c r="F13">
        <v>130</v>
      </c>
      <c r="G13" s="21">
        <v>322447.42300000001</v>
      </c>
      <c r="H13" s="21">
        <v>2480.3647999999998</v>
      </c>
      <c r="I13" s="21">
        <v>35157.635000000002</v>
      </c>
      <c r="J13" s="21">
        <v>270.44334600000002</v>
      </c>
      <c r="K13" s="21">
        <v>1030470.28</v>
      </c>
      <c r="L13" s="21">
        <v>708022.85800000001</v>
      </c>
      <c r="M13" s="21">
        <v>759528.48600000003</v>
      </c>
      <c r="N13" s="20">
        <v>0.93218736999999996</v>
      </c>
      <c r="O13" s="21">
        <v>708022.85800000001</v>
      </c>
      <c r="P13" s="20">
        <v>1</v>
      </c>
      <c r="Q13" s="70">
        <v>708022.85800000001</v>
      </c>
      <c r="R13" s="65">
        <v>8</v>
      </c>
      <c r="S13" s="20"/>
    </row>
    <row r="14" spans="1:19" x14ac:dyDescent="0.25">
      <c r="A14" t="s">
        <v>135</v>
      </c>
      <c r="B14" t="s">
        <v>220</v>
      </c>
      <c r="C14" t="b">
        <v>1</v>
      </c>
      <c r="D14" t="s">
        <v>217</v>
      </c>
      <c r="E14" t="s">
        <v>218</v>
      </c>
      <c r="F14">
        <v>88</v>
      </c>
      <c r="G14" s="21">
        <v>32850.381500000003</v>
      </c>
      <c r="H14" s="21">
        <v>373.29978999999997</v>
      </c>
      <c r="I14" s="21">
        <v>1550.31035</v>
      </c>
      <c r="J14" s="21">
        <v>17.617163000000001</v>
      </c>
      <c r="K14" s="21">
        <v>45439.5962</v>
      </c>
      <c r="L14" s="21">
        <v>12589.2147</v>
      </c>
      <c r="M14" s="21">
        <v>18029.385999999999</v>
      </c>
      <c r="N14" s="20">
        <v>0.69826087000000003</v>
      </c>
      <c r="O14" s="21">
        <v>12589.2147</v>
      </c>
      <c r="P14" s="20">
        <v>1</v>
      </c>
      <c r="Q14" s="70">
        <v>12589.2147</v>
      </c>
      <c r="R14" s="65">
        <v>16</v>
      </c>
      <c r="S14" s="20"/>
    </row>
    <row r="15" spans="1:19" x14ac:dyDescent="0.25">
      <c r="A15" t="s">
        <v>133</v>
      </c>
      <c r="B15" t="s">
        <v>224</v>
      </c>
      <c r="C15" t="b">
        <v>1</v>
      </c>
      <c r="D15" t="s">
        <v>207</v>
      </c>
      <c r="E15" t="s">
        <v>225</v>
      </c>
      <c r="F15">
        <v>28</v>
      </c>
      <c r="G15" s="21">
        <v>184551.83199999999</v>
      </c>
      <c r="H15" s="21">
        <v>6591.1368700000003</v>
      </c>
      <c r="I15" s="21">
        <v>23195.440299999998</v>
      </c>
      <c r="J15" s="21">
        <v>828.40858300000002</v>
      </c>
      <c r="K15" s="21">
        <v>679858.35600000003</v>
      </c>
      <c r="L15" s="21">
        <v>495306.52299999999</v>
      </c>
      <c r="M15" s="21">
        <v>496710.77</v>
      </c>
      <c r="N15" s="20">
        <v>0.99717290999999997</v>
      </c>
      <c r="O15" s="21">
        <v>495306.52299999999</v>
      </c>
      <c r="P15" s="20">
        <v>1</v>
      </c>
      <c r="Q15" s="70">
        <v>495306.52299999999</v>
      </c>
      <c r="R15" s="65">
        <v>15</v>
      </c>
      <c r="S15" s="20"/>
    </row>
    <row r="16" spans="1:19" x14ac:dyDescent="0.25">
      <c r="A16" t="s">
        <v>133</v>
      </c>
      <c r="B16" t="s">
        <v>224</v>
      </c>
      <c r="C16" t="b">
        <v>1</v>
      </c>
      <c r="D16" t="s">
        <v>215</v>
      </c>
      <c r="E16" t="s">
        <v>226</v>
      </c>
      <c r="F16">
        <v>31</v>
      </c>
      <c r="G16" s="21">
        <v>41380.794600000001</v>
      </c>
      <c r="H16" s="21">
        <v>1334.8643400000001</v>
      </c>
      <c r="I16" s="21">
        <v>3974.2109999999998</v>
      </c>
      <c r="J16" s="21">
        <v>128.200355</v>
      </c>
      <c r="K16" s="21">
        <v>116484.124</v>
      </c>
      <c r="L16" s="21">
        <v>75103.329800000007</v>
      </c>
      <c r="M16" s="21">
        <v>75063.587700000004</v>
      </c>
      <c r="N16" s="20">
        <v>1.0005294499999999</v>
      </c>
      <c r="O16" s="21">
        <v>75103.329800000007</v>
      </c>
      <c r="P16" s="20">
        <v>1</v>
      </c>
      <c r="Q16" s="70">
        <v>75103.329800000007</v>
      </c>
      <c r="R16" s="65">
        <v>15</v>
      </c>
      <c r="S16" s="20"/>
    </row>
    <row r="17" spans="1:19" x14ac:dyDescent="0.25">
      <c r="A17" t="s">
        <v>133</v>
      </c>
      <c r="B17" t="s">
        <v>224</v>
      </c>
      <c r="C17" t="b">
        <v>1</v>
      </c>
      <c r="D17" t="s">
        <v>207</v>
      </c>
      <c r="E17" t="s">
        <v>227</v>
      </c>
      <c r="F17">
        <v>6</v>
      </c>
      <c r="G17" s="21">
        <v>32391.065999999999</v>
      </c>
      <c r="H17" s="21">
        <v>5398.5110000000004</v>
      </c>
      <c r="I17" s="21">
        <v>5419.6440000000002</v>
      </c>
      <c r="J17" s="21">
        <v>903.274</v>
      </c>
      <c r="K17" s="21">
        <v>158849.766</v>
      </c>
      <c r="L17" s="21">
        <v>126458.7</v>
      </c>
      <c r="M17" s="21">
        <v>126404.503</v>
      </c>
      <c r="N17" s="20">
        <v>1.00042875</v>
      </c>
      <c r="O17" s="21">
        <v>126458.7</v>
      </c>
      <c r="P17" s="20">
        <v>1</v>
      </c>
      <c r="Q17" s="70">
        <v>126458.7</v>
      </c>
      <c r="R17" s="65">
        <v>16</v>
      </c>
      <c r="S17" s="20"/>
    </row>
    <row r="18" spans="1:19" x14ac:dyDescent="0.25">
      <c r="A18" t="s">
        <v>133</v>
      </c>
      <c r="B18" t="s">
        <v>224</v>
      </c>
      <c r="C18" t="b">
        <v>1</v>
      </c>
      <c r="D18" t="s">
        <v>217</v>
      </c>
      <c r="E18" t="s">
        <v>228</v>
      </c>
      <c r="F18">
        <v>8</v>
      </c>
      <c r="G18" s="21">
        <v>3114.6239999999998</v>
      </c>
      <c r="H18" s="21">
        <v>389.32799999999997</v>
      </c>
      <c r="I18" s="21">
        <v>214.33600000000001</v>
      </c>
      <c r="J18" s="21">
        <v>26.792000000000002</v>
      </c>
      <c r="K18" s="21">
        <v>6282.1881599999997</v>
      </c>
      <c r="L18" s="21">
        <v>3167.5641599999999</v>
      </c>
      <c r="M18" s="21">
        <v>3165.4207999999999</v>
      </c>
      <c r="N18" s="20">
        <v>1.00067712</v>
      </c>
      <c r="O18" s="21">
        <v>3167.5641599999999</v>
      </c>
      <c r="P18" s="20">
        <v>1</v>
      </c>
      <c r="Q18" s="70">
        <v>3167.5641599999999</v>
      </c>
      <c r="R18" s="65">
        <v>16</v>
      </c>
      <c r="S18" s="20"/>
    </row>
    <row r="19" spans="1:19" x14ac:dyDescent="0.25">
      <c r="A19" t="s">
        <v>133</v>
      </c>
      <c r="B19" t="s">
        <v>224</v>
      </c>
      <c r="C19" t="b">
        <v>1</v>
      </c>
      <c r="D19" t="s">
        <v>207</v>
      </c>
      <c r="E19" t="s">
        <v>229</v>
      </c>
      <c r="F19">
        <v>1</v>
      </c>
      <c r="G19" s="21">
        <v>2885.7275399999999</v>
      </c>
      <c r="H19" s="21">
        <v>2885.7275399999999</v>
      </c>
      <c r="I19" s="21">
        <v>404.1</v>
      </c>
      <c r="J19" s="21">
        <v>404.1</v>
      </c>
      <c r="K19" s="21">
        <v>11844.171</v>
      </c>
      <c r="L19" s="21">
        <v>8958.4434600000004</v>
      </c>
      <c r="M19" s="21">
        <v>8942.9811399999999</v>
      </c>
      <c r="N19" s="20">
        <v>1.0017289899999999</v>
      </c>
      <c r="O19" s="21">
        <v>8958.4434600000004</v>
      </c>
      <c r="P19" s="20">
        <v>1</v>
      </c>
      <c r="Q19" s="70">
        <v>8958.4434600000004</v>
      </c>
      <c r="R19" s="65">
        <v>16</v>
      </c>
      <c r="S19" s="20"/>
    </row>
    <row r="20" spans="1:19" x14ac:dyDescent="0.25">
      <c r="A20" t="s">
        <v>133</v>
      </c>
      <c r="B20" t="s">
        <v>224</v>
      </c>
      <c r="C20" t="b">
        <v>1</v>
      </c>
      <c r="D20" t="s">
        <v>217</v>
      </c>
      <c r="E20" t="s">
        <v>230</v>
      </c>
      <c r="F20">
        <v>5</v>
      </c>
      <c r="G20" s="21">
        <v>2258.8850000000002</v>
      </c>
      <c r="H20" s="21">
        <v>451.77699999999999</v>
      </c>
      <c r="I20" s="21">
        <v>149.80500000000001</v>
      </c>
      <c r="J20" s="21">
        <v>29.960999999999999</v>
      </c>
      <c r="K20" s="21">
        <v>4390.7845500000003</v>
      </c>
      <c r="L20" s="21">
        <v>2131.8995500000001</v>
      </c>
      <c r="M20" s="21">
        <v>2130.4014999999999</v>
      </c>
      <c r="N20" s="20">
        <v>1.0007031799999999</v>
      </c>
      <c r="O20" s="21">
        <v>2131.8995500000001</v>
      </c>
      <c r="P20" s="20">
        <v>1</v>
      </c>
      <c r="Q20" s="70">
        <v>2131.8995500000001</v>
      </c>
      <c r="R20" s="65">
        <v>15</v>
      </c>
      <c r="S20" s="20"/>
    </row>
    <row r="21" spans="1:19" x14ac:dyDescent="0.25">
      <c r="A21" t="s">
        <v>139</v>
      </c>
      <c r="B21" t="s">
        <v>231</v>
      </c>
      <c r="C21" t="b">
        <v>0</v>
      </c>
      <c r="D21" t="s">
        <v>207</v>
      </c>
      <c r="E21" t="s">
        <v>232</v>
      </c>
      <c r="F21">
        <v>24</v>
      </c>
      <c r="G21" s="21">
        <v>123467</v>
      </c>
      <c r="H21" s="21">
        <v>5144.4583300000004</v>
      </c>
      <c r="I21" s="21">
        <v>17310.988700000002</v>
      </c>
      <c r="J21" s="21">
        <v>721.29119500000002</v>
      </c>
      <c r="K21" s="21">
        <v>507350.45699999999</v>
      </c>
      <c r="L21" s="21">
        <v>383883.45699999999</v>
      </c>
      <c r="M21" s="21">
        <v>859855.77</v>
      </c>
      <c r="N21" s="20">
        <v>0.44645098999999999</v>
      </c>
      <c r="O21" s="21">
        <v>383883.45699999999</v>
      </c>
      <c r="P21" s="20">
        <v>0.8</v>
      </c>
      <c r="Q21" s="70">
        <v>307106.76500000001</v>
      </c>
      <c r="R21" s="65">
        <v>16</v>
      </c>
      <c r="S21" s="20"/>
    </row>
    <row r="22" spans="1:19" x14ac:dyDescent="0.25">
      <c r="A22" s="33" t="s">
        <v>81</v>
      </c>
      <c r="B22" s="33" t="s">
        <v>233</v>
      </c>
      <c r="C22" s="33" t="s">
        <v>233</v>
      </c>
      <c r="D22" s="33" t="s">
        <v>233</v>
      </c>
      <c r="E22" s="33" t="s">
        <v>233</v>
      </c>
      <c r="F22" s="68">
        <v>1114</v>
      </c>
      <c r="G22" s="68">
        <v>5030481.1500000004</v>
      </c>
      <c r="H22" s="68">
        <v>79244.623699999996</v>
      </c>
      <c r="I22" s="68">
        <v>666120.78399999999</v>
      </c>
      <c r="J22" s="68">
        <v>12290.312099999999</v>
      </c>
      <c r="K22" s="68">
        <v>19522998</v>
      </c>
      <c r="L22" s="68">
        <v>14492516.800000001</v>
      </c>
      <c r="M22" s="68">
        <v>14931693</v>
      </c>
      <c r="N22" s="33">
        <f>O22/M22</f>
        <v>0.97058764870132275</v>
      </c>
      <c r="O22" s="68">
        <v>14492516.800000001</v>
      </c>
      <c r="P22" s="33">
        <f>Q22/O22</f>
        <v>0.85605071715355885</v>
      </c>
      <c r="Q22" s="68">
        <v>12406329.4</v>
      </c>
      <c r="R22" s="77">
        <f>SUMPRODUCT(O2:O21,R2:R21)/SUM(O2:O21)</f>
        <v>15.249752922849344</v>
      </c>
      <c r="S22" s="20"/>
    </row>
  </sheetData>
  <autoFilter ref="A1:R22" xr:uid="{00000000-0001-0000-0900-000000000000}"/>
  <pageMargins left="0.7" right="0.7" top="0.75" bottom="0.75" header="0.3" footer="0.3"/>
  <pageSetup paperSize="9" orientation="portrait" horizontalDpi="300" verticalDpi="30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M30"/>
  <sheetViews>
    <sheetView workbookViewId="0">
      <pane ySplit="1" topLeftCell="A2" activePane="bottomLeft" state="frozen"/>
      <selection pane="bottomLeft" activeCell="K32" sqref="K32"/>
    </sheetView>
  </sheetViews>
  <sheetFormatPr defaultColWidth="11.42578125" defaultRowHeight="15" x14ac:dyDescent="0.25"/>
  <cols>
    <col min="1" max="1" width="47.5703125" customWidth="1"/>
    <col min="2" max="2" width="33.140625" bestFit="1" customWidth="1"/>
    <col min="3" max="3" width="10.140625" customWidth="1"/>
    <col min="4" max="4" width="24.7109375" customWidth="1"/>
    <col min="5" max="5" width="10.140625" customWidth="1"/>
    <col min="6" max="6" width="25.5703125" customWidth="1"/>
    <col min="7" max="7" width="11.28515625" bestFit="1" customWidth="1"/>
    <col min="8" max="8" width="11.7109375" bestFit="1" customWidth="1"/>
    <col min="9" max="10" width="11.28515625" bestFit="1" customWidth="1"/>
    <col min="11" max="12" width="12.140625" bestFit="1" customWidth="1"/>
    <col min="13" max="25" width="11.28515625" bestFit="1" customWidth="1"/>
    <col min="26" max="30" width="10" bestFit="1" customWidth="1"/>
    <col min="31" max="34" width="9.140625" bestFit="1" customWidth="1"/>
    <col min="35" max="36" width="8.42578125" bestFit="1" customWidth="1"/>
    <col min="37" max="39" width="7.140625" bestFit="1" customWidth="1"/>
  </cols>
  <sheetData>
    <row r="1" spans="1:39" ht="26.25" thickBot="1" x14ac:dyDescent="0.3">
      <c r="A1" s="27" t="s">
        <v>83</v>
      </c>
      <c r="B1" s="27" t="s">
        <v>84</v>
      </c>
      <c r="C1" s="27" t="s">
        <v>148</v>
      </c>
      <c r="D1" s="27" t="s">
        <v>86</v>
      </c>
      <c r="E1" s="27" t="s">
        <v>73</v>
      </c>
      <c r="F1" s="27" t="s">
        <v>234</v>
      </c>
      <c r="G1" s="27" t="s">
        <v>89</v>
      </c>
      <c r="H1" s="27" t="s">
        <v>90</v>
      </c>
      <c r="I1" s="27" t="s">
        <v>91</v>
      </c>
      <c r="J1" s="27" t="s">
        <v>92</v>
      </c>
      <c r="K1" s="27" t="s">
        <v>93</v>
      </c>
      <c r="L1" s="27" t="s">
        <v>94</v>
      </c>
      <c r="M1" s="27" t="s">
        <v>95</v>
      </c>
      <c r="N1" s="27" t="s">
        <v>96</v>
      </c>
      <c r="O1" s="27" t="s">
        <v>97</v>
      </c>
      <c r="P1" s="27" t="s">
        <v>98</v>
      </c>
      <c r="Q1" s="27" t="s">
        <v>99</v>
      </c>
      <c r="R1" s="27" t="s">
        <v>100</v>
      </c>
      <c r="S1" s="27" t="s">
        <v>101</v>
      </c>
      <c r="T1" s="27" t="s">
        <v>102</v>
      </c>
      <c r="U1" s="27" t="s">
        <v>103</v>
      </c>
      <c r="V1" s="27" t="s">
        <v>104</v>
      </c>
      <c r="W1" s="27" t="s">
        <v>105</v>
      </c>
      <c r="X1" s="27" t="s">
        <v>106</v>
      </c>
      <c r="Y1" s="27" t="s">
        <v>107</v>
      </c>
      <c r="Z1" s="27" t="s">
        <v>108</v>
      </c>
      <c r="AA1" s="27" t="s">
        <v>109</v>
      </c>
      <c r="AB1" s="27" t="s">
        <v>110</v>
      </c>
      <c r="AC1" s="27" t="s">
        <v>111</v>
      </c>
      <c r="AD1" s="27" t="s">
        <v>112</v>
      </c>
      <c r="AE1" s="27" t="s">
        <v>113</v>
      </c>
      <c r="AF1" s="27" t="s">
        <v>114</v>
      </c>
      <c r="AG1" s="27" t="s">
        <v>115</v>
      </c>
      <c r="AH1" s="27" t="s">
        <v>116</v>
      </c>
      <c r="AI1" s="27" t="s">
        <v>117</v>
      </c>
      <c r="AJ1" s="27" t="s">
        <v>118</v>
      </c>
      <c r="AK1" s="27" t="s">
        <v>119</v>
      </c>
      <c r="AL1" s="27" t="s">
        <v>120</v>
      </c>
      <c r="AM1" s="27" t="s">
        <v>121</v>
      </c>
    </row>
    <row r="2" spans="1:39" ht="16.5" thickTop="1" thickBot="1" x14ac:dyDescent="0.3">
      <c r="A2" s="3" t="s">
        <v>122</v>
      </c>
      <c r="B2" s="3" t="s">
        <v>123</v>
      </c>
      <c r="C2" s="4">
        <v>13.9</v>
      </c>
      <c r="D2" s="1">
        <v>266819704</v>
      </c>
      <c r="E2" s="2">
        <v>0.87</v>
      </c>
      <c r="F2" s="1">
        <v>3182429589</v>
      </c>
      <c r="G2" s="1" t="s">
        <v>820</v>
      </c>
      <c r="H2" s="1" t="s">
        <v>820</v>
      </c>
      <c r="I2" s="1" t="s">
        <v>820</v>
      </c>
      <c r="J2" s="1" t="s">
        <v>820</v>
      </c>
      <c r="K2" s="1">
        <v>231800424</v>
      </c>
      <c r="L2" s="1">
        <v>231768031</v>
      </c>
      <c r="M2" s="1">
        <v>230904147</v>
      </c>
      <c r="N2" s="1">
        <v>229326421</v>
      </c>
      <c r="O2" s="1">
        <v>227880386</v>
      </c>
      <c r="P2" s="1">
        <v>226046672</v>
      </c>
      <c r="Q2" s="1">
        <v>222617936</v>
      </c>
      <c r="R2" s="1">
        <v>219128783</v>
      </c>
      <c r="S2" s="1">
        <v>217612868</v>
      </c>
      <c r="T2" s="1">
        <v>217044705</v>
      </c>
      <c r="U2" s="1">
        <v>204586406</v>
      </c>
      <c r="V2" s="1">
        <v>164382884</v>
      </c>
      <c r="W2" s="1">
        <v>135823966</v>
      </c>
      <c r="X2" s="1">
        <v>119051105</v>
      </c>
      <c r="Y2" s="1">
        <v>106835471</v>
      </c>
      <c r="Z2" s="1">
        <v>32879809</v>
      </c>
      <c r="AA2" s="1">
        <v>32516415</v>
      </c>
      <c r="AB2" s="1">
        <v>32095030</v>
      </c>
      <c r="AC2" s="1">
        <v>32074237</v>
      </c>
      <c r="AD2" s="1">
        <v>32074237</v>
      </c>
      <c r="AE2" s="1">
        <v>10863934</v>
      </c>
      <c r="AF2" s="1">
        <v>10863934</v>
      </c>
      <c r="AG2" s="1">
        <v>10863934</v>
      </c>
      <c r="AH2" s="1">
        <v>1816569</v>
      </c>
      <c r="AI2" s="1">
        <v>1571284</v>
      </c>
      <c r="AJ2" s="1" t="s">
        <v>820</v>
      </c>
      <c r="AK2" s="1" t="s">
        <v>820</v>
      </c>
      <c r="AL2" s="1" t="s">
        <v>820</v>
      </c>
      <c r="AM2" s="1" t="s">
        <v>820</v>
      </c>
    </row>
    <row r="3" spans="1:39" ht="15.75" thickBot="1" x14ac:dyDescent="0.3">
      <c r="A3" s="3" t="s">
        <v>122</v>
      </c>
      <c r="B3" s="3" t="s">
        <v>124</v>
      </c>
      <c r="C3" s="4">
        <v>12.7</v>
      </c>
      <c r="D3" s="1">
        <v>259368247</v>
      </c>
      <c r="E3" s="2">
        <v>0.97</v>
      </c>
      <c r="F3" s="1">
        <v>3004333958</v>
      </c>
      <c r="G3" s="1" t="s">
        <v>820</v>
      </c>
      <c r="H3" s="1" t="s">
        <v>820</v>
      </c>
      <c r="I3" s="1" t="s">
        <v>820</v>
      </c>
      <c r="J3" s="1" t="s">
        <v>820</v>
      </c>
      <c r="K3" s="1">
        <v>251591666</v>
      </c>
      <c r="L3" s="1">
        <v>251542199</v>
      </c>
      <c r="M3" s="1">
        <v>250176766</v>
      </c>
      <c r="N3" s="1">
        <v>243036118</v>
      </c>
      <c r="O3" s="1">
        <v>231359810</v>
      </c>
      <c r="P3" s="1">
        <v>225614624</v>
      </c>
      <c r="Q3" s="1">
        <v>223087509</v>
      </c>
      <c r="R3" s="1">
        <v>219771180</v>
      </c>
      <c r="S3" s="1">
        <v>217548031</v>
      </c>
      <c r="T3" s="1">
        <v>212555644</v>
      </c>
      <c r="U3" s="1">
        <v>187848424</v>
      </c>
      <c r="V3" s="1">
        <v>161068897</v>
      </c>
      <c r="W3" s="1">
        <v>126121371</v>
      </c>
      <c r="X3" s="1">
        <v>112716841</v>
      </c>
      <c r="Y3" s="1">
        <v>90286257</v>
      </c>
      <c r="Z3" s="1">
        <v>1724</v>
      </c>
      <c r="AA3" s="1">
        <v>1724</v>
      </c>
      <c r="AB3" s="1">
        <v>1724</v>
      </c>
      <c r="AC3" s="1">
        <v>1724</v>
      </c>
      <c r="AD3" s="1">
        <v>1724</v>
      </c>
      <c r="AE3" s="1" t="s">
        <v>820</v>
      </c>
      <c r="AF3" s="1" t="s">
        <v>820</v>
      </c>
      <c r="AG3" s="1" t="s">
        <v>820</v>
      </c>
      <c r="AH3" s="1" t="s">
        <v>820</v>
      </c>
      <c r="AI3" s="1" t="s">
        <v>820</v>
      </c>
      <c r="AJ3" s="1" t="s">
        <v>820</v>
      </c>
      <c r="AK3" s="1" t="s">
        <v>820</v>
      </c>
      <c r="AL3" s="1" t="s">
        <v>820</v>
      </c>
      <c r="AM3" s="1" t="s">
        <v>820</v>
      </c>
    </row>
    <row r="4" spans="1:39" ht="15.75" thickBot="1" x14ac:dyDescent="0.3">
      <c r="A4" s="3" t="s">
        <v>122</v>
      </c>
      <c r="B4" s="3" t="s">
        <v>125</v>
      </c>
      <c r="C4" s="4">
        <v>11.6</v>
      </c>
      <c r="D4" s="1">
        <v>222354690</v>
      </c>
      <c r="E4" s="2">
        <v>0.81</v>
      </c>
      <c r="F4" s="1">
        <v>1810104179</v>
      </c>
      <c r="G4" s="1" t="s">
        <v>820</v>
      </c>
      <c r="H4" s="1" t="s">
        <v>820</v>
      </c>
      <c r="I4" s="1" t="s">
        <v>820</v>
      </c>
      <c r="J4" s="1" t="s">
        <v>820</v>
      </c>
      <c r="K4" s="1">
        <v>180047539</v>
      </c>
      <c r="L4" s="1">
        <v>180047539</v>
      </c>
      <c r="M4" s="1">
        <v>180047539</v>
      </c>
      <c r="N4" s="1">
        <v>180047539</v>
      </c>
      <c r="O4" s="1">
        <v>133447600</v>
      </c>
      <c r="P4" s="1">
        <v>127652843</v>
      </c>
      <c r="Q4" s="1">
        <v>125429413</v>
      </c>
      <c r="R4" s="1">
        <v>101549950</v>
      </c>
      <c r="S4" s="1">
        <v>101538282</v>
      </c>
      <c r="T4" s="1">
        <v>101505518</v>
      </c>
      <c r="U4" s="1">
        <v>88394647</v>
      </c>
      <c r="V4" s="1">
        <v>79177737</v>
      </c>
      <c r="W4" s="1">
        <v>79133565</v>
      </c>
      <c r="X4" s="1">
        <v>78727838</v>
      </c>
      <c r="Y4" s="1">
        <v>73356628</v>
      </c>
      <c r="Z4" s="1" t="s">
        <v>820</v>
      </c>
      <c r="AA4" s="1" t="s">
        <v>820</v>
      </c>
      <c r="AB4" s="1" t="s">
        <v>820</v>
      </c>
      <c r="AC4" s="1" t="s">
        <v>820</v>
      </c>
      <c r="AD4" s="1" t="s">
        <v>820</v>
      </c>
      <c r="AE4" s="1" t="s">
        <v>820</v>
      </c>
      <c r="AF4" s="1" t="s">
        <v>820</v>
      </c>
      <c r="AG4" s="1" t="s">
        <v>820</v>
      </c>
      <c r="AH4" s="1" t="s">
        <v>820</v>
      </c>
      <c r="AI4" s="1" t="s">
        <v>820</v>
      </c>
      <c r="AJ4" s="1" t="s">
        <v>820</v>
      </c>
      <c r="AK4" s="1" t="s">
        <v>820</v>
      </c>
      <c r="AL4" s="1" t="s">
        <v>820</v>
      </c>
      <c r="AM4" s="1" t="s">
        <v>820</v>
      </c>
    </row>
    <row r="5" spans="1:39" ht="15.75" thickBot="1" x14ac:dyDescent="0.3">
      <c r="A5" s="3" t="s">
        <v>122</v>
      </c>
      <c r="B5" s="3" t="s">
        <v>126</v>
      </c>
      <c r="C5" s="4">
        <v>6.8</v>
      </c>
      <c r="D5" s="1">
        <v>106079922</v>
      </c>
      <c r="E5" s="2">
        <v>0.85</v>
      </c>
      <c r="F5" s="1">
        <v>616666397</v>
      </c>
      <c r="G5" s="1" t="s">
        <v>820</v>
      </c>
      <c r="H5" s="1" t="s">
        <v>820</v>
      </c>
      <c r="I5" s="1" t="s">
        <v>820</v>
      </c>
      <c r="J5" s="1" t="s">
        <v>820</v>
      </c>
      <c r="K5" s="1">
        <v>90144532</v>
      </c>
      <c r="L5" s="1">
        <v>90144532</v>
      </c>
      <c r="M5" s="1">
        <v>90144532</v>
      </c>
      <c r="N5" s="1">
        <v>57922234</v>
      </c>
      <c r="O5" s="1">
        <v>56970346</v>
      </c>
      <c r="P5" s="1">
        <v>56646406</v>
      </c>
      <c r="Q5" s="1">
        <v>56646406</v>
      </c>
      <c r="R5" s="1">
        <v>38475824</v>
      </c>
      <c r="S5" s="1">
        <v>22890910</v>
      </c>
      <c r="T5" s="1">
        <v>11266253</v>
      </c>
      <c r="U5" s="1">
        <v>11226250</v>
      </c>
      <c r="V5" s="1">
        <v>11226250</v>
      </c>
      <c r="W5" s="1">
        <v>11226250</v>
      </c>
      <c r="X5" s="1">
        <v>2803871</v>
      </c>
      <c r="Y5" s="1">
        <v>2803871</v>
      </c>
      <c r="Z5" s="1">
        <v>1376847</v>
      </c>
      <c r="AA5" s="1">
        <v>971224</v>
      </c>
      <c r="AB5" s="1">
        <v>808054</v>
      </c>
      <c r="AC5" s="1">
        <v>644883</v>
      </c>
      <c r="AD5" s="1">
        <v>644883</v>
      </c>
      <c r="AE5" s="1">
        <v>560679</v>
      </c>
      <c r="AF5" s="1">
        <v>560679</v>
      </c>
      <c r="AG5" s="1">
        <v>560679</v>
      </c>
      <c r="AH5" s="1" t="s">
        <v>820</v>
      </c>
      <c r="AI5" s="1" t="s">
        <v>820</v>
      </c>
      <c r="AJ5" s="1" t="s">
        <v>820</v>
      </c>
      <c r="AK5" s="1" t="s">
        <v>820</v>
      </c>
      <c r="AL5" s="1" t="s">
        <v>820</v>
      </c>
      <c r="AM5" s="1" t="s">
        <v>820</v>
      </c>
    </row>
    <row r="6" spans="1:39" ht="15.75" thickBot="1" x14ac:dyDescent="0.3">
      <c r="A6" s="3" t="s">
        <v>122</v>
      </c>
      <c r="B6" s="3" t="s">
        <v>127</v>
      </c>
      <c r="C6" s="4">
        <v>7</v>
      </c>
      <c r="D6" s="1">
        <v>47468176</v>
      </c>
      <c r="E6" s="2">
        <v>0.97</v>
      </c>
      <c r="F6" s="1">
        <v>322308914</v>
      </c>
      <c r="G6" s="1" t="s">
        <v>820</v>
      </c>
      <c r="H6" s="1" t="s">
        <v>820</v>
      </c>
      <c r="I6" s="1" t="s">
        <v>820</v>
      </c>
      <c r="J6" s="1" t="s">
        <v>820</v>
      </c>
      <c r="K6" s="1">
        <v>46044131</v>
      </c>
      <c r="L6" s="1">
        <v>46044131</v>
      </c>
      <c r="M6" s="1">
        <v>46044131</v>
      </c>
      <c r="N6" s="1">
        <v>46044131</v>
      </c>
      <c r="O6" s="1">
        <v>46044131</v>
      </c>
      <c r="P6" s="1">
        <v>46044131</v>
      </c>
      <c r="Q6" s="1">
        <v>46044131</v>
      </c>
      <c r="R6" s="1" t="s">
        <v>820</v>
      </c>
      <c r="S6" s="1" t="s">
        <v>820</v>
      </c>
      <c r="T6" s="1" t="s">
        <v>820</v>
      </c>
      <c r="U6" s="1" t="s">
        <v>820</v>
      </c>
      <c r="V6" s="1" t="s">
        <v>820</v>
      </c>
      <c r="W6" s="1" t="s">
        <v>820</v>
      </c>
      <c r="X6" s="1" t="s">
        <v>820</v>
      </c>
      <c r="Y6" s="1" t="s">
        <v>820</v>
      </c>
      <c r="Z6" s="1" t="s">
        <v>820</v>
      </c>
      <c r="AA6" s="1" t="s">
        <v>820</v>
      </c>
      <c r="AB6" s="1" t="s">
        <v>820</v>
      </c>
      <c r="AC6" s="1" t="s">
        <v>820</v>
      </c>
      <c r="AD6" s="1" t="s">
        <v>820</v>
      </c>
      <c r="AE6" s="1" t="s">
        <v>820</v>
      </c>
      <c r="AF6" s="1" t="s">
        <v>820</v>
      </c>
      <c r="AG6" s="1" t="s">
        <v>820</v>
      </c>
      <c r="AH6" s="1" t="s">
        <v>820</v>
      </c>
      <c r="AI6" s="1" t="s">
        <v>820</v>
      </c>
      <c r="AJ6" s="1" t="s">
        <v>820</v>
      </c>
      <c r="AK6" s="1" t="s">
        <v>820</v>
      </c>
      <c r="AL6" s="1" t="s">
        <v>820</v>
      </c>
      <c r="AM6" s="1" t="s">
        <v>820</v>
      </c>
    </row>
    <row r="7" spans="1:39" ht="15.75" thickBot="1" x14ac:dyDescent="0.3">
      <c r="A7" s="3" t="s">
        <v>122</v>
      </c>
      <c r="B7" s="3" t="s">
        <v>128</v>
      </c>
      <c r="C7" s="4">
        <v>17.399999999999999</v>
      </c>
      <c r="D7" s="1">
        <v>22410491</v>
      </c>
      <c r="E7" s="2">
        <v>0.48</v>
      </c>
      <c r="F7" s="1">
        <v>187172422</v>
      </c>
      <c r="G7" s="1" t="s">
        <v>820</v>
      </c>
      <c r="H7" s="1" t="s">
        <v>820</v>
      </c>
      <c r="I7" s="1" t="s">
        <v>820</v>
      </c>
      <c r="J7" s="1" t="s">
        <v>820</v>
      </c>
      <c r="K7" s="1">
        <v>10757036</v>
      </c>
      <c r="L7" s="1">
        <v>10757036</v>
      </c>
      <c r="M7" s="1">
        <v>10757036</v>
      </c>
      <c r="N7" s="1">
        <v>10757036</v>
      </c>
      <c r="O7" s="1">
        <v>10757036</v>
      </c>
      <c r="P7" s="1">
        <v>10757036</v>
      </c>
      <c r="Q7" s="1">
        <v>10757036</v>
      </c>
      <c r="R7" s="1">
        <v>10757036</v>
      </c>
      <c r="S7" s="1">
        <v>10757036</v>
      </c>
      <c r="T7" s="1">
        <v>10757036</v>
      </c>
      <c r="U7" s="1">
        <v>10757036</v>
      </c>
      <c r="V7" s="1">
        <v>10757036</v>
      </c>
      <c r="W7" s="1">
        <v>10757036</v>
      </c>
      <c r="X7" s="1">
        <v>10757036</v>
      </c>
      <c r="Y7" s="1">
        <v>10757036</v>
      </c>
      <c r="Z7" s="1">
        <v>10757036</v>
      </c>
      <c r="AA7" s="1">
        <v>10757036</v>
      </c>
      <c r="AB7" s="1">
        <v>4302814</v>
      </c>
      <c r="AC7" s="1" t="s">
        <v>820</v>
      </c>
      <c r="AD7" s="1" t="s">
        <v>820</v>
      </c>
      <c r="AE7" s="1" t="s">
        <v>820</v>
      </c>
      <c r="AF7" s="1" t="s">
        <v>820</v>
      </c>
      <c r="AG7" s="1" t="s">
        <v>820</v>
      </c>
      <c r="AH7" s="1" t="s">
        <v>820</v>
      </c>
      <c r="AI7" s="1" t="s">
        <v>820</v>
      </c>
      <c r="AJ7" s="1" t="s">
        <v>820</v>
      </c>
      <c r="AK7" s="1" t="s">
        <v>820</v>
      </c>
      <c r="AL7" s="1" t="s">
        <v>820</v>
      </c>
      <c r="AM7" s="1" t="s">
        <v>820</v>
      </c>
    </row>
    <row r="8" spans="1:39" ht="15.75" thickBot="1" x14ac:dyDescent="0.3">
      <c r="A8" s="3" t="s">
        <v>122</v>
      </c>
      <c r="B8" s="3" t="s">
        <v>129</v>
      </c>
      <c r="C8" s="4">
        <v>4.3</v>
      </c>
      <c r="D8" s="1">
        <v>3855713</v>
      </c>
      <c r="E8" s="2">
        <v>0.94</v>
      </c>
      <c r="F8" s="1">
        <v>15471718</v>
      </c>
      <c r="G8" s="1" t="s">
        <v>820</v>
      </c>
      <c r="H8" s="1" t="s">
        <v>820</v>
      </c>
      <c r="I8" s="1" t="s">
        <v>820</v>
      </c>
      <c r="J8" s="1" t="s">
        <v>820</v>
      </c>
      <c r="K8" s="1">
        <v>3624370</v>
      </c>
      <c r="L8" s="1">
        <v>3624370</v>
      </c>
      <c r="M8" s="1">
        <v>3337032</v>
      </c>
      <c r="N8" s="1">
        <v>2944961</v>
      </c>
      <c r="O8" s="1">
        <v>1938253</v>
      </c>
      <c r="P8" s="1">
        <v>2732</v>
      </c>
      <c r="Q8" s="1" t="s">
        <v>820</v>
      </c>
      <c r="R8" s="1" t="s">
        <v>820</v>
      </c>
      <c r="S8" s="1" t="s">
        <v>820</v>
      </c>
      <c r="T8" s="1" t="s">
        <v>820</v>
      </c>
      <c r="U8" s="1" t="s">
        <v>820</v>
      </c>
      <c r="V8" s="1" t="s">
        <v>820</v>
      </c>
      <c r="W8" s="1" t="s">
        <v>820</v>
      </c>
      <c r="X8" s="1" t="s">
        <v>820</v>
      </c>
      <c r="Y8" s="1" t="s">
        <v>820</v>
      </c>
      <c r="Z8" s="1" t="s">
        <v>820</v>
      </c>
      <c r="AA8" s="1" t="s">
        <v>820</v>
      </c>
      <c r="AB8" s="1" t="s">
        <v>820</v>
      </c>
      <c r="AC8" s="1" t="s">
        <v>820</v>
      </c>
      <c r="AD8" s="1" t="s">
        <v>820</v>
      </c>
      <c r="AE8" s="1" t="s">
        <v>820</v>
      </c>
      <c r="AF8" s="1" t="s">
        <v>820</v>
      </c>
      <c r="AG8" s="1" t="s">
        <v>820</v>
      </c>
      <c r="AH8" s="1" t="s">
        <v>820</v>
      </c>
      <c r="AI8" s="1" t="s">
        <v>820</v>
      </c>
      <c r="AJ8" s="1" t="s">
        <v>820</v>
      </c>
      <c r="AK8" s="1" t="s">
        <v>820</v>
      </c>
      <c r="AL8" s="1" t="s">
        <v>820</v>
      </c>
      <c r="AM8" s="1" t="s">
        <v>820</v>
      </c>
    </row>
    <row r="9" spans="1:39" ht="15.75" thickBot="1" x14ac:dyDescent="0.3">
      <c r="A9" s="3" t="s">
        <v>77</v>
      </c>
      <c r="B9" s="3" t="s">
        <v>130</v>
      </c>
      <c r="C9" s="4">
        <v>10.3</v>
      </c>
      <c r="D9" s="1">
        <v>397031513</v>
      </c>
      <c r="E9" s="2">
        <v>0.69</v>
      </c>
      <c r="F9" s="1">
        <v>2428911667</v>
      </c>
      <c r="G9" s="1" t="s">
        <v>820</v>
      </c>
      <c r="H9" s="1" t="s">
        <v>820</v>
      </c>
      <c r="I9" s="1" t="s">
        <v>820</v>
      </c>
      <c r="J9" s="1" t="s">
        <v>820</v>
      </c>
      <c r="K9" s="1">
        <v>272103728</v>
      </c>
      <c r="L9" s="1">
        <v>272103728</v>
      </c>
      <c r="M9" s="1">
        <v>272103728</v>
      </c>
      <c r="N9" s="1">
        <v>272103728</v>
      </c>
      <c r="O9" s="1">
        <v>203450134</v>
      </c>
      <c r="P9" s="1">
        <v>199184886</v>
      </c>
      <c r="Q9" s="1">
        <v>197889651</v>
      </c>
      <c r="R9" s="1">
        <v>179398013</v>
      </c>
      <c r="S9" s="1">
        <v>172921558</v>
      </c>
      <c r="T9" s="1">
        <v>161037459</v>
      </c>
      <c r="U9" s="1">
        <v>90210559</v>
      </c>
      <c r="V9" s="1">
        <v>25337815</v>
      </c>
      <c r="W9" s="1">
        <v>21784087</v>
      </c>
      <c r="X9" s="1">
        <v>20965360</v>
      </c>
      <c r="Y9" s="1">
        <v>20156201</v>
      </c>
      <c r="Z9" s="1">
        <v>10439720</v>
      </c>
      <c r="AA9" s="1">
        <v>10236868</v>
      </c>
      <c r="AB9" s="1">
        <v>9300482</v>
      </c>
      <c r="AC9" s="1">
        <v>9300482</v>
      </c>
      <c r="AD9" s="1">
        <v>8882437</v>
      </c>
      <c r="AE9" s="1">
        <v>523</v>
      </c>
      <c r="AF9" s="1">
        <v>523</v>
      </c>
      <c r="AG9" s="1" t="s">
        <v>820</v>
      </c>
      <c r="AH9" s="1" t="s">
        <v>820</v>
      </c>
      <c r="AI9" s="1" t="s">
        <v>820</v>
      </c>
      <c r="AJ9" s="1" t="s">
        <v>820</v>
      </c>
      <c r="AK9" s="1" t="s">
        <v>820</v>
      </c>
      <c r="AL9" s="1" t="s">
        <v>820</v>
      </c>
      <c r="AM9" s="1" t="s">
        <v>820</v>
      </c>
    </row>
    <row r="10" spans="1:39" ht="15.75" thickBot="1" x14ac:dyDescent="0.3">
      <c r="A10" s="3" t="s">
        <v>77</v>
      </c>
      <c r="B10" s="3" t="s">
        <v>131</v>
      </c>
      <c r="C10" s="4">
        <v>11</v>
      </c>
      <c r="D10" s="1">
        <v>211443968</v>
      </c>
      <c r="E10" s="2">
        <v>0.99</v>
      </c>
      <c r="F10" s="1">
        <v>2211232358</v>
      </c>
      <c r="G10" s="1" t="s">
        <v>820</v>
      </c>
      <c r="H10" s="1" t="s">
        <v>820</v>
      </c>
      <c r="I10" s="1" t="s">
        <v>820</v>
      </c>
      <c r="J10" s="1" t="s">
        <v>820</v>
      </c>
      <c r="K10" s="1">
        <v>210052808</v>
      </c>
      <c r="L10" s="1">
        <v>210052808</v>
      </c>
      <c r="M10" s="1">
        <v>205476791</v>
      </c>
      <c r="N10" s="1">
        <v>205476791</v>
      </c>
      <c r="O10" s="1">
        <v>205367943</v>
      </c>
      <c r="P10" s="1">
        <v>205367943</v>
      </c>
      <c r="Q10" s="1">
        <v>201688739</v>
      </c>
      <c r="R10" s="1">
        <v>169309196</v>
      </c>
      <c r="S10" s="1">
        <v>165818034</v>
      </c>
      <c r="T10" s="1">
        <v>165818034</v>
      </c>
      <c r="U10" s="1">
        <v>27059578</v>
      </c>
      <c r="V10" s="1">
        <v>27059578</v>
      </c>
      <c r="W10" s="1">
        <v>27059578</v>
      </c>
      <c r="X10" s="1">
        <v>27059578</v>
      </c>
      <c r="Y10" s="1">
        <v>27059578</v>
      </c>
      <c r="Z10" s="1">
        <v>26301076</v>
      </c>
      <c r="AA10" s="1">
        <v>26301076</v>
      </c>
      <c r="AB10" s="1">
        <v>26301076</v>
      </c>
      <c r="AC10" s="1">
        <v>26301076</v>
      </c>
      <c r="AD10" s="1">
        <v>26301076</v>
      </c>
      <c r="AE10" s="1" t="s">
        <v>820</v>
      </c>
      <c r="AF10" s="1" t="s">
        <v>820</v>
      </c>
      <c r="AG10" s="1" t="s">
        <v>820</v>
      </c>
      <c r="AH10" s="1" t="s">
        <v>820</v>
      </c>
      <c r="AI10" s="1" t="s">
        <v>820</v>
      </c>
      <c r="AJ10" s="1" t="s">
        <v>820</v>
      </c>
      <c r="AK10" s="1" t="s">
        <v>820</v>
      </c>
      <c r="AL10" s="1" t="s">
        <v>820</v>
      </c>
      <c r="AM10" s="1" t="s">
        <v>820</v>
      </c>
    </row>
    <row r="11" spans="1:39" ht="15.75" thickBot="1" x14ac:dyDescent="0.3">
      <c r="A11" s="3" t="s">
        <v>77</v>
      </c>
      <c r="B11" s="3" t="s">
        <v>132</v>
      </c>
      <c r="C11" s="4">
        <v>11.8</v>
      </c>
      <c r="D11" s="1">
        <v>59124260</v>
      </c>
      <c r="E11" s="2">
        <v>0.99</v>
      </c>
      <c r="F11" s="1">
        <v>652354094</v>
      </c>
      <c r="G11" s="1" t="s">
        <v>820</v>
      </c>
      <c r="H11" s="1" t="s">
        <v>820</v>
      </c>
      <c r="I11" s="1" t="s">
        <v>820</v>
      </c>
      <c r="J11" s="1" t="s">
        <v>820</v>
      </c>
      <c r="K11" s="1">
        <v>58242092</v>
      </c>
      <c r="L11" s="1">
        <v>57297946</v>
      </c>
      <c r="M11" s="1">
        <v>55538136</v>
      </c>
      <c r="N11" s="1">
        <v>54000852</v>
      </c>
      <c r="O11" s="1">
        <v>53785849</v>
      </c>
      <c r="P11" s="1">
        <v>49683337</v>
      </c>
      <c r="Q11" s="1">
        <v>36361974</v>
      </c>
      <c r="R11" s="1">
        <v>35147129</v>
      </c>
      <c r="S11" s="1">
        <v>35141087</v>
      </c>
      <c r="T11" s="1">
        <v>35140542</v>
      </c>
      <c r="U11" s="1">
        <v>26896736</v>
      </c>
      <c r="V11" s="1">
        <v>25721991</v>
      </c>
      <c r="W11" s="1">
        <v>23607710</v>
      </c>
      <c r="X11" s="1">
        <v>23573886</v>
      </c>
      <c r="Y11" s="1">
        <v>23571052</v>
      </c>
      <c r="Z11" s="1">
        <v>12136494</v>
      </c>
      <c r="AA11" s="1">
        <v>11782226</v>
      </c>
      <c r="AB11" s="1">
        <v>11585355</v>
      </c>
      <c r="AC11" s="1">
        <v>11569936</v>
      </c>
      <c r="AD11" s="1">
        <v>11569764</v>
      </c>
      <c r="AE11" s="1" t="s">
        <v>820</v>
      </c>
      <c r="AF11" s="1" t="s">
        <v>820</v>
      </c>
      <c r="AG11" s="1" t="s">
        <v>820</v>
      </c>
      <c r="AH11" s="1" t="s">
        <v>820</v>
      </c>
      <c r="AI11" s="1" t="s">
        <v>820</v>
      </c>
      <c r="AJ11" s="1" t="s">
        <v>820</v>
      </c>
      <c r="AK11" s="1" t="s">
        <v>820</v>
      </c>
      <c r="AL11" s="1" t="s">
        <v>820</v>
      </c>
      <c r="AM11" s="1" t="s">
        <v>820</v>
      </c>
    </row>
    <row r="12" spans="1:39" ht="15.75" thickBot="1" x14ac:dyDescent="0.3">
      <c r="A12" s="3" t="s">
        <v>77</v>
      </c>
      <c r="B12" s="3" t="s">
        <v>133</v>
      </c>
      <c r="C12" s="4">
        <v>16</v>
      </c>
      <c r="D12" s="1">
        <v>51422185</v>
      </c>
      <c r="E12" s="2">
        <v>0.97</v>
      </c>
      <c r="F12" s="1">
        <v>672588361</v>
      </c>
      <c r="G12" s="1" t="s">
        <v>820</v>
      </c>
      <c r="H12" s="1" t="s">
        <v>820</v>
      </c>
      <c r="I12" s="1" t="s">
        <v>820</v>
      </c>
      <c r="J12" s="1" t="s">
        <v>820</v>
      </c>
      <c r="K12" s="1">
        <v>49731190</v>
      </c>
      <c r="L12" s="1">
        <v>49140478</v>
      </c>
      <c r="M12" s="1">
        <v>49140478</v>
      </c>
      <c r="N12" s="1">
        <v>46960722</v>
      </c>
      <c r="O12" s="1">
        <v>44428008</v>
      </c>
      <c r="P12" s="1">
        <v>43919017</v>
      </c>
      <c r="Q12" s="1">
        <v>43071883</v>
      </c>
      <c r="R12" s="1">
        <v>41286463</v>
      </c>
      <c r="S12" s="1">
        <v>40824434</v>
      </c>
      <c r="T12" s="1">
        <v>40303783</v>
      </c>
      <c r="U12" s="1">
        <v>26099022</v>
      </c>
      <c r="V12" s="1">
        <v>23840351</v>
      </c>
      <c r="W12" s="1">
        <v>23384861</v>
      </c>
      <c r="X12" s="1">
        <v>22257569</v>
      </c>
      <c r="Y12" s="1">
        <v>22257569</v>
      </c>
      <c r="Z12" s="1">
        <v>21641348</v>
      </c>
      <c r="AA12" s="1">
        <v>20995648</v>
      </c>
      <c r="AB12" s="1">
        <v>20992502</v>
      </c>
      <c r="AC12" s="1">
        <v>20835573</v>
      </c>
      <c r="AD12" s="1">
        <v>20451242</v>
      </c>
      <c r="AE12" s="1">
        <v>205543</v>
      </c>
      <c r="AF12" s="1">
        <v>205543</v>
      </c>
      <c r="AG12" s="1">
        <v>205045</v>
      </c>
      <c r="AH12" s="1">
        <v>205045</v>
      </c>
      <c r="AI12" s="1">
        <v>205045</v>
      </c>
      <c r="AJ12" s="1" t="s">
        <v>820</v>
      </c>
      <c r="AK12" s="1" t="s">
        <v>820</v>
      </c>
      <c r="AL12" s="1" t="s">
        <v>820</v>
      </c>
      <c r="AM12" s="1" t="s">
        <v>820</v>
      </c>
    </row>
    <row r="13" spans="1:39" ht="15.75" thickBot="1" x14ac:dyDescent="0.3">
      <c r="A13" s="3" t="s">
        <v>77</v>
      </c>
      <c r="B13" s="3" t="s">
        <v>134</v>
      </c>
      <c r="C13" s="4">
        <v>15.9</v>
      </c>
      <c r="D13" s="1">
        <v>13860041</v>
      </c>
      <c r="E13" s="2">
        <v>0.8</v>
      </c>
      <c r="F13" s="1">
        <v>159757311</v>
      </c>
      <c r="G13" s="1" t="s">
        <v>820</v>
      </c>
      <c r="H13" s="1" t="s">
        <v>820</v>
      </c>
      <c r="I13" s="1" t="s">
        <v>820</v>
      </c>
      <c r="J13" s="1" t="s">
        <v>820</v>
      </c>
      <c r="K13" s="1">
        <v>11058686</v>
      </c>
      <c r="L13" s="1">
        <v>11058686</v>
      </c>
      <c r="M13" s="1">
        <v>11058686</v>
      </c>
      <c r="N13" s="1">
        <v>11039312</v>
      </c>
      <c r="O13" s="1">
        <v>11039312</v>
      </c>
      <c r="P13" s="1">
        <v>11039312</v>
      </c>
      <c r="Q13" s="1">
        <v>10309682</v>
      </c>
      <c r="R13" s="1">
        <v>9818026</v>
      </c>
      <c r="S13" s="1">
        <v>9382030</v>
      </c>
      <c r="T13" s="1">
        <v>9382030</v>
      </c>
      <c r="U13" s="1">
        <v>9381866</v>
      </c>
      <c r="V13" s="1">
        <v>8975218</v>
      </c>
      <c r="W13" s="1">
        <v>8975218</v>
      </c>
      <c r="X13" s="1">
        <v>8975218</v>
      </c>
      <c r="Y13" s="1">
        <v>8975218</v>
      </c>
      <c r="Z13" s="1">
        <v>5936285</v>
      </c>
      <c r="AA13" s="1">
        <v>1039329</v>
      </c>
      <c r="AB13" s="1">
        <v>1039329</v>
      </c>
      <c r="AC13" s="1">
        <v>253563</v>
      </c>
      <c r="AD13" s="1">
        <v>253563</v>
      </c>
      <c r="AE13" s="1">
        <v>153348</v>
      </c>
      <c r="AF13" s="1">
        <v>153348</v>
      </c>
      <c r="AG13" s="1">
        <v>153348</v>
      </c>
      <c r="AH13" s="1">
        <v>153348</v>
      </c>
      <c r="AI13" s="1">
        <v>153348</v>
      </c>
      <c r="AJ13" s="1" t="s">
        <v>820</v>
      </c>
      <c r="AK13" s="1" t="s">
        <v>820</v>
      </c>
      <c r="AL13" s="1" t="s">
        <v>820</v>
      </c>
      <c r="AM13" s="1" t="s">
        <v>820</v>
      </c>
    </row>
    <row r="14" spans="1:39" ht="15.75" thickBot="1" x14ac:dyDescent="0.3">
      <c r="A14" s="3" t="s">
        <v>77</v>
      </c>
      <c r="B14" s="3" t="s">
        <v>135</v>
      </c>
      <c r="C14" s="4">
        <v>14.2</v>
      </c>
      <c r="D14" s="1">
        <v>6477493</v>
      </c>
      <c r="E14" s="2">
        <v>1</v>
      </c>
      <c r="F14" s="1">
        <v>92235628</v>
      </c>
      <c r="G14" s="1" t="s">
        <v>820</v>
      </c>
      <c r="H14" s="1" t="s">
        <v>820</v>
      </c>
      <c r="I14" s="1" t="s">
        <v>820</v>
      </c>
      <c r="J14" s="1" t="s">
        <v>820</v>
      </c>
      <c r="K14" s="1">
        <v>6477493</v>
      </c>
      <c r="L14" s="1">
        <v>6477493</v>
      </c>
      <c r="M14" s="1">
        <v>6477493</v>
      </c>
      <c r="N14" s="1">
        <v>6477493</v>
      </c>
      <c r="O14" s="1">
        <v>6477493</v>
      </c>
      <c r="P14" s="1">
        <v>6477493</v>
      </c>
      <c r="Q14" s="1">
        <v>6477493</v>
      </c>
      <c r="R14" s="1">
        <v>6477493</v>
      </c>
      <c r="S14" s="1">
        <v>6446869</v>
      </c>
      <c r="T14" s="1">
        <v>6408502</v>
      </c>
      <c r="U14" s="1">
        <v>6111978</v>
      </c>
      <c r="V14" s="1">
        <v>5955728</v>
      </c>
      <c r="W14" s="1">
        <v>5949519</v>
      </c>
      <c r="X14" s="1">
        <v>4546853</v>
      </c>
      <c r="Y14" s="1">
        <v>1513795</v>
      </c>
      <c r="Z14" s="1">
        <v>735914</v>
      </c>
      <c r="AA14" s="1">
        <v>704820</v>
      </c>
      <c r="AB14" s="1">
        <v>704820</v>
      </c>
      <c r="AC14" s="1">
        <v>704820</v>
      </c>
      <c r="AD14" s="1">
        <v>426766</v>
      </c>
      <c r="AE14" s="1">
        <v>170606</v>
      </c>
      <c r="AF14" s="1">
        <v>34697</v>
      </c>
      <c r="AG14" s="1" t="s">
        <v>820</v>
      </c>
      <c r="AH14" s="1" t="s">
        <v>820</v>
      </c>
      <c r="AI14" s="1" t="s">
        <v>820</v>
      </c>
      <c r="AJ14" s="1" t="s">
        <v>820</v>
      </c>
      <c r="AK14" s="1" t="s">
        <v>820</v>
      </c>
      <c r="AL14" s="1" t="s">
        <v>820</v>
      </c>
      <c r="AM14" s="1" t="s">
        <v>820</v>
      </c>
    </row>
    <row r="15" spans="1:39" ht="15.75" thickBot="1" x14ac:dyDescent="0.3">
      <c r="A15" s="3" t="s">
        <v>77</v>
      </c>
      <c r="B15" s="3" t="s">
        <v>136</v>
      </c>
      <c r="C15" s="4">
        <v>15.2</v>
      </c>
      <c r="D15" s="1">
        <v>629933</v>
      </c>
      <c r="E15" s="2">
        <v>0.8</v>
      </c>
      <c r="F15" s="1">
        <v>7643365</v>
      </c>
      <c r="G15" s="1" t="s">
        <v>820</v>
      </c>
      <c r="H15" s="1" t="s">
        <v>820</v>
      </c>
      <c r="I15" s="1" t="s">
        <v>820</v>
      </c>
      <c r="J15" s="1" t="s">
        <v>820</v>
      </c>
      <c r="K15" s="1">
        <v>503947</v>
      </c>
      <c r="L15" s="1">
        <v>503947</v>
      </c>
      <c r="M15" s="1">
        <v>503947</v>
      </c>
      <c r="N15" s="1">
        <v>503947</v>
      </c>
      <c r="O15" s="1">
        <v>503947</v>
      </c>
      <c r="P15" s="1">
        <v>503947</v>
      </c>
      <c r="Q15" s="1">
        <v>503947</v>
      </c>
      <c r="R15" s="1">
        <v>503947</v>
      </c>
      <c r="S15" s="1">
        <v>503947</v>
      </c>
      <c r="T15" s="1">
        <v>503947</v>
      </c>
      <c r="U15" s="1">
        <v>491499</v>
      </c>
      <c r="V15" s="1">
        <v>485417</v>
      </c>
      <c r="W15" s="1">
        <v>483409</v>
      </c>
      <c r="X15" s="1">
        <v>480700</v>
      </c>
      <c r="Y15" s="1">
        <v>477635</v>
      </c>
      <c r="Z15" s="1">
        <v>127945</v>
      </c>
      <c r="AA15" s="1">
        <v>14667</v>
      </c>
      <c r="AB15" s="1">
        <v>14667</v>
      </c>
      <c r="AC15" s="1">
        <v>14667</v>
      </c>
      <c r="AD15" s="1">
        <v>13290</v>
      </c>
      <c r="AE15" s="1" t="s">
        <v>820</v>
      </c>
      <c r="AF15" s="1" t="s">
        <v>820</v>
      </c>
      <c r="AG15" s="1" t="s">
        <v>820</v>
      </c>
      <c r="AH15" s="1" t="s">
        <v>820</v>
      </c>
      <c r="AI15" s="1" t="s">
        <v>820</v>
      </c>
      <c r="AJ15" s="1" t="s">
        <v>820</v>
      </c>
      <c r="AK15" s="1" t="s">
        <v>820</v>
      </c>
      <c r="AL15" s="1" t="s">
        <v>820</v>
      </c>
      <c r="AM15" s="1" t="s">
        <v>820</v>
      </c>
    </row>
    <row r="16" spans="1:39" ht="15.75" thickBot="1" x14ac:dyDescent="0.3">
      <c r="A16" s="3" t="s">
        <v>77</v>
      </c>
      <c r="B16" s="3" t="s">
        <v>137</v>
      </c>
      <c r="C16" s="4">
        <v>10</v>
      </c>
      <c r="D16" s="1" t="s">
        <v>265</v>
      </c>
      <c r="E16" s="2"/>
      <c r="F16" s="1">
        <v>355391073</v>
      </c>
      <c r="G16" s="1" t="s">
        <v>820</v>
      </c>
      <c r="H16" s="1" t="s">
        <v>820</v>
      </c>
      <c r="I16" s="1" t="s">
        <v>820</v>
      </c>
      <c r="J16" s="1" t="s">
        <v>820</v>
      </c>
      <c r="K16" s="1">
        <v>109384787</v>
      </c>
      <c r="L16" s="1">
        <v>76617480</v>
      </c>
      <c r="M16" s="1">
        <v>53807081</v>
      </c>
      <c r="N16" s="1">
        <v>37229207</v>
      </c>
      <c r="O16" s="1">
        <v>26318673</v>
      </c>
      <c r="P16" s="1">
        <v>18524078</v>
      </c>
      <c r="Q16" s="1">
        <v>13192976</v>
      </c>
      <c r="R16" s="1">
        <v>9271794</v>
      </c>
      <c r="S16" s="1">
        <v>6475833</v>
      </c>
      <c r="T16" s="1">
        <v>4569163</v>
      </c>
      <c r="U16" s="1" t="s">
        <v>820</v>
      </c>
      <c r="V16" s="1" t="s">
        <v>820</v>
      </c>
      <c r="W16" s="1" t="s">
        <v>820</v>
      </c>
      <c r="X16" s="1" t="s">
        <v>820</v>
      </c>
      <c r="Y16" s="1" t="s">
        <v>820</v>
      </c>
      <c r="Z16" s="1" t="s">
        <v>820</v>
      </c>
      <c r="AA16" s="1" t="s">
        <v>820</v>
      </c>
      <c r="AB16" s="1" t="s">
        <v>820</v>
      </c>
      <c r="AC16" s="1" t="s">
        <v>820</v>
      </c>
      <c r="AD16" s="1" t="s">
        <v>820</v>
      </c>
      <c r="AE16" s="1" t="s">
        <v>820</v>
      </c>
      <c r="AF16" s="1" t="s">
        <v>820</v>
      </c>
      <c r="AG16" s="1" t="s">
        <v>820</v>
      </c>
      <c r="AH16" s="1" t="s">
        <v>820</v>
      </c>
      <c r="AI16" s="1" t="s">
        <v>820</v>
      </c>
      <c r="AJ16" s="1" t="s">
        <v>820</v>
      </c>
      <c r="AK16" s="1" t="s">
        <v>820</v>
      </c>
      <c r="AL16" s="1" t="s">
        <v>820</v>
      </c>
      <c r="AM16" s="1" t="s">
        <v>820</v>
      </c>
    </row>
    <row r="17" spans="1:39" ht="15.75" thickBot="1" x14ac:dyDescent="0.3">
      <c r="A17" s="3" t="s">
        <v>78</v>
      </c>
      <c r="B17" s="3" t="s">
        <v>138</v>
      </c>
      <c r="C17" s="4">
        <v>12.4</v>
      </c>
      <c r="D17" s="1">
        <v>1543903</v>
      </c>
      <c r="E17" s="2">
        <v>0.8</v>
      </c>
      <c r="F17" s="1">
        <v>15308260</v>
      </c>
      <c r="G17" s="1" t="s">
        <v>820</v>
      </c>
      <c r="H17" s="1" t="s">
        <v>820</v>
      </c>
      <c r="I17" s="1" t="s">
        <v>820</v>
      </c>
      <c r="J17" s="1" t="s">
        <v>820</v>
      </c>
      <c r="K17" s="1">
        <v>1235122</v>
      </c>
      <c r="L17" s="1">
        <v>1235122</v>
      </c>
      <c r="M17" s="1">
        <v>1235122</v>
      </c>
      <c r="N17" s="1">
        <v>1235122</v>
      </c>
      <c r="O17" s="1">
        <v>1235122</v>
      </c>
      <c r="P17" s="1">
        <v>1235031</v>
      </c>
      <c r="Q17" s="1">
        <v>1235031</v>
      </c>
      <c r="R17" s="1">
        <v>1235031</v>
      </c>
      <c r="S17" s="1">
        <v>1235031</v>
      </c>
      <c r="T17" s="1">
        <v>1225289</v>
      </c>
      <c r="U17" s="1">
        <v>1219223</v>
      </c>
      <c r="V17" s="1">
        <v>1219223</v>
      </c>
      <c r="W17" s="1">
        <v>78252</v>
      </c>
      <c r="X17" s="1">
        <v>78252</v>
      </c>
      <c r="Y17" s="1">
        <v>78252</v>
      </c>
      <c r="Z17" s="1">
        <v>58807</v>
      </c>
      <c r="AA17" s="1">
        <v>58807</v>
      </c>
      <c r="AB17" s="1">
        <v>58807</v>
      </c>
      <c r="AC17" s="1">
        <v>58807</v>
      </c>
      <c r="AD17" s="1">
        <v>58807</v>
      </c>
      <c r="AE17" s="1" t="s">
        <v>820</v>
      </c>
      <c r="AF17" s="1" t="s">
        <v>820</v>
      </c>
      <c r="AG17" s="1" t="s">
        <v>820</v>
      </c>
      <c r="AH17" s="1" t="s">
        <v>820</v>
      </c>
      <c r="AI17" s="1" t="s">
        <v>820</v>
      </c>
      <c r="AJ17" s="1" t="s">
        <v>820</v>
      </c>
      <c r="AK17" s="1" t="s">
        <v>820</v>
      </c>
      <c r="AL17" s="1" t="s">
        <v>820</v>
      </c>
      <c r="AM17" s="1" t="s">
        <v>820</v>
      </c>
    </row>
    <row r="18" spans="1:39" ht="15.75" thickBot="1" x14ac:dyDescent="0.3">
      <c r="A18" s="3" t="s">
        <v>78</v>
      </c>
      <c r="B18" s="3" t="s">
        <v>139</v>
      </c>
      <c r="C18" s="4">
        <v>16</v>
      </c>
      <c r="D18" s="1">
        <v>416130</v>
      </c>
      <c r="E18" s="2">
        <v>0.8</v>
      </c>
      <c r="F18" s="1">
        <v>4420166</v>
      </c>
      <c r="G18" s="1" t="s">
        <v>820</v>
      </c>
      <c r="H18" s="1" t="s">
        <v>820</v>
      </c>
      <c r="I18" s="1" t="s">
        <v>820</v>
      </c>
      <c r="J18" s="1" t="s">
        <v>820</v>
      </c>
      <c r="K18" s="1">
        <v>332904</v>
      </c>
      <c r="L18" s="1">
        <v>332904</v>
      </c>
      <c r="M18" s="1">
        <v>332904</v>
      </c>
      <c r="N18" s="1">
        <v>332904</v>
      </c>
      <c r="O18" s="1">
        <v>332904</v>
      </c>
      <c r="P18" s="1">
        <v>332904</v>
      </c>
      <c r="Q18" s="1">
        <v>242274</v>
      </c>
      <c r="R18" s="1">
        <v>242274</v>
      </c>
      <c r="S18" s="1">
        <v>242274</v>
      </c>
      <c r="T18" s="1">
        <v>242274</v>
      </c>
      <c r="U18" s="1">
        <v>242274</v>
      </c>
      <c r="V18" s="1">
        <v>242274</v>
      </c>
      <c r="W18" s="1">
        <v>242274</v>
      </c>
      <c r="X18" s="1">
        <v>242274</v>
      </c>
      <c r="Y18" s="1">
        <v>242274</v>
      </c>
      <c r="Z18" s="1">
        <v>242274</v>
      </c>
      <c r="AA18" s="1" t="s">
        <v>820</v>
      </c>
      <c r="AB18" s="1" t="s">
        <v>820</v>
      </c>
      <c r="AC18" s="1" t="s">
        <v>820</v>
      </c>
      <c r="AD18" s="1" t="s">
        <v>820</v>
      </c>
      <c r="AE18" s="1" t="s">
        <v>820</v>
      </c>
      <c r="AF18" s="1" t="s">
        <v>820</v>
      </c>
      <c r="AG18" s="1" t="s">
        <v>820</v>
      </c>
      <c r="AH18" s="1" t="s">
        <v>820</v>
      </c>
      <c r="AI18" s="1" t="s">
        <v>820</v>
      </c>
      <c r="AJ18" s="1" t="s">
        <v>820</v>
      </c>
      <c r="AK18" s="1" t="s">
        <v>820</v>
      </c>
      <c r="AL18" s="1" t="s">
        <v>820</v>
      </c>
      <c r="AM18" s="1" t="s">
        <v>820</v>
      </c>
    </row>
    <row r="19" spans="1:39" ht="15.75" thickBot="1" x14ac:dyDescent="0.3">
      <c r="A19" s="3" t="s">
        <v>78</v>
      </c>
      <c r="B19" s="3" t="s">
        <v>140</v>
      </c>
      <c r="C19" s="4">
        <v>15</v>
      </c>
      <c r="D19" s="1">
        <v>30978</v>
      </c>
      <c r="E19" s="2">
        <v>0.8</v>
      </c>
      <c r="F19" s="1">
        <v>371733</v>
      </c>
      <c r="G19" s="1" t="s">
        <v>820</v>
      </c>
      <c r="H19" s="1" t="s">
        <v>820</v>
      </c>
      <c r="I19" s="1" t="s">
        <v>820</v>
      </c>
      <c r="J19" s="1" t="s">
        <v>820</v>
      </c>
      <c r="K19" s="1">
        <v>24782</v>
      </c>
      <c r="L19" s="1">
        <v>24782</v>
      </c>
      <c r="M19" s="1">
        <v>24782</v>
      </c>
      <c r="N19" s="1">
        <v>24782</v>
      </c>
      <c r="O19" s="1">
        <v>24782</v>
      </c>
      <c r="P19" s="1">
        <v>24782</v>
      </c>
      <c r="Q19" s="1">
        <v>24782</v>
      </c>
      <c r="R19" s="1">
        <v>24782</v>
      </c>
      <c r="S19" s="1">
        <v>24782</v>
      </c>
      <c r="T19" s="1">
        <v>24782</v>
      </c>
      <c r="U19" s="1">
        <v>24782</v>
      </c>
      <c r="V19" s="1">
        <v>24782</v>
      </c>
      <c r="W19" s="1">
        <v>24782</v>
      </c>
      <c r="X19" s="1">
        <v>24782</v>
      </c>
      <c r="Y19" s="1">
        <v>24782</v>
      </c>
      <c r="Z19" s="1" t="s">
        <v>820</v>
      </c>
      <c r="AA19" s="1" t="s">
        <v>820</v>
      </c>
      <c r="AB19" s="1" t="s">
        <v>820</v>
      </c>
      <c r="AC19" s="1" t="s">
        <v>820</v>
      </c>
      <c r="AD19" s="1" t="s">
        <v>820</v>
      </c>
      <c r="AE19" s="1" t="s">
        <v>820</v>
      </c>
      <c r="AF19" s="1" t="s">
        <v>820</v>
      </c>
      <c r="AG19" s="1" t="s">
        <v>820</v>
      </c>
      <c r="AH19" s="1" t="s">
        <v>820</v>
      </c>
      <c r="AI19" s="1" t="s">
        <v>820</v>
      </c>
      <c r="AJ19" s="1" t="s">
        <v>820</v>
      </c>
      <c r="AK19" s="1" t="s">
        <v>820</v>
      </c>
      <c r="AL19" s="1" t="s">
        <v>820</v>
      </c>
      <c r="AM19" s="1" t="s">
        <v>820</v>
      </c>
    </row>
    <row r="20" spans="1:39" ht="15.75" thickBot="1" x14ac:dyDescent="0.3">
      <c r="A20" s="3" t="s">
        <v>79</v>
      </c>
      <c r="B20" s="3" t="s">
        <v>141</v>
      </c>
      <c r="C20" s="4">
        <v>15</v>
      </c>
      <c r="D20" s="1">
        <v>10602500</v>
      </c>
      <c r="E20" s="2">
        <v>1</v>
      </c>
      <c r="F20" s="1">
        <v>159282455</v>
      </c>
      <c r="G20" s="1" t="s">
        <v>820</v>
      </c>
      <c r="H20" s="1" t="s">
        <v>820</v>
      </c>
      <c r="I20" s="1" t="s">
        <v>820</v>
      </c>
      <c r="J20" s="1" t="s">
        <v>820</v>
      </c>
      <c r="K20" s="1">
        <v>10602500</v>
      </c>
      <c r="L20" s="1">
        <v>10602500</v>
      </c>
      <c r="M20" s="1">
        <v>10602500</v>
      </c>
      <c r="N20" s="1">
        <v>10602500</v>
      </c>
      <c r="O20" s="1">
        <v>10602500</v>
      </c>
      <c r="P20" s="1">
        <v>10602500</v>
      </c>
      <c r="Q20" s="1">
        <v>10602500</v>
      </c>
      <c r="R20" s="1">
        <v>10602500</v>
      </c>
      <c r="S20" s="1">
        <v>10602500</v>
      </c>
      <c r="T20" s="1">
        <v>10602500</v>
      </c>
      <c r="U20" s="1">
        <v>10602500</v>
      </c>
      <c r="V20" s="1">
        <v>10602500</v>
      </c>
      <c r="W20" s="1">
        <v>10602500</v>
      </c>
      <c r="X20" s="1">
        <v>10602500</v>
      </c>
      <c r="Y20" s="1">
        <v>3615821</v>
      </c>
      <c r="Z20" s="1">
        <v>3615821</v>
      </c>
      <c r="AA20" s="1">
        <v>3615821</v>
      </c>
      <c r="AB20" s="1" t="s">
        <v>820</v>
      </c>
      <c r="AC20" s="1" t="s">
        <v>820</v>
      </c>
      <c r="AD20" s="1" t="s">
        <v>820</v>
      </c>
      <c r="AE20" s="1" t="s">
        <v>820</v>
      </c>
      <c r="AF20" s="1" t="s">
        <v>820</v>
      </c>
      <c r="AG20" s="1" t="s">
        <v>820</v>
      </c>
      <c r="AH20" s="1" t="s">
        <v>820</v>
      </c>
      <c r="AI20" s="1" t="s">
        <v>820</v>
      </c>
      <c r="AJ20" s="1" t="s">
        <v>820</v>
      </c>
      <c r="AK20" s="1" t="s">
        <v>820</v>
      </c>
      <c r="AL20" s="1" t="s">
        <v>820</v>
      </c>
      <c r="AM20" s="1" t="s">
        <v>820</v>
      </c>
    </row>
    <row r="21" spans="1:39" ht="15.75" thickBot="1" x14ac:dyDescent="0.3">
      <c r="A21" s="3" t="s">
        <v>80</v>
      </c>
      <c r="B21" s="3" t="s">
        <v>80</v>
      </c>
      <c r="C21" s="4">
        <v>15</v>
      </c>
      <c r="D21" s="1">
        <v>179982383.73461199</v>
      </c>
      <c r="E21" s="2">
        <v>1</v>
      </c>
      <c r="F21" s="1">
        <v>2699735756.0191898</v>
      </c>
      <c r="G21" s="1">
        <v>0</v>
      </c>
      <c r="H21" s="1">
        <v>0</v>
      </c>
      <c r="I21" s="1">
        <v>0</v>
      </c>
      <c r="J21" s="1">
        <v>0</v>
      </c>
      <c r="K21" s="1">
        <v>179982383.73461199</v>
      </c>
      <c r="L21" s="1">
        <v>179982383.73461199</v>
      </c>
      <c r="M21" s="1">
        <v>179982383.73461199</v>
      </c>
      <c r="N21" s="1">
        <v>179982383.73461199</v>
      </c>
      <c r="O21" s="1">
        <v>179982383.73461199</v>
      </c>
      <c r="P21" s="1">
        <v>179982383.73461199</v>
      </c>
      <c r="Q21" s="1">
        <v>179982383.73461199</v>
      </c>
      <c r="R21" s="1">
        <v>179982383.73461199</v>
      </c>
      <c r="S21" s="1">
        <v>179982383.73461199</v>
      </c>
      <c r="T21" s="1">
        <v>179982383.73461199</v>
      </c>
      <c r="U21" s="1">
        <v>179982383.73461199</v>
      </c>
      <c r="V21" s="1">
        <v>179982383.73461199</v>
      </c>
      <c r="W21" s="1">
        <v>179982383.73461199</v>
      </c>
      <c r="X21" s="1">
        <v>179982383.73461199</v>
      </c>
      <c r="Y21" s="1">
        <v>179982383.73461199</v>
      </c>
      <c r="Z21" s="1">
        <v>0</v>
      </c>
      <c r="AA21" s="1">
        <v>0</v>
      </c>
      <c r="AB21" s="1">
        <v>0</v>
      </c>
      <c r="AC21" s="1">
        <v>0</v>
      </c>
      <c r="AD21" s="1">
        <v>0</v>
      </c>
      <c r="AE21" s="1">
        <v>0</v>
      </c>
      <c r="AF21" s="1">
        <v>0</v>
      </c>
      <c r="AG21" s="1">
        <v>0</v>
      </c>
      <c r="AH21" s="1">
        <v>0</v>
      </c>
      <c r="AI21" s="1">
        <v>0</v>
      </c>
      <c r="AJ21" s="1">
        <v>0</v>
      </c>
      <c r="AK21" s="1">
        <v>0</v>
      </c>
      <c r="AL21" s="1">
        <v>0</v>
      </c>
      <c r="AM21" s="1">
        <v>0</v>
      </c>
    </row>
    <row r="22" spans="1:39" ht="15.75" thickBot="1" x14ac:dyDescent="0.3">
      <c r="A22" s="5" t="s">
        <v>235</v>
      </c>
      <c r="B22" s="5"/>
      <c r="C22" s="11"/>
      <c r="D22" s="8">
        <v>1860922229.7817199</v>
      </c>
      <c r="E22" s="14"/>
      <c r="F22" s="8">
        <v>18597719403.471699</v>
      </c>
      <c r="G22" s="8">
        <v>0</v>
      </c>
      <c r="H22" s="8">
        <v>0</v>
      </c>
      <c r="I22" s="8">
        <v>0</v>
      </c>
      <c r="J22" s="8">
        <v>0</v>
      </c>
      <c r="K22" s="8">
        <v>1723742120.04269</v>
      </c>
      <c r="L22" s="8">
        <v>1689358095.58763</v>
      </c>
      <c r="M22" s="8">
        <v>1657695213.5340199</v>
      </c>
      <c r="N22" s="8">
        <v>1596048182.8276</v>
      </c>
      <c r="O22" s="8">
        <v>1451946611.8225601</v>
      </c>
      <c r="P22" s="8">
        <v>1419642055.2999301</v>
      </c>
      <c r="Q22" s="8">
        <v>1386165744.1012199</v>
      </c>
      <c r="R22" s="8">
        <v>1232981803.91752</v>
      </c>
      <c r="S22" s="8">
        <v>1199947888.68645</v>
      </c>
      <c r="T22" s="8">
        <v>1168369842.8204899</v>
      </c>
      <c r="U22" s="8">
        <v>881135163.36050296</v>
      </c>
      <c r="V22" s="8">
        <v>736060066.33111894</v>
      </c>
      <c r="W22" s="8">
        <v>665236761.85871506</v>
      </c>
      <c r="X22" s="8">
        <v>622846044.59584403</v>
      </c>
      <c r="Y22" s="8">
        <v>571993822.82051599</v>
      </c>
      <c r="Z22" s="8">
        <v>126251099.705145</v>
      </c>
      <c r="AA22" s="8">
        <v>118995661.33362301</v>
      </c>
      <c r="AB22" s="8">
        <v>107204660.73815399</v>
      </c>
      <c r="AC22" s="8">
        <v>101759769.912429</v>
      </c>
      <c r="AD22" s="8">
        <v>100677791.123413</v>
      </c>
      <c r="AE22" s="8">
        <v>11954633.1689994</v>
      </c>
      <c r="AF22" s="8">
        <v>11818725.0802793</v>
      </c>
      <c r="AG22" s="8">
        <v>11783006.2940841</v>
      </c>
      <c r="AH22" s="8">
        <v>2174961.6696206601</v>
      </c>
      <c r="AI22" s="8">
        <v>1929676.8391752001</v>
      </c>
      <c r="AJ22" s="8">
        <v>0</v>
      </c>
      <c r="AK22" s="8">
        <v>0</v>
      </c>
      <c r="AL22" s="8">
        <v>0</v>
      </c>
      <c r="AM22" s="8">
        <v>0</v>
      </c>
    </row>
    <row r="23" spans="1:39" ht="15.75" thickBot="1" x14ac:dyDescent="0.3">
      <c r="A23" s="6" t="s">
        <v>236</v>
      </c>
      <c r="B23" s="6"/>
      <c r="C23" s="12"/>
      <c r="D23" s="9"/>
      <c r="E23" s="9"/>
      <c r="F23" s="9"/>
      <c r="G23" s="9">
        <v>1859781074.5836699</v>
      </c>
      <c r="H23" s="9">
        <v>3426787036.4096899</v>
      </c>
      <c r="I23" s="9">
        <v>5139036924.2538795</v>
      </c>
      <c r="J23" s="9">
        <v>6513673306.3872299</v>
      </c>
      <c r="K23" s="9">
        <v>6359514307.8469896</v>
      </c>
      <c r="L23" s="9">
        <v>6178572312.8649797</v>
      </c>
      <c r="M23" s="9">
        <v>5725984532.5409203</v>
      </c>
      <c r="N23" s="9">
        <v>5347503769.8368797</v>
      </c>
      <c r="O23" s="9">
        <v>5087929574.7518301</v>
      </c>
      <c r="P23" s="9">
        <v>4813871244.6863203</v>
      </c>
      <c r="Q23" s="9">
        <v>4245930204.6939101</v>
      </c>
      <c r="R23" s="9">
        <v>3980149400.9774299</v>
      </c>
      <c r="S23" s="9">
        <v>3353285636.00106</v>
      </c>
      <c r="T23" s="9">
        <v>2779225291.1821399</v>
      </c>
      <c r="U23" s="9">
        <v>2451383479.8270402</v>
      </c>
      <c r="V23" s="9">
        <v>2009959592.2590201</v>
      </c>
      <c r="W23" s="9">
        <v>1491414068.86851</v>
      </c>
      <c r="X23" s="9">
        <v>893743947.42226696</v>
      </c>
      <c r="Y23" s="9">
        <v>270656791.53972697</v>
      </c>
      <c r="Z23" s="9">
        <v>244139064.74142501</v>
      </c>
      <c r="AA23" s="9">
        <v>198017163.389164</v>
      </c>
      <c r="AB23" s="9">
        <v>172525559.13406399</v>
      </c>
      <c r="AC23" s="9">
        <v>152897202.212955</v>
      </c>
      <c r="AD23" s="9">
        <v>49933692.689484298</v>
      </c>
      <c r="AE23" s="9">
        <v>39267730.983051598</v>
      </c>
      <c r="AF23" s="9">
        <v>19856523.603620999</v>
      </c>
      <c r="AG23" s="9">
        <v>9971525.5603618603</v>
      </c>
      <c r="AH23" s="9">
        <v>6309810.4318578402</v>
      </c>
      <c r="AI23" s="9">
        <v>443970.21219164098</v>
      </c>
      <c r="AJ23" s="9">
        <v>443970.21219164098</v>
      </c>
      <c r="AK23" s="9">
        <v>443970.21219164098</v>
      </c>
      <c r="AL23" s="9">
        <v>443970.21219164098</v>
      </c>
      <c r="AM23" s="9">
        <v>443970.21219164098</v>
      </c>
    </row>
    <row r="24" spans="1:39" ht="15.75" thickBot="1" x14ac:dyDescent="0.3">
      <c r="A24" s="6" t="s">
        <v>237</v>
      </c>
      <c r="B24" s="6"/>
      <c r="C24" s="12"/>
      <c r="D24" s="9"/>
      <c r="E24" s="9"/>
      <c r="F24" s="9"/>
      <c r="G24" s="9">
        <v>0</v>
      </c>
      <c r="H24" s="9">
        <v>4087238480</v>
      </c>
      <c r="I24" s="9">
        <v>3537033300</v>
      </c>
      <c r="J24" s="9">
        <v>3144029596.9066701</v>
      </c>
      <c r="K24" s="9">
        <v>2933997265.8266702</v>
      </c>
      <c r="L24" s="9">
        <v>2573016370.98633</v>
      </c>
      <c r="M24" s="9">
        <v>2324014786.69733</v>
      </c>
      <c r="N24" s="9">
        <v>2075013202.40833</v>
      </c>
      <c r="O24" s="9">
        <v>1909012146.2156701</v>
      </c>
      <c r="P24" s="9">
        <v>1743011090.023</v>
      </c>
      <c r="Q24" s="9">
        <v>1494009505.734</v>
      </c>
      <c r="R24" s="9">
        <v>1411008977.63767</v>
      </c>
      <c r="S24" s="9">
        <v>1245007921.4449999</v>
      </c>
      <c r="T24" s="9">
        <v>1079006865.2523301</v>
      </c>
      <c r="U24" s="9">
        <v>913005809.05966699</v>
      </c>
      <c r="V24" s="9">
        <v>747004752.86699998</v>
      </c>
      <c r="W24" s="9">
        <v>581003696.67433298</v>
      </c>
      <c r="X24" s="9">
        <v>415002640.48166698</v>
      </c>
      <c r="Y24" s="9">
        <v>332002112.385333</v>
      </c>
      <c r="Z24" s="9">
        <v>249001584.289</v>
      </c>
      <c r="AA24" s="9">
        <v>166001056.19266701</v>
      </c>
      <c r="AB24" s="9">
        <v>83000528.096333295</v>
      </c>
      <c r="AC24" s="9">
        <v>0</v>
      </c>
      <c r="AD24" s="9">
        <v>0</v>
      </c>
      <c r="AE24" s="9">
        <v>0</v>
      </c>
      <c r="AF24" s="9">
        <v>0</v>
      </c>
      <c r="AG24" s="9">
        <v>0</v>
      </c>
      <c r="AH24" s="9">
        <v>0</v>
      </c>
      <c r="AI24" s="9">
        <v>0</v>
      </c>
      <c r="AJ24" s="9">
        <v>0</v>
      </c>
      <c r="AK24" s="9">
        <v>0</v>
      </c>
      <c r="AL24" s="9">
        <v>0</v>
      </c>
      <c r="AM24" s="9">
        <v>0</v>
      </c>
    </row>
    <row r="25" spans="1:39" ht="15.75" thickBot="1" x14ac:dyDescent="0.3">
      <c r="A25" s="6" t="s">
        <v>238</v>
      </c>
      <c r="B25" s="6"/>
      <c r="C25" s="12"/>
      <c r="D25" s="9"/>
      <c r="E25" s="9"/>
      <c r="F25" s="9"/>
      <c r="G25" s="9">
        <v>1859781074.5836699</v>
      </c>
      <c r="H25" s="9">
        <v>7514025516.4096899</v>
      </c>
      <c r="I25" s="9">
        <v>8676070224.2538795</v>
      </c>
      <c r="J25" s="9">
        <v>9657702903.2938995</v>
      </c>
      <c r="K25" s="9">
        <v>11017253693.7164</v>
      </c>
      <c r="L25" s="9">
        <v>10440946779.4389</v>
      </c>
      <c r="M25" s="9">
        <v>9707694532.7722702</v>
      </c>
      <c r="N25" s="9">
        <v>9018565155.0728092</v>
      </c>
      <c r="O25" s="9">
        <v>8448888332.79006</v>
      </c>
      <c r="P25" s="9">
        <v>7976524390.0092497</v>
      </c>
      <c r="Q25" s="9">
        <v>7126105454.52913</v>
      </c>
      <c r="R25" s="9">
        <v>6624140182.5326099</v>
      </c>
      <c r="S25" s="9">
        <v>5798241446.1325102</v>
      </c>
      <c r="T25" s="9">
        <v>5026601999.2549601</v>
      </c>
      <c r="U25" s="9">
        <v>4245524452.24721</v>
      </c>
      <c r="V25" s="9">
        <v>3493024411.45714</v>
      </c>
      <c r="W25" s="9">
        <v>2737654527.4015598</v>
      </c>
      <c r="X25" s="9">
        <v>1931592632.4997799</v>
      </c>
      <c r="Y25" s="9">
        <v>1174652726.74558</v>
      </c>
      <c r="Z25" s="9">
        <v>619391748.73556995</v>
      </c>
      <c r="AA25" s="9">
        <v>483013880.91545397</v>
      </c>
      <c r="AB25" s="9">
        <v>362730747.96855199</v>
      </c>
      <c r="AC25" s="9">
        <v>254656972.125384</v>
      </c>
      <c r="AD25" s="9">
        <v>150611483.812897</v>
      </c>
      <c r="AE25" s="9">
        <v>51222364.152051002</v>
      </c>
      <c r="AF25" s="9">
        <v>31675248.6839003</v>
      </c>
      <c r="AG25" s="9">
        <v>21754531.854446001</v>
      </c>
      <c r="AH25" s="9">
        <v>8484772.1014785003</v>
      </c>
      <c r="AI25" s="9">
        <v>2373647.05136684</v>
      </c>
      <c r="AJ25" s="9">
        <v>443970.21219164098</v>
      </c>
      <c r="AK25" s="9">
        <v>443970.21219164098</v>
      </c>
      <c r="AL25" s="9">
        <v>443970.21219164098</v>
      </c>
      <c r="AM25" s="9">
        <v>443970.21219164098</v>
      </c>
    </row>
    <row r="26" spans="1:39" ht="15.75" thickBot="1" x14ac:dyDescent="0.3">
      <c r="A26" s="6" t="s">
        <v>239</v>
      </c>
      <c r="B26" s="6"/>
      <c r="C26" s="12"/>
      <c r="D26" s="9"/>
      <c r="E26" s="9"/>
      <c r="F26" s="9"/>
      <c r="G26" s="9">
        <v>0</v>
      </c>
      <c r="H26" s="9">
        <v>0</v>
      </c>
      <c r="I26" s="9">
        <v>0</v>
      </c>
      <c r="J26" s="9">
        <v>0</v>
      </c>
      <c r="K26" s="9">
        <v>0</v>
      </c>
      <c r="L26" s="9">
        <v>34384024.455066003</v>
      </c>
      <c r="M26" s="9">
        <v>31662882.0536125</v>
      </c>
      <c r="N26" s="9">
        <v>61647030.706413299</v>
      </c>
      <c r="O26" s="9">
        <v>144101571.00504401</v>
      </c>
      <c r="P26" s="9">
        <v>32304556.5226264</v>
      </c>
      <c r="Q26" s="9">
        <v>33476311.198707599</v>
      </c>
      <c r="R26" s="9">
        <v>153183940.18370599</v>
      </c>
      <c r="S26" s="9">
        <v>33033915.231068399</v>
      </c>
      <c r="T26" s="9">
        <v>31578045.8659635</v>
      </c>
      <c r="U26" s="9">
        <v>287234679.45998299</v>
      </c>
      <c r="V26" s="9">
        <v>145075097.02938399</v>
      </c>
      <c r="W26" s="9">
        <v>70823304.472404093</v>
      </c>
      <c r="X26" s="9">
        <v>42390717.262870297</v>
      </c>
      <c r="Y26" s="9">
        <v>50852221.775328599</v>
      </c>
      <c r="Z26" s="9">
        <v>445742723.11537099</v>
      </c>
      <c r="AA26" s="9">
        <v>7255438.3715223102</v>
      </c>
      <c r="AB26" s="9">
        <v>11791000.595468801</v>
      </c>
      <c r="AC26" s="9">
        <v>5444890.8257253002</v>
      </c>
      <c r="AD26" s="9">
        <v>1081978.7890162801</v>
      </c>
      <c r="AE26" s="9">
        <v>88723157.954413205</v>
      </c>
      <c r="AF26" s="9">
        <v>135908.08872009401</v>
      </c>
      <c r="AG26" s="9">
        <v>35718.786195140303</v>
      </c>
      <c r="AH26" s="9">
        <v>9608044.6244634595</v>
      </c>
      <c r="AI26" s="9">
        <v>245284.83044546199</v>
      </c>
      <c r="AJ26" s="9">
        <v>1929676.8391752001</v>
      </c>
      <c r="AK26" s="9">
        <v>0</v>
      </c>
      <c r="AL26" s="9">
        <v>0</v>
      </c>
      <c r="AM26" s="9">
        <v>0</v>
      </c>
    </row>
    <row r="27" spans="1:39" ht="15.75" thickBot="1" x14ac:dyDescent="0.3">
      <c r="A27" s="6" t="s">
        <v>240</v>
      </c>
      <c r="B27" s="6"/>
      <c r="C27" s="12"/>
      <c r="D27" s="9"/>
      <c r="E27" s="9"/>
      <c r="F27" s="9"/>
      <c r="G27" s="9">
        <v>0</v>
      </c>
      <c r="H27" s="9">
        <v>0</v>
      </c>
      <c r="I27" s="9">
        <v>0</v>
      </c>
      <c r="J27" s="9">
        <v>0</v>
      </c>
      <c r="K27" s="9">
        <v>154158998.54023999</v>
      </c>
      <c r="L27" s="9">
        <v>180941994.98201001</v>
      </c>
      <c r="M27" s="9">
        <v>452587780.32405901</v>
      </c>
      <c r="N27" s="9">
        <v>378480762.704041</v>
      </c>
      <c r="O27" s="9">
        <v>259574195.08504999</v>
      </c>
      <c r="P27" s="9">
        <v>274058330.06550997</v>
      </c>
      <c r="Q27" s="9">
        <v>567941039.99240994</v>
      </c>
      <c r="R27" s="9">
        <v>265780803.71647999</v>
      </c>
      <c r="S27" s="9">
        <v>626863764.97636998</v>
      </c>
      <c r="T27" s="9">
        <v>574060344.81891704</v>
      </c>
      <c r="U27" s="9">
        <v>327841811.35510701</v>
      </c>
      <c r="V27" s="9">
        <v>441423887.56801403</v>
      </c>
      <c r="W27" s="9">
        <v>518545523.39051002</v>
      </c>
      <c r="X27" s="9">
        <v>597670121.44624496</v>
      </c>
      <c r="Y27" s="9">
        <v>623087155.88253999</v>
      </c>
      <c r="Z27" s="9">
        <v>26517726.798301999</v>
      </c>
      <c r="AA27" s="9">
        <v>46121901.352260903</v>
      </c>
      <c r="AB27" s="9">
        <v>25491604.255099598</v>
      </c>
      <c r="AC27" s="9">
        <v>19628356.921109699</v>
      </c>
      <c r="AD27" s="9">
        <v>102963509.523471</v>
      </c>
      <c r="AE27" s="9">
        <v>10665961.7064327</v>
      </c>
      <c r="AF27" s="9">
        <v>19411207.3794306</v>
      </c>
      <c r="AG27" s="9">
        <v>9884998.0432591792</v>
      </c>
      <c r="AH27" s="9">
        <v>3661715.1285040202</v>
      </c>
      <c r="AI27" s="9">
        <v>5865840.2196661998</v>
      </c>
      <c r="AJ27" s="9">
        <v>0</v>
      </c>
      <c r="AK27" s="9">
        <v>0</v>
      </c>
      <c r="AL27" s="9">
        <v>0</v>
      </c>
      <c r="AM27" s="9">
        <v>0</v>
      </c>
    </row>
    <row r="28" spans="1:39" ht="15.75" thickBot="1" x14ac:dyDescent="0.3">
      <c r="A28" s="6" t="s">
        <v>241</v>
      </c>
      <c r="B28" s="6"/>
      <c r="C28" s="12"/>
      <c r="D28" s="9"/>
      <c r="E28" s="9"/>
      <c r="F28" s="9"/>
      <c r="G28" s="9">
        <v>0</v>
      </c>
      <c r="H28" s="9">
        <v>-4087238480</v>
      </c>
      <c r="I28" s="9">
        <v>210032331</v>
      </c>
      <c r="J28" s="9">
        <v>393003703.09333301</v>
      </c>
      <c r="K28" s="9">
        <v>210032331.079999</v>
      </c>
      <c r="L28" s="9">
        <v>360980894.840334</v>
      </c>
      <c r="M28" s="9">
        <v>249001584.289</v>
      </c>
      <c r="N28" s="9">
        <v>249001584.289</v>
      </c>
      <c r="O28" s="9">
        <v>166001056.19266701</v>
      </c>
      <c r="P28" s="9">
        <v>166001056.19266701</v>
      </c>
      <c r="Q28" s="9">
        <v>249001584.289</v>
      </c>
      <c r="R28" s="9">
        <v>83000528.096332997</v>
      </c>
      <c r="S28" s="9">
        <v>166001056.19266701</v>
      </c>
      <c r="T28" s="9">
        <v>166001056.19266701</v>
      </c>
      <c r="U28" s="9">
        <v>166001056.19266701</v>
      </c>
      <c r="V28" s="9">
        <v>166001056.19266701</v>
      </c>
      <c r="W28" s="9">
        <v>166001056.19266701</v>
      </c>
      <c r="X28" s="9">
        <v>166001056.19266701</v>
      </c>
      <c r="Y28" s="9">
        <v>83000528.096333399</v>
      </c>
      <c r="Z28" s="9">
        <v>83000528.096333295</v>
      </c>
      <c r="AA28" s="9">
        <v>83000528.096333399</v>
      </c>
      <c r="AB28" s="9">
        <v>83000528.096333295</v>
      </c>
      <c r="AC28" s="9">
        <v>83000528.096333295</v>
      </c>
      <c r="AD28" s="9">
        <v>0</v>
      </c>
      <c r="AE28" s="9">
        <v>0</v>
      </c>
      <c r="AF28" s="9">
        <v>0</v>
      </c>
      <c r="AG28" s="9">
        <v>0</v>
      </c>
      <c r="AH28" s="9">
        <v>0</v>
      </c>
      <c r="AI28" s="9">
        <v>0</v>
      </c>
      <c r="AJ28" s="9">
        <v>0</v>
      </c>
      <c r="AK28" s="9">
        <v>0</v>
      </c>
      <c r="AL28" s="9">
        <v>0</v>
      </c>
      <c r="AM28" s="9">
        <v>0</v>
      </c>
    </row>
    <row r="29" spans="1:39" ht="15.75" thickBot="1" x14ac:dyDescent="0.3">
      <c r="A29" s="6" t="s">
        <v>242</v>
      </c>
      <c r="B29" s="6"/>
      <c r="C29" s="12"/>
      <c r="D29" s="9"/>
      <c r="E29" s="9"/>
      <c r="F29" s="9"/>
      <c r="G29" s="9">
        <v>0</v>
      </c>
      <c r="H29" s="9">
        <v>-4087238480</v>
      </c>
      <c r="I29" s="9">
        <v>210032331</v>
      </c>
      <c r="J29" s="9">
        <v>393003703.09333301</v>
      </c>
      <c r="K29" s="9">
        <v>364191329.62023997</v>
      </c>
      <c r="L29" s="9">
        <v>576306914.27741003</v>
      </c>
      <c r="M29" s="9">
        <v>733252246.66667199</v>
      </c>
      <c r="N29" s="9">
        <v>689129377.69945395</v>
      </c>
      <c r="O29" s="9">
        <v>569676822.28276002</v>
      </c>
      <c r="P29" s="9">
        <v>472363942.78080302</v>
      </c>
      <c r="Q29" s="9">
        <v>850418935.48011804</v>
      </c>
      <c r="R29" s="9">
        <v>501965271.99651903</v>
      </c>
      <c r="S29" s="9">
        <v>825898736.40010595</v>
      </c>
      <c r="T29" s="9">
        <v>771639446.87754703</v>
      </c>
      <c r="U29" s="9">
        <v>781077547.00775695</v>
      </c>
      <c r="V29" s="9">
        <v>752500040.79006398</v>
      </c>
      <c r="W29" s="9">
        <v>755369884.05558097</v>
      </c>
      <c r="X29" s="9">
        <v>806061894.90178204</v>
      </c>
      <c r="Y29" s="9">
        <v>756939905.75420201</v>
      </c>
      <c r="Z29" s="9">
        <v>555260978.01000595</v>
      </c>
      <c r="AA29" s="9">
        <v>136377867.820117</v>
      </c>
      <c r="AB29" s="9">
        <v>120283132.94690201</v>
      </c>
      <c r="AC29" s="9">
        <v>108073775.84316801</v>
      </c>
      <c r="AD29" s="9">
        <v>104045488.31248701</v>
      </c>
      <c r="AE29" s="9">
        <v>99389119.660845906</v>
      </c>
      <c r="AF29" s="9">
        <v>19547115.468150701</v>
      </c>
      <c r="AG29" s="9">
        <v>9920716.8294543196</v>
      </c>
      <c r="AH29" s="9">
        <v>13269759.752967499</v>
      </c>
      <c r="AI29" s="9">
        <v>6111125.0501116598</v>
      </c>
      <c r="AJ29" s="9">
        <v>1929676.8391752001</v>
      </c>
      <c r="AK29" s="9">
        <v>0</v>
      </c>
      <c r="AL29" s="9">
        <v>0</v>
      </c>
      <c r="AM29" s="9">
        <v>0</v>
      </c>
    </row>
    <row r="30" spans="1:39" ht="15.75" thickBot="1" x14ac:dyDescent="0.3">
      <c r="A30" s="17" t="s">
        <v>243</v>
      </c>
      <c r="B30" s="17"/>
      <c r="C30" s="19"/>
      <c r="D30" s="18"/>
      <c r="E30" s="18"/>
      <c r="F30" s="18"/>
      <c r="G30" s="18">
        <v>0</v>
      </c>
      <c r="H30" s="18">
        <v>0</v>
      </c>
      <c r="I30" s="18">
        <v>0</v>
      </c>
      <c r="J30" s="18">
        <v>0</v>
      </c>
      <c r="K30" s="18">
        <v>1359550790.4224501</v>
      </c>
      <c r="L30" s="18">
        <v>0</v>
      </c>
      <c r="M30" s="18">
        <v>0</v>
      </c>
      <c r="N30" s="18">
        <v>0</v>
      </c>
      <c r="O30" s="18">
        <v>0</v>
      </c>
      <c r="P30" s="18">
        <v>0</v>
      </c>
      <c r="Q30" s="18">
        <v>0</v>
      </c>
      <c r="R30" s="18">
        <v>0</v>
      </c>
      <c r="S30" s="18">
        <v>0</v>
      </c>
      <c r="T30" s="18">
        <v>0</v>
      </c>
      <c r="U30" s="18">
        <v>0</v>
      </c>
      <c r="V30" s="18">
        <v>0</v>
      </c>
      <c r="W30" s="18">
        <v>0</v>
      </c>
      <c r="X30" s="18">
        <v>0</v>
      </c>
      <c r="Y30" s="18">
        <v>0</v>
      </c>
      <c r="Z30" s="18">
        <v>0</v>
      </c>
      <c r="AA30" s="18">
        <v>0</v>
      </c>
      <c r="AB30" s="18">
        <v>0</v>
      </c>
      <c r="AC30" s="18">
        <v>0</v>
      </c>
      <c r="AD30" s="18">
        <v>0</v>
      </c>
      <c r="AE30" s="18">
        <v>0</v>
      </c>
      <c r="AF30" s="18">
        <v>0</v>
      </c>
      <c r="AG30" s="18">
        <v>0</v>
      </c>
      <c r="AH30" s="18">
        <v>0</v>
      </c>
      <c r="AI30" s="18">
        <v>0</v>
      </c>
      <c r="AJ30" s="18">
        <v>0</v>
      </c>
      <c r="AK30" s="18">
        <v>0</v>
      </c>
      <c r="AL30" s="18">
        <v>0</v>
      </c>
      <c r="AM30" s="18">
        <v>0</v>
      </c>
    </row>
  </sheetData>
  <autoFilter ref="A1:AM30" xr:uid="{00000000-0001-0000-0A00-000000000000}"/>
  <pageMargins left="0.7" right="0.7" top="0.75" bottom="0.75" header="0.3" footer="0.3"/>
  <pageSetup paperSize="9" orientation="portrait" horizontalDpi="300" verticalDpi="30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36"/>
  <sheetViews>
    <sheetView workbookViewId="0">
      <pane ySplit="1" topLeftCell="A8" activePane="bottomLeft" state="frozen"/>
      <selection pane="bottomLeft" activeCell="I27" sqref="I27"/>
    </sheetView>
  </sheetViews>
  <sheetFormatPr defaultColWidth="11.42578125" defaultRowHeight="15" x14ac:dyDescent="0.25"/>
  <cols>
    <col min="1" max="1" width="27.42578125" customWidth="1"/>
    <col min="2" max="2" width="36.7109375" customWidth="1"/>
    <col min="3" max="3" width="34.140625" customWidth="1"/>
    <col min="4" max="4" width="11.7109375" customWidth="1"/>
    <col min="5" max="5" width="9.140625" customWidth="1"/>
  </cols>
  <sheetData>
    <row r="1" spans="1:7" ht="26.25" thickBot="1" x14ac:dyDescent="0.3">
      <c r="A1" s="27" t="s">
        <v>83</v>
      </c>
      <c r="B1" s="27" t="s">
        <v>84</v>
      </c>
      <c r="C1" s="27" t="s">
        <v>244</v>
      </c>
      <c r="D1" s="27" t="s">
        <v>148</v>
      </c>
    </row>
    <row r="2" spans="1:7" ht="16.5" thickTop="1" thickBot="1" x14ac:dyDescent="0.3">
      <c r="A2" s="29"/>
      <c r="B2" s="29" t="s">
        <v>76</v>
      </c>
      <c r="C2" s="29"/>
      <c r="D2" s="29"/>
    </row>
    <row r="3" spans="1:7" ht="15.75" thickBot="1" x14ac:dyDescent="0.3">
      <c r="A3" s="3" t="s">
        <v>122</v>
      </c>
      <c r="B3" s="3" t="s">
        <v>123</v>
      </c>
      <c r="C3" s="1">
        <v>266819704</v>
      </c>
      <c r="D3" s="4">
        <v>13.9</v>
      </c>
      <c r="G3" s="22"/>
    </row>
    <row r="4" spans="1:7" ht="15.75" thickBot="1" x14ac:dyDescent="0.3">
      <c r="A4" s="3" t="s">
        <v>122</v>
      </c>
      <c r="B4" s="3" t="s">
        <v>124</v>
      </c>
      <c r="C4" s="1">
        <v>259368247</v>
      </c>
      <c r="D4" s="4">
        <v>12.7</v>
      </c>
      <c r="F4" s="53"/>
      <c r="G4" s="22"/>
    </row>
    <row r="5" spans="1:7" ht="15.75" thickBot="1" x14ac:dyDescent="0.3">
      <c r="A5" s="3" t="s">
        <v>122</v>
      </c>
      <c r="B5" s="3" t="s">
        <v>125</v>
      </c>
      <c r="C5" s="1">
        <v>222354690</v>
      </c>
      <c r="D5" s="4">
        <v>11.6</v>
      </c>
      <c r="G5" s="22"/>
    </row>
    <row r="6" spans="1:7" ht="15.75" thickBot="1" x14ac:dyDescent="0.3">
      <c r="A6" s="3" t="s">
        <v>122</v>
      </c>
      <c r="B6" s="3" t="s">
        <v>126</v>
      </c>
      <c r="C6" s="1">
        <v>106079922</v>
      </c>
      <c r="D6" s="4">
        <v>6.8</v>
      </c>
      <c r="G6" s="22"/>
    </row>
    <row r="7" spans="1:7" ht="15.75" thickBot="1" x14ac:dyDescent="0.3">
      <c r="A7" s="3" t="s">
        <v>122</v>
      </c>
      <c r="B7" s="3" t="s">
        <v>127</v>
      </c>
      <c r="C7" s="1">
        <v>47468176</v>
      </c>
      <c r="D7" s="4">
        <v>7</v>
      </c>
      <c r="G7" s="22"/>
    </row>
    <row r="8" spans="1:7" ht="15.75" thickBot="1" x14ac:dyDescent="0.3">
      <c r="A8" s="3" t="s">
        <v>122</v>
      </c>
      <c r="B8" s="3" t="s">
        <v>128</v>
      </c>
      <c r="C8" s="67">
        <v>22410491</v>
      </c>
      <c r="D8" s="4">
        <v>17.399999999999999</v>
      </c>
      <c r="G8" s="22"/>
    </row>
    <row r="9" spans="1:7" ht="15.75" thickBot="1" x14ac:dyDescent="0.3">
      <c r="A9" s="3" t="s">
        <v>122</v>
      </c>
      <c r="B9" s="3" t="s">
        <v>129</v>
      </c>
      <c r="C9" s="67">
        <v>3855713</v>
      </c>
      <c r="D9" s="4">
        <v>4.3</v>
      </c>
      <c r="G9" s="22"/>
    </row>
    <row r="10" spans="1:7" x14ac:dyDescent="0.25">
      <c r="A10" s="28" t="s">
        <v>122</v>
      </c>
      <c r="B10" s="28" t="s">
        <v>245</v>
      </c>
      <c r="C10" s="68">
        <v>928356943</v>
      </c>
      <c r="D10" s="136">
        <v>11.9</v>
      </c>
      <c r="G10" s="22"/>
    </row>
    <row r="11" spans="1:7" ht="15.75" thickBot="1" x14ac:dyDescent="0.3">
      <c r="A11" s="28"/>
      <c r="B11" s="28" t="s">
        <v>77</v>
      </c>
      <c r="C11" s="68"/>
      <c r="D11" s="136"/>
      <c r="G11" s="22"/>
    </row>
    <row r="12" spans="1:7" ht="15.75" thickBot="1" x14ac:dyDescent="0.3">
      <c r="A12" s="3" t="s">
        <v>77</v>
      </c>
      <c r="B12" s="3" t="s">
        <v>130</v>
      </c>
      <c r="C12" s="67">
        <v>397031513</v>
      </c>
      <c r="D12" s="4">
        <v>10.3</v>
      </c>
      <c r="G12" s="22"/>
    </row>
    <row r="13" spans="1:7" ht="15.75" thickBot="1" x14ac:dyDescent="0.3">
      <c r="A13" s="3" t="s">
        <v>77</v>
      </c>
      <c r="B13" s="3" t="s">
        <v>131</v>
      </c>
      <c r="C13" s="67">
        <v>211443968</v>
      </c>
      <c r="D13" s="4">
        <v>11</v>
      </c>
      <c r="G13" s="22"/>
    </row>
    <row r="14" spans="1:7" ht="15.75" thickBot="1" x14ac:dyDescent="0.3">
      <c r="A14" s="3" t="s">
        <v>77</v>
      </c>
      <c r="B14" s="3" t="s">
        <v>137</v>
      </c>
      <c r="C14" s="67">
        <v>109384787</v>
      </c>
      <c r="D14" s="4">
        <v>10</v>
      </c>
      <c r="G14" s="22"/>
    </row>
    <row r="15" spans="1:7" ht="15.75" thickBot="1" x14ac:dyDescent="0.3">
      <c r="A15" s="3" t="s">
        <v>77</v>
      </c>
      <c r="B15" s="3" t="s">
        <v>132</v>
      </c>
      <c r="C15" s="67">
        <v>59124260</v>
      </c>
      <c r="D15" s="4">
        <v>11.8</v>
      </c>
      <c r="G15" s="22"/>
    </row>
    <row r="16" spans="1:7" ht="15.75" thickBot="1" x14ac:dyDescent="0.3">
      <c r="A16" s="3" t="s">
        <v>77</v>
      </c>
      <c r="B16" s="3" t="s">
        <v>133</v>
      </c>
      <c r="C16" s="67">
        <v>51422185</v>
      </c>
      <c r="D16" s="4">
        <v>16</v>
      </c>
      <c r="G16" s="22"/>
    </row>
    <row r="17" spans="1:9" ht="15.75" thickBot="1" x14ac:dyDescent="0.3">
      <c r="A17" s="3" t="s">
        <v>77</v>
      </c>
      <c r="B17" s="3" t="s">
        <v>134</v>
      </c>
      <c r="C17" s="67">
        <v>13860041</v>
      </c>
      <c r="D17" s="4">
        <v>15.9</v>
      </c>
      <c r="G17" s="22"/>
    </row>
    <row r="18" spans="1:9" ht="15.75" thickBot="1" x14ac:dyDescent="0.3">
      <c r="A18" s="3" t="s">
        <v>77</v>
      </c>
      <c r="B18" s="3" t="s">
        <v>135</v>
      </c>
      <c r="C18" s="67">
        <v>6477493</v>
      </c>
      <c r="D18" s="4">
        <v>14.2</v>
      </c>
      <c r="G18" s="22"/>
    </row>
    <row r="19" spans="1:9" ht="15.75" thickBot="1" x14ac:dyDescent="0.3">
      <c r="A19" s="3" t="s">
        <v>77</v>
      </c>
      <c r="B19" s="3" t="s">
        <v>136</v>
      </c>
      <c r="C19" s="67">
        <v>629933</v>
      </c>
      <c r="D19" s="4">
        <v>15.2</v>
      </c>
      <c r="G19" s="22"/>
    </row>
    <row r="20" spans="1:9" x14ac:dyDescent="0.25">
      <c r="A20" s="28" t="s">
        <v>77</v>
      </c>
      <c r="B20" s="28" t="s">
        <v>245</v>
      </c>
      <c r="C20" s="68">
        <v>849374180</v>
      </c>
      <c r="D20" s="136">
        <v>11</v>
      </c>
      <c r="G20" s="22"/>
    </row>
    <row r="21" spans="1:9" ht="15.75" thickBot="1" x14ac:dyDescent="0.3">
      <c r="A21" s="28"/>
      <c r="B21" s="28" t="s">
        <v>78</v>
      </c>
      <c r="C21" s="68"/>
      <c r="D21" s="136"/>
      <c r="G21" s="22"/>
    </row>
    <row r="22" spans="1:9" ht="15.75" thickBot="1" x14ac:dyDescent="0.3">
      <c r="A22" s="3" t="s">
        <v>78</v>
      </c>
      <c r="B22" s="3" t="s">
        <v>138</v>
      </c>
      <c r="C22" s="67">
        <v>1543903</v>
      </c>
      <c r="D22" s="4">
        <v>12.4</v>
      </c>
      <c r="G22" s="22"/>
    </row>
    <row r="23" spans="1:9" ht="15.75" thickBot="1" x14ac:dyDescent="0.3">
      <c r="A23" s="3" t="s">
        <v>78</v>
      </c>
      <c r="B23" s="3" t="s">
        <v>139</v>
      </c>
      <c r="C23" s="67">
        <v>416130</v>
      </c>
      <c r="D23" s="4">
        <v>16</v>
      </c>
      <c r="G23" s="22"/>
    </row>
    <row r="24" spans="1:9" ht="15.75" thickBot="1" x14ac:dyDescent="0.3">
      <c r="A24" s="3" t="s">
        <v>78</v>
      </c>
      <c r="B24" s="3" t="s">
        <v>140</v>
      </c>
      <c r="C24" s="67">
        <v>30978</v>
      </c>
      <c r="D24" s="4">
        <v>15</v>
      </c>
      <c r="G24" s="22"/>
    </row>
    <row r="25" spans="1:9" x14ac:dyDescent="0.25">
      <c r="A25" s="28" t="s">
        <v>78</v>
      </c>
      <c r="B25" s="28" t="s">
        <v>245</v>
      </c>
      <c r="C25" s="68">
        <v>1991011</v>
      </c>
      <c r="D25" s="136">
        <v>13.2</v>
      </c>
      <c r="G25" s="22"/>
    </row>
    <row r="26" spans="1:9" ht="15.75" thickBot="1" x14ac:dyDescent="0.3">
      <c r="A26" s="28"/>
      <c r="B26" s="28" t="s">
        <v>79</v>
      </c>
      <c r="C26" s="68"/>
      <c r="D26" s="136"/>
      <c r="G26" s="22"/>
    </row>
    <row r="27" spans="1:9" ht="15.75" thickBot="1" x14ac:dyDescent="0.3">
      <c r="A27" s="3" t="s">
        <v>79</v>
      </c>
      <c r="B27" s="3" t="s">
        <v>141</v>
      </c>
      <c r="C27" s="67">
        <v>10602500</v>
      </c>
      <c r="D27" s="4">
        <v>15</v>
      </c>
      <c r="G27" s="22"/>
    </row>
    <row r="28" spans="1:9" x14ac:dyDescent="0.25">
      <c r="A28" s="28" t="s">
        <v>79</v>
      </c>
      <c r="B28" s="28" t="s">
        <v>245</v>
      </c>
      <c r="C28" s="68">
        <v>10602500</v>
      </c>
      <c r="D28" s="136">
        <v>15</v>
      </c>
      <c r="G28" s="22"/>
      <c r="H28" s="54"/>
      <c r="I28" s="54"/>
    </row>
    <row r="29" spans="1:9" x14ac:dyDescent="0.25">
      <c r="A29" s="28" t="s">
        <v>70</v>
      </c>
      <c r="B29" s="28" t="s">
        <v>246</v>
      </c>
      <c r="C29" s="68">
        <v>1790324633</v>
      </c>
      <c r="D29" s="136">
        <v>11.5</v>
      </c>
      <c r="G29" s="22"/>
    </row>
    <row r="30" spans="1:9" ht="15.75" thickBot="1" x14ac:dyDescent="0.3">
      <c r="A30" s="28"/>
      <c r="B30" s="28" t="s">
        <v>80</v>
      </c>
      <c r="C30" s="68"/>
      <c r="D30" s="136"/>
      <c r="G30" s="22"/>
    </row>
    <row r="31" spans="1:9" ht="15.75" thickBot="1" x14ac:dyDescent="0.3">
      <c r="A31" s="3" t="s">
        <v>80</v>
      </c>
      <c r="B31" s="3" t="s">
        <v>80</v>
      </c>
      <c r="C31" s="67">
        <v>179982384</v>
      </c>
      <c r="D31" s="4">
        <v>15</v>
      </c>
      <c r="G31" s="22"/>
      <c r="H31" s="54"/>
      <c r="I31" s="54"/>
    </row>
    <row r="32" spans="1:9" x14ac:dyDescent="0.25">
      <c r="A32" s="28" t="s">
        <v>80</v>
      </c>
      <c r="B32" s="28" t="s">
        <v>245</v>
      </c>
      <c r="C32" s="68">
        <v>179982384</v>
      </c>
      <c r="D32" s="136">
        <v>15</v>
      </c>
      <c r="F32" s="53"/>
      <c r="G32" s="22"/>
    </row>
    <row r="33" spans="1:7" x14ac:dyDescent="0.25">
      <c r="A33" s="29" t="s">
        <v>70</v>
      </c>
      <c r="B33" s="29" t="s">
        <v>247</v>
      </c>
      <c r="C33" s="69">
        <v>1970307016</v>
      </c>
      <c r="D33" s="137">
        <v>11.8</v>
      </c>
      <c r="G33" s="22"/>
    </row>
    <row r="34" spans="1:7" x14ac:dyDescent="0.25">
      <c r="G34" s="148">
        <v>1970928702</v>
      </c>
    </row>
    <row r="35" spans="1:7" x14ac:dyDescent="0.25">
      <c r="G35" s="70"/>
    </row>
    <row r="36" spans="1:7" x14ac:dyDescent="0.25">
      <c r="C36" s="100"/>
    </row>
  </sheetData>
  <pageMargins left="0.7" right="0.7" top="0.75" bottom="0.75" header="0.3" footer="0.3"/>
  <pageSetup paperSize="9" orientation="portrait" horizontalDpi="300" verticalDpi="30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27"/>
  <sheetViews>
    <sheetView workbookViewId="0">
      <pane ySplit="1" topLeftCell="A2" activePane="bottomLeft" state="frozen"/>
      <selection pane="bottomLeft" activeCell="C27" sqref="C27:G27"/>
    </sheetView>
  </sheetViews>
  <sheetFormatPr defaultColWidth="11.42578125" defaultRowHeight="15" x14ac:dyDescent="0.25"/>
  <cols>
    <col min="1" max="1" width="24" customWidth="1"/>
    <col min="2" max="2" width="36.7109375" customWidth="1"/>
    <col min="3" max="3" width="23.85546875" customWidth="1"/>
    <col min="4" max="4" width="27.28515625" customWidth="1"/>
    <col min="5" max="5" width="24.7109375" customWidth="1"/>
    <col min="6" max="6" width="11.7109375" customWidth="1"/>
    <col min="7" max="7" width="23" customWidth="1"/>
  </cols>
  <sheetData>
    <row r="1" spans="1:7" ht="26.25" thickBot="1" x14ac:dyDescent="0.3">
      <c r="A1" s="27" t="s">
        <v>83</v>
      </c>
      <c r="B1" s="27" t="s">
        <v>84</v>
      </c>
      <c r="C1" s="27" t="s">
        <v>202</v>
      </c>
      <c r="D1" s="27" t="s">
        <v>71</v>
      </c>
      <c r="E1" s="27" t="s">
        <v>86</v>
      </c>
      <c r="F1" s="27" t="s">
        <v>73</v>
      </c>
      <c r="G1" s="27" t="s">
        <v>205</v>
      </c>
    </row>
    <row r="2" spans="1:7" ht="16.5" thickTop="1" thickBot="1" x14ac:dyDescent="0.3">
      <c r="A2" s="3" t="s">
        <v>122</v>
      </c>
      <c r="B2" s="3" t="s">
        <v>123</v>
      </c>
      <c r="C2" s="1">
        <v>267418285</v>
      </c>
      <c r="D2" s="2">
        <v>0.99</v>
      </c>
      <c r="E2" s="1">
        <v>265103071</v>
      </c>
      <c r="F2" s="2">
        <v>0.87</v>
      </c>
      <c r="G2" s="1">
        <v>230272621</v>
      </c>
    </row>
    <row r="3" spans="1:7" ht="15.75" thickBot="1" x14ac:dyDescent="0.3">
      <c r="A3" s="3" t="s">
        <v>122</v>
      </c>
      <c r="B3" s="3" t="s">
        <v>124</v>
      </c>
      <c r="C3" s="1">
        <v>255344923</v>
      </c>
      <c r="D3" s="2">
        <v>1.02</v>
      </c>
      <c r="E3" s="1">
        <v>259368247</v>
      </c>
      <c r="F3" s="2">
        <v>0.97</v>
      </c>
      <c r="G3" s="1">
        <v>251591666</v>
      </c>
    </row>
    <row r="4" spans="1:7" ht="15.75" thickBot="1" x14ac:dyDescent="0.3">
      <c r="A4" s="3" t="s">
        <v>122</v>
      </c>
      <c r="B4" s="3" t="s">
        <v>125</v>
      </c>
      <c r="C4" s="1">
        <v>190634910</v>
      </c>
      <c r="D4" s="2">
        <v>1.17</v>
      </c>
      <c r="E4" s="1">
        <v>222354690</v>
      </c>
      <c r="F4" s="2">
        <v>0.81</v>
      </c>
      <c r="G4" s="1">
        <v>180047539</v>
      </c>
    </row>
    <row r="5" spans="1:7" ht="15.75" thickBot="1" x14ac:dyDescent="0.3">
      <c r="A5" s="3" t="s">
        <v>122</v>
      </c>
      <c r="B5" s="3" t="s">
        <v>126</v>
      </c>
      <c r="C5" s="1">
        <v>108656206</v>
      </c>
      <c r="D5" s="2">
        <v>0.98</v>
      </c>
      <c r="E5" s="1">
        <v>106079922</v>
      </c>
      <c r="F5" s="2">
        <v>0.85</v>
      </c>
      <c r="G5" s="1">
        <v>90144532</v>
      </c>
    </row>
    <row r="6" spans="1:7" ht="15.75" thickBot="1" x14ac:dyDescent="0.3">
      <c r="A6" s="3" t="s">
        <v>122</v>
      </c>
      <c r="B6" s="3" t="s">
        <v>127</v>
      </c>
      <c r="C6" s="1">
        <v>39733351</v>
      </c>
      <c r="D6" s="2">
        <v>1.19</v>
      </c>
      <c r="E6" s="1">
        <v>47468176</v>
      </c>
      <c r="F6" s="2">
        <v>0.97</v>
      </c>
      <c r="G6" s="1">
        <v>46044131</v>
      </c>
    </row>
    <row r="7" spans="1:7" ht="15.75" thickBot="1" x14ac:dyDescent="0.3">
      <c r="A7" s="3" t="s">
        <v>122</v>
      </c>
      <c r="B7" s="3" t="s">
        <v>128</v>
      </c>
      <c r="C7" s="1">
        <v>23680102</v>
      </c>
      <c r="D7" s="2">
        <v>0.95</v>
      </c>
      <c r="E7" s="1">
        <v>22410491</v>
      </c>
      <c r="F7" s="2">
        <v>0.48</v>
      </c>
      <c r="G7" s="1">
        <v>10757036</v>
      </c>
    </row>
    <row r="8" spans="1:7" ht="15.75" thickBot="1" x14ac:dyDescent="0.3">
      <c r="A8" s="3" t="s">
        <v>122</v>
      </c>
      <c r="B8" s="3" t="s">
        <v>129</v>
      </c>
      <c r="C8" s="1">
        <v>4049502</v>
      </c>
      <c r="D8" s="2">
        <v>0.95</v>
      </c>
      <c r="E8" s="1">
        <v>3855713</v>
      </c>
      <c r="F8" s="2">
        <v>0.94</v>
      </c>
      <c r="G8" s="1">
        <v>3624370</v>
      </c>
    </row>
    <row r="9" spans="1:7" ht="15.75" thickBot="1" x14ac:dyDescent="0.3">
      <c r="A9" s="28" t="s">
        <v>122</v>
      </c>
      <c r="B9" s="28" t="s">
        <v>245</v>
      </c>
      <c r="C9" s="33">
        <v>889517278</v>
      </c>
      <c r="D9" s="33">
        <v>1.04</v>
      </c>
      <c r="E9" s="33">
        <v>926640310</v>
      </c>
      <c r="F9" s="33">
        <v>0.88</v>
      </c>
      <c r="G9" s="33">
        <v>812481895</v>
      </c>
    </row>
    <row r="10" spans="1:7" ht="15.75" thickBot="1" x14ac:dyDescent="0.3">
      <c r="A10" s="3" t="s">
        <v>77</v>
      </c>
      <c r="B10" s="3" t="s">
        <v>130</v>
      </c>
      <c r="C10" s="1">
        <v>304236946</v>
      </c>
      <c r="D10" s="2">
        <v>1.1599999999999999</v>
      </c>
      <c r="E10" s="1">
        <v>351948577</v>
      </c>
      <c r="F10" s="2">
        <v>0.65</v>
      </c>
      <c r="G10" s="1">
        <v>227020791</v>
      </c>
    </row>
    <row r="11" spans="1:7" ht="15.75" thickBot="1" x14ac:dyDescent="0.3">
      <c r="A11" s="3" t="s">
        <v>77</v>
      </c>
      <c r="B11" s="3" t="s">
        <v>131</v>
      </c>
      <c r="C11" s="1">
        <v>156329137</v>
      </c>
      <c r="D11" s="2">
        <v>1.1499999999999999</v>
      </c>
      <c r="E11" s="1">
        <v>180428663</v>
      </c>
      <c r="F11" s="2">
        <v>0.99</v>
      </c>
      <c r="G11" s="1">
        <v>179037503</v>
      </c>
    </row>
    <row r="12" spans="1:7" ht="15.75" thickBot="1" x14ac:dyDescent="0.3">
      <c r="A12" s="3" t="s">
        <v>77</v>
      </c>
      <c r="B12" s="3" t="s">
        <v>132</v>
      </c>
      <c r="C12" s="1">
        <v>25297170</v>
      </c>
      <c r="D12" s="2">
        <v>1.04</v>
      </c>
      <c r="E12" s="1">
        <v>26400181</v>
      </c>
      <c r="F12" s="2">
        <v>0.97</v>
      </c>
      <c r="G12" s="1">
        <v>25517724</v>
      </c>
    </row>
    <row r="13" spans="1:7" ht="15.75" thickBot="1" x14ac:dyDescent="0.3">
      <c r="A13" s="3" t="s">
        <v>77</v>
      </c>
      <c r="B13" s="3" t="s">
        <v>133</v>
      </c>
      <c r="C13" s="1">
        <v>17008264</v>
      </c>
      <c r="D13" s="2">
        <v>1</v>
      </c>
      <c r="E13" s="1">
        <v>17055718</v>
      </c>
      <c r="F13" s="2">
        <v>0.9</v>
      </c>
      <c r="G13" s="1">
        <v>15364723</v>
      </c>
    </row>
    <row r="14" spans="1:7" ht="15.75" thickBot="1" x14ac:dyDescent="0.3">
      <c r="A14" s="3" t="s">
        <v>77</v>
      </c>
      <c r="B14" s="3" t="s">
        <v>134</v>
      </c>
      <c r="C14" s="1">
        <v>4585595</v>
      </c>
      <c r="D14" s="2">
        <v>0.98</v>
      </c>
      <c r="E14" s="1">
        <v>4491603</v>
      </c>
      <c r="F14" s="2">
        <v>0.8</v>
      </c>
      <c r="G14" s="1">
        <v>3599994</v>
      </c>
    </row>
    <row r="15" spans="1:7" ht="15.75" thickBot="1" x14ac:dyDescent="0.3">
      <c r="A15" s="3" t="s">
        <v>77</v>
      </c>
      <c r="B15" s="3" t="s">
        <v>135</v>
      </c>
      <c r="C15" s="1">
        <v>1645040</v>
      </c>
      <c r="D15" s="2">
        <v>0.98</v>
      </c>
      <c r="E15" s="1">
        <v>1606864</v>
      </c>
      <c r="F15" s="2">
        <v>1</v>
      </c>
      <c r="G15" s="1">
        <v>1606864</v>
      </c>
    </row>
    <row r="16" spans="1:7" ht="15.75" thickBot="1" x14ac:dyDescent="0.3">
      <c r="A16" s="3" t="s">
        <v>77</v>
      </c>
      <c r="B16" s="3" t="s">
        <v>136</v>
      </c>
      <c r="C16" s="1">
        <v>98380</v>
      </c>
      <c r="D16" s="2">
        <v>0.87</v>
      </c>
      <c r="E16" s="1">
        <v>85475</v>
      </c>
      <c r="F16" s="2">
        <v>0.8</v>
      </c>
      <c r="G16" s="1">
        <v>68380</v>
      </c>
    </row>
    <row r="17" spans="1:7" ht="15.75" thickBot="1" x14ac:dyDescent="0.3">
      <c r="A17" s="3" t="s">
        <v>77</v>
      </c>
      <c r="B17" s="3" t="s">
        <v>137</v>
      </c>
      <c r="C17" s="1" t="s">
        <v>273</v>
      </c>
      <c r="D17" s="2"/>
      <c r="E17" s="1" t="s">
        <v>265</v>
      </c>
      <c r="F17" s="2"/>
      <c r="G17" s="1">
        <v>109384787</v>
      </c>
    </row>
    <row r="18" spans="1:7" ht="15.75" thickBot="1" x14ac:dyDescent="0.3">
      <c r="A18" s="28" t="s">
        <v>77</v>
      </c>
      <c r="B18" s="28" t="s">
        <v>245</v>
      </c>
      <c r="C18" s="33">
        <v>509200532</v>
      </c>
      <c r="D18" s="33">
        <v>1.1399999999999999</v>
      </c>
      <c r="E18" s="33">
        <v>582017081</v>
      </c>
      <c r="F18" s="33">
        <v>0.96</v>
      </c>
      <c r="G18" s="33">
        <v>561600765</v>
      </c>
    </row>
    <row r="19" spans="1:7" ht="15.75" thickBot="1" x14ac:dyDescent="0.3">
      <c r="A19" s="3" t="s">
        <v>78</v>
      </c>
      <c r="B19" s="3" t="s">
        <v>138</v>
      </c>
      <c r="C19" s="1">
        <v>1280868</v>
      </c>
      <c r="D19" s="2">
        <v>1.21</v>
      </c>
      <c r="E19" s="67">
        <v>1543903</v>
      </c>
      <c r="F19" s="2">
        <v>0.8</v>
      </c>
      <c r="G19" s="1">
        <v>1235122</v>
      </c>
    </row>
    <row r="20" spans="1:7" ht="15.75" thickBot="1" x14ac:dyDescent="0.3">
      <c r="A20" s="3" t="s">
        <v>78</v>
      </c>
      <c r="B20" s="3" t="s">
        <v>139</v>
      </c>
      <c r="C20" s="1" t="s">
        <v>273</v>
      </c>
      <c r="D20" s="2"/>
      <c r="E20" s="67">
        <v>32247</v>
      </c>
      <c r="F20" s="2">
        <v>0.8</v>
      </c>
      <c r="G20" s="1">
        <v>25798</v>
      </c>
    </row>
    <row r="21" spans="1:7" ht="15.75" thickBot="1" x14ac:dyDescent="0.3">
      <c r="A21" s="3" t="s">
        <v>78</v>
      </c>
      <c r="B21" s="3" t="s">
        <v>140</v>
      </c>
      <c r="C21" s="1">
        <v>16583</v>
      </c>
      <c r="D21" s="2">
        <v>0.84</v>
      </c>
      <c r="E21" s="67">
        <v>13941</v>
      </c>
      <c r="F21" s="2">
        <v>0.8</v>
      </c>
      <c r="G21" s="1">
        <v>11153</v>
      </c>
    </row>
    <row r="22" spans="1:7" ht="15.75" thickBot="1" x14ac:dyDescent="0.3">
      <c r="A22" s="28" t="s">
        <v>78</v>
      </c>
      <c r="B22" s="28" t="s">
        <v>245</v>
      </c>
      <c r="C22" s="33">
        <v>1297451</v>
      </c>
      <c r="D22" s="33">
        <v>1.23</v>
      </c>
      <c r="E22" s="68">
        <v>1590091</v>
      </c>
      <c r="F22" s="33">
        <v>0.8</v>
      </c>
      <c r="G22" s="33">
        <v>1272073</v>
      </c>
    </row>
    <row r="23" spans="1:7" ht="15.75" thickBot="1" x14ac:dyDescent="0.3">
      <c r="A23" s="3" t="s">
        <v>79</v>
      </c>
      <c r="B23" s="3" t="s">
        <v>141</v>
      </c>
      <c r="C23" s="1">
        <v>2878616</v>
      </c>
      <c r="D23" s="2">
        <v>3.68</v>
      </c>
      <c r="E23" s="67">
        <v>10602500</v>
      </c>
      <c r="F23" s="2">
        <v>1</v>
      </c>
      <c r="G23" s="1">
        <v>10602500</v>
      </c>
    </row>
    <row r="24" spans="1:7" ht="15.75" thickBot="1" x14ac:dyDescent="0.3">
      <c r="A24" s="28" t="s">
        <v>79</v>
      </c>
      <c r="B24" s="28" t="s">
        <v>245</v>
      </c>
      <c r="C24" s="33">
        <v>2878616</v>
      </c>
      <c r="D24" s="33">
        <v>3.68</v>
      </c>
      <c r="E24" s="68">
        <v>10602500</v>
      </c>
      <c r="F24" s="33">
        <v>1</v>
      </c>
      <c r="G24" s="33">
        <v>10602500</v>
      </c>
    </row>
    <row r="25" spans="1:7" ht="15.75" thickBot="1" x14ac:dyDescent="0.3">
      <c r="A25" s="3" t="s">
        <v>80</v>
      </c>
      <c r="B25" s="3" t="s">
        <v>80</v>
      </c>
      <c r="C25" s="1">
        <v>179078803</v>
      </c>
      <c r="D25" s="2">
        <v>1.01</v>
      </c>
      <c r="E25" s="67">
        <v>179982384</v>
      </c>
      <c r="F25" s="2">
        <v>1</v>
      </c>
      <c r="G25" s="1">
        <v>179982384</v>
      </c>
    </row>
    <row r="26" spans="1:7" x14ac:dyDescent="0.25">
      <c r="A26" s="28" t="s">
        <v>80</v>
      </c>
      <c r="B26" s="28" t="s">
        <v>245</v>
      </c>
      <c r="C26" s="68">
        <v>179078803</v>
      </c>
      <c r="D26" s="33">
        <v>1.01</v>
      </c>
      <c r="E26" s="68">
        <v>179982384</v>
      </c>
      <c r="F26" s="33">
        <v>1</v>
      </c>
      <c r="G26" s="68">
        <v>179982384</v>
      </c>
    </row>
    <row r="27" spans="1:7" x14ac:dyDescent="0.25">
      <c r="A27" s="29" t="s">
        <v>70</v>
      </c>
      <c r="B27" s="29" t="s">
        <v>246</v>
      </c>
      <c r="C27" s="69">
        <v>1581972681</v>
      </c>
      <c r="D27" s="52">
        <v>1.08</v>
      </c>
      <c r="E27" s="69">
        <v>1700832365</v>
      </c>
      <c r="F27" s="52">
        <v>0.92</v>
      </c>
      <c r="G27" s="69">
        <v>1565939616</v>
      </c>
    </row>
  </sheetData>
  <pageMargins left="0.7" right="0.7" top="0.75" bottom="0.75" header="0.3" footer="0.3"/>
  <pageSetup paperSize="9" orientation="portrait" horizontalDpi="300" verticalDpi="30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29"/>
  <sheetViews>
    <sheetView workbookViewId="0">
      <pane ySplit="1" topLeftCell="A2" activePane="bottomLeft" state="frozen"/>
      <selection pane="bottomLeft" activeCell="M23" sqref="M23"/>
    </sheetView>
  </sheetViews>
  <sheetFormatPr defaultColWidth="11.42578125" defaultRowHeight="15" x14ac:dyDescent="0.25"/>
  <cols>
    <col min="1" max="1" width="21.7109375" customWidth="1"/>
    <col min="2" max="2" width="36.7109375" customWidth="1"/>
    <col min="3" max="3" width="23.85546875" customWidth="1"/>
    <col min="4" max="4" width="27.28515625" customWidth="1"/>
    <col min="5" max="5" width="24.7109375" customWidth="1"/>
    <col min="6" max="6" width="11.7109375" customWidth="1"/>
    <col min="7" max="7" width="23" customWidth="1"/>
    <col min="12" max="12" width="13.85546875" customWidth="1"/>
    <col min="13" max="13" width="8" customWidth="1"/>
    <col min="14" max="14" width="16.85546875" bestFit="1" customWidth="1"/>
    <col min="15" max="15" width="4.7109375" customWidth="1"/>
    <col min="16" max="16" width="14.7109375" customWidth="1"/>
  </cols>
  <sheetData>
    <row r="1" spans="1:16" ht="26.25" thickBot="1" x14ac:dyDescent="0.3">
      <c r="A1" s="27" t="s">
        <v>83</v>
      </c>
      <c r="B1" s="27" t="s">
        <v>84</v>
      </c>
      <c r="C1" s="27" t="s">
        <v>202</v>
      </c>
      <c r="D1" s="27" t="s">
        <v>71</v>
      </c>
      <c r="E1" s="27" t="s">
        <v>86</v>
      </c>
      <c r="F1" s="27" t="s">
        <v>73</v>
      </c>
      <c r="G1" s="27" t="s">
        <v>205</v>
      </c>
      <c r="H1" s="21"/>
      <c r="I1" s="21"/>
      <c r="J1" s="21"/>
      <c r="K1" s="21"/>
    </row>
    <row r="2" spans="1:16" ht="16.5" thickTop="1" thickBot="1" x14ac:dyDescent="0.3">
      <c r="A2" s="3" t="s">
        <v>122</v>
      </c>
      <c r="B2" s="3" t="s">
        <v>123</v>
      </c>
      <c r="C2" s="1">
        <v>332197137</v>
      </c>
      <c r="D2" s="2">
        <v>0.99</v>
      </c>
      <c r="E2" s="1">
        <v>266819704</v>
      </c>
      <c r="F2" s="2">
        <v>0.87</v>
      </c>
      <c r="G2" s="1">
        <v>231800424</v>
      </c>
      <c r="H2" s="21"/>
      <c r="I2" s="21"/>
      <c r="J2" s="21"/>
      <c r="K2" s="21"/>
      <c r="L2" s="21"/>
      <c r="M2" s="21"/>
      <c r="N2" s="21"/>
      <c r="O2" s="21"/>
      <c r="P2" s="21"/>
    </row>
    <row r="3" spans="1:16" ht="15.75" thickBot="1" x14ac:dyDescent="0.3">
      <c r="A3" s="3" t="s">
        <v>122</v>
      </c>
      <c r="B3" s="3" t="s">
        <v>124</v>
      </c>
      <c r="C3" s="1">
        <v>279999256</v>
      </c>
      <c r="D3" s="2">
        <v>1.02</v>
      </c>
      <c r="E3" s="1">
        <v>259368247</v>
      </c>
      <c r="F3" s="2">
        <v>0.97</v>
      </c>
      <c r="G3" s="1">
        <v>251591666</v>
      </c>
      <c r="H3" s="21"/>
      <c r="I3" s="21"/>
      <c r="J3" s="21"/>
      <c r="K3" s="21"/>
      <c r="L3" s="21"/>
      <c r="M3" s="20"/>
      <c r="N3" s="21"/>
      <c r="O3" s="21"/>
      <c r="P3" s="21"/>
    </row>
    <row r="4" spans="1:16" ht="15.75" thickBot="1" x14ac:dyDescent="0.3">
      <c r="A4" s="3" t="s">
        <v>122</v>
      </c>
      <c r="B4" s="3" t="s">
        <v>125</v>
      </c>
      <c r="C4" s="1">
        <v>190634910</v>
      </c>
      <c r="D4" s="2">
        <v>1.17</v>
      </c>
      <c r="E4" s="1">
        <v>222354690</v>
      </c>
      <c r="F4" s="2">
        <v>0.81</v>
      </c>
      <c r="G4" s="1">
        <v>180047539</v>
      </c>
      <c r="H4" s="21"/>
      <c r="I4" s="21"/>
      <c r="J4" s="21"/>
      <c r="K4" s="21"/>
      <c r="L4" s="21"/>
      <c r="M4" s="20"/>
      <c r="N4" s="21"/>
      <c r="O4" s="21"/>
      <c r="P4" s="21"/>
    </row>
    <row r="5" spans="1:16" ht="15.75" thickBot="1" x14ac:dyDescent="0.3">
      <c r="A5" s="3" t="s">
        <v>122</v>
      </c>
      <c r="B5" s="3" t="s">
        <v>126</v>
      </c>
      <c r="C5" s="1">
        <v>120100965</v>
      </c>
      <c r="D5" s="2">
        <v>0.98</v>
      </c>
      <c r="E5" s="1">
        <v>106079922</v>
      </c>
      <c r="F5" s="2">
        <v>0.85</v>
      </c>
      <c r="G5" s="1">
        <v>90144532</v>
      </c>
      <c r="H5" s="21"/>
      <c r="I5" s="21"/>
      <c r="J5" s="21"/>
      <c r="K5" s="21"/>
      <c r="L5" s="21"/>
      <c r="M5" s="20"/>
      <c r="N5" s="21"/>
      <c r="O5" s="21"/>
      <c r="P5" s="21"/>
    </row>
    <row r="6" spans="1:16" ht="15.75" thickBot="1" x14ac:dyDescent="0.3">
      <c r="A6" s="3" t="s">
        <v>122</v>
      </c>
      <c r="B6" s="3" t="s">
        <v>127</v>
      </c>
      <c r="C6" s="1">
        <v>39733351</v>
      </c>
      <c r="D6" s="2">
        <v>1.19</v>
      </c>
      <c r="E6" s="1">
        <v>47468176</v>
      </c>
      <c r="F6" s="2">
        <v>0.97</v>
      </c>
      <c r="G6" s="1">
        <v>46044131</v>
      </c>
      <c r="H6" s="21"/>
      <c r="I6" s="21"/>
      <c r="J6" s="21"/>
      <c r="K6" s="21"/>
      <c r="L6" s="21"/>
      <c r="M6" s="20"/>
      <c r="N6" s="21"/>
      <c r="O6" s="21"/>
      <c r="P6" s="21"/>
    </row>
    <row r="7" spans="1:16" ht="15.75" thickBot="1" x14ac:dyDescent="0.3">
      <c r="A7" s="3" t="s">
        <v>122</v>
      </c>
      <c r="B7" s="3" t="s">
        <v>128</v>
      </c>
      <c r="C7" s="1">
        <v>23933106</v>
      </c>
      <c r="D7" s="2">
        <v>0.95</v>
      </c>
      <c r="E7" s="1">
        <v>22410491</v>
      </c>
      <c r="F7" s="2">
        <v>0.48</v>
      </c>
      <c r="G7" s="1">
        <v>10757036</v>
      </c>
      <c r="H7" s="21"/>
      <c r="I7" s="21"/>
      <c r="J7" s="21"/>
      <c r="K7" s="21"/>
      <c r="L7" s="21"/>
      <c r="M7" s="20"/>
      <c r="N7" s="21"/>
      <c r="O7" s="21"/>
      <c r="P7" s="21"/>
    </row>
    <row r="8" spans="1:16" ht="15.75" thickBot="1" x14ac:dyDescent="0.3">
      <c r="A8" s="3" t="s">
        <v>122</v>
      </c>
      <c r="B8" s="3" t="s">
        <v>129</v>
      </c>
      <c r="C8" s="1">
        <v>4062662</v>
      </c>
      <c r="D8" s="2">
        <v>0.95</v>
      </c>
      <c r="E8" s="1">
        <v>3855713</v>
      </c>
      <c r="F8" s="2">
        <v>0.94</v>
      </c>
      <c r="G8" s="1">
        <v>3624370</v>
      </c>
      <c r="H8" s="21"/>
      <c r="I8" s="21"/>
      <c r="J8" s="21"/>
      <c r="K8" s="21"/>
      <c r="L8" s="21"/>
      <c r="M8" s="20"/>
      <c r="N8" s="21"/>
      <c r="O8" s="21"/>
      <c r="P8" s="21"/>
    </row>
    <row r="9" spans="1:16" ht="26.25" thickBot="1" x14ac:dyDescent="0.3">
      <c r="A9" s="28" t="s">
        <v>122</v>
      </c>
      <c r="B9" s="28" t="s">
        <v>245</v>
      </c>
      <c r="C9" s="68">
        <v>990661387</v>
      </c>
      <c r="D9" s="33">
        <v>1.04</v>
      </c>
      <c r="E9" s="68">
        <v>928356943</v>
      </c>
      <c r="F9" s="33">
        <v>0.88</v>
      </c>
      <c r="G9" s="68">
        <v>814009698</v>
      </c>
      <c r="H9" s="21"/>
      <c r="I9" s="21"/>
      <c r="J9" s="21"/>
      <c r="K9" s="21"/>
      <c r="L9" s="21"/>
      <c r="M9" s="20"/>
      <c r="N9" s="21"/>
      <c r="O9" s="21"/>
      <c r="P9" s="21"/>
    </row>
    <row r="10" spans="1:16" ht="15.75" thickBot="1" x14ac:dyDescent="0.3">
      <c r="A10" s="3" t="s">
        <v>77</v>
      </c>
      <c r="B10" s="3" t="s">
        <v>130</v>
      </c>
      <c r="C10" s="1">
        <v>419092156.14100003</v>
      </c>
      <c r="D10" s="2">
        <v>1.31</v>
      </c>
      <c r="E10" s="1">
        <v>397031513</v>
      </c>
      <c r="F10" s="2">
        <v>0.69</v>
      </c>
      <c r="G10" s="1">
        <v>272103728</v>
      </c>
      <c r="H10" s="21"/>
      <c r="I10" s="21"/>
      <c r="J10" s="21"/>
      <c r="K10" s="21"/>
      <c r="L10" s="21"/>
      <c r="M10" s="20"/>
      <c r="N10" s="21"/>
      <c r="O10" s="21"/>
      <c r="P10" s="21"/>
    </row>
    <row r="11" spans="1:16" ht="15.75" thickBot="1" x14ac:dyDescent="0.3">
      <c r="A11" s="3" t="s">
        <v>77</v>
      </c>
      <c r="B11" s="3" t="s">
        <v>131</v>
      </c>
      <c r="C11" s="1">
        <v>186609324</v>
      </c>
      <c r="D11" s="2">
        <v>1.35</v>
      </c>
      <c r="E11" s="1">
        <v>211443968</v>
      </c>
      <c r="F11" s="2">
        <v>0.99</v>
      </c>
      <c r="G11" s="1">
        <v>210052808</v>
      </c>
      <c r="H11" s="21"/>
      <c r="I11" s="21"/>
      <c r="J11" s="21"/>
      <c r="K11" s="21"/>
      <c r="L11" s="21"/>
      <c r="M11" s="20"/>
      <c r="N11" s="21"/>
      <c r="O11" s="21"/>
      <c r="P11" s="21"/>
    </row>
    <row r="12" spans="1:16" ht="15.75" thickBot="1" x14ac:dyDescent="0.3">
      <c r="A12" s="3" t="s">
        <v>77</v>
      </c>
      <c r="B12" s="3" t="s">
        <v>132</v>
      </c>
      <c r="C12" s="1">
        <v>64066147</v>
      </c>
      <c r="D12" s="2">
        <v>2.34</v>
      </c>
      <c r="E12" s="1">
        <v>59124260</v>
      </c>
      <c r="F12" s="2">
        <v>0.99</v>
      </c>
      <c r="G12" s="1">
        <v>58242092</v>
      </c>
      <c r="H12" s="21"/>
      <c r="I12" s="21"/>
      <c r="J12" s="21"/>
      <c r="K12" s="21"/>
      <c r="L12" s="21"/>
      <c r="M12" s="20"/>
      <c r="N12" s="21"/>
      <c r="O12" s="21"/>
      <c r="P12" s="21"/>
    </row>
    <row r="13" spans="1:16" ht="15.75" thickBot="1" x14ac:dyDescent="0.3">
      <c r="A13" s="3" t="s">
        <v>77</v>
      </c>
      <c r="B13" s="3" t="s">
        <v>133</v>
      </c>
      <c r="C13" s="1">
        <v>53711732</v>
      </c>
      <c r="D13" s="2">
        <v>2.9</v>
      </c>
      <c r="E13" s="1">
        <v>51422185</v>
      </c>
      <c r="F13" s="2">
        <v>0.97</v>
      </c>
      <c r="G13" s="1">
        <v>49731190</v>
      </c>
      <c r="H13" s="21"/>
      <c r="I13" s="21"/>
      <c r="J13" s="21"/>
      <c r="K13" s="21"/>
      <c r="L13" s="21"/>
      <c r="M13" s="20"/>
      <c r="N13" s="21"/>
      <c r="O13" s="21"/>
      <c r="P13" s="21"/>
    </row>
    <row r="14" spans="1:16" ht="15.75" thickBot="1" x14ac:dyDescent="0.3">
      <c r="A14" s="3" t="s">
        <v>77</v>
      </c>
      <c r="B14" s="3" t="s">
        <v>134</v>
      </c>
      <c r="C14" s="1">
        <v>17923923</v>
      </c>
      <c r="D14" s="2">
        <v>1</v>
      </c>
      <c r="E14" s="1">
        <v>13860041</v>
      </c>
      <c r="F14" s="2">
        <v>0.8</v>
      </c>
      <c r="G14" s="1">
        <v>11058686</v>
      </c>
      <c r="H14" s="21"/>
      <c r="I14" s="21"/>
      <c r="J14" s="21"/>
      <c r="K14" s="21"/>
      <c r="L14" s="21"/>
      <c r="M14" s="20"/>
      <c r="N14" s="21"/>
      <c r="O14" s="21"/>
      <c r="P14" s="21"/>
    </row>
    <row r="15" spans="1:16" ht="15.75" thickBot="1" x14ac:dyDescent="0.3">
      <c r="A15" s="3" t="s">
        <v>77</v>
      </c>
      <c r="B15" s="3" t="s">
        <v>135</v>
      </c>
      <c r="C15" s="1">
        <v>6297074</v>
      </c>
      <c r="D15" s="2">
        <v>1.29</v>
      </c>
      <c r="E15" s="1">
        <v>6477493</v>
      </c>
      <c r="F15" s="2">
        <v>1</v>
      </c>
      <c r="G15" s="1">
        <v>6477493</v>
      </c>
      <c r="H15" s="21"/>
      <c r="I15" s="21"/>
      <c r="J15" s="21"/>
      <c r="K15" s="21"/>
      <c r="L15" s="21"/>
      <c r="M15" s="20"/>
      <c r="N15" s="21"/>
      <c r="O15" s="21"/>
      <c r="P15" s="21"/>
    </row>
    <row r="16" spans="1:16" ht="15.75" thickBot="1" x14ac:dyDescent="0.3">
      <c r="A16" s="3" t="s">
        <v>77</v>
      </c>
      <c r="B16" s="3" t="s">
        <v>136</v>
      </c>
      <c r="C16" s="1">
        <v>807744</v>
      </c>
      <c r="D16" s="2">
        <v>0.78</v>
      </c>
      <c r="E16" s="1">
        <v>629933</v>
      </c>
      <c r="F16" s="2">
        <v>0.8</v>
      </c>
      <c r="G16" s="1">
        <v>503947</v>
      </c>
      <c r="H16" s="21"/>
      <c r="I16" s="21"/>
      <c r="J16" s="21"/>
      <c r="K16" s="21"/>
      <c r="L16" s="21"/>
      <c r="M16" s="20"/>
      <c r="N16" s="21"/>
      <c r="O16" s="21"/>
      <c r="P16" s="21"/>
    </row>
    <row r="17" spans="1:16" ht="15.75" thickBot="1" x14ac:dyDescent="0.3">
      <c r="A17" s="3" t="s">
        <v>77</v>
      </c>
      <c r="B17" s="3" t="s">
        <v>137</v>
      </c>
      <c r="C17" s="1" t="s">
        <v>233</v>
      </c>
      <c r="D17" s="2"/>
      <c r="E17" s="1" t="s">
        <v>265</v>
      </c>
      <c r="F17" s="2"/>
      <c r="G17" s="1">
        <v>109384787</v>
      </c>
      <c r="H17" s="21"/>
      <c r="I17" s="21"/>
      <c r="J17" s="21"/>
      <c r="K17" s="21"/>
      <c r="L17" s="21"/>
      <c r="M17" s="20"/>
      <c r="N17" s="21"/>
      <c r="O17" s="21"/>
      <c r="P17" s="21"/>
    </row>
    <row r="18" spans="1:16" ht="15.75" thickBot="1" x14ac:dyDescent="0.3">
      <c r="A18" s="28" t="s">
        <v>77</v>
      </c>
      <c r="B18" s="28" t="s">
        <v>245</v>
      </c>
      <c r="C18" s="68">
        <v>748508100.14100003</v>
      </c>
      <c r="D18" s="33">
        <v>1.41</v>
      </c>
      <c r="E18" s="68">
        <v>739989393</v>
      </c>
      <c r="F18" s="33">
        <v>0.97</v>
      </c>
      <c r="G18" s="68">
        <v>717554730</v>
      </c>
      <c r="H18" s="21"/>
      <c r="I18" s="21"/>
      <c r="J18" s="21"/>
      <c r="K18" s="21"/>
      <c r="L18" s="21"/>
      <c r="M18" s="20"/>
      <c r="N18" s="21"/>
      <c r="O18" s="21"/>
      <c r="P18" s="21"/>
    </row>
    <row r="19" spans="1:16" ht="15.75" thickBot="1" x14ac:dyDescent="0.3">
      <c r="A19" s="3" t="s">
        <v>78</v>
      </c>
      <c r="B19" s="3" t="s">
        <v>138</v>
      </c>
      <c r="C19" s="67">
        <v>1280868</v>
      </c>
      <c r="D19" s="2">
        <v>1.21</v>
      </c>
      <c r="E19" s="122">
        <v>1543903</v>
      </c>
      <c r="F19" s="2">
        <v>0.8</v>
      </c>
      <c r="G19" s="122">
        <v>1235122</v>
      </c>
      <c r="H19" s="21"/>
      <c r="I19" s="21"/>
      <c r="J19" s="21"/>
      <c r="K19" s="21"/>
      <c r="L19" s="21"/>
      <c r="M19" s="20"/>
      <c r="N19" s="21"/>
      <c r="O19" s="21"/>
      <c r="P19" s="21"/>
    </row>
    <row r="20" spans="1:16" ht="15.75" thickBot="1" x14ac:dyDescent="0.3">
      <c r="A20" s="3" t="s">
        <v>78</v>
      </c>
      <c r="B20" s="3" t="s">
        <v>139</v>
      </c>
      <c r="C20" s="67">
        <v>859856</v>
      </c>
      <c r="D20" s="2">
        <v>0.48</v>
      </c>
      <c r="E20" s="122">
        <v>416130</v>
      </c>
      <c r="F20" s="2">
        <v>0.8</v>
      </c>
      <c r="G20" s="122">
        <v>332904</v>
      </c>
      <c r="H20" s="21"/>
      <c r="I20" s="21"/>
      <c r="J20" s="21"/>
      <c r="K20" s="21"/>
      <c r="L20" s="21"/>
      <c r="M20" s="20"/>
      <c r="N20" s="21"/>
      <c r="O20" s="21"/>
      <c r="P20" s="21"/>
    </row>
    <row r="21" spans="1:16" ht="15.75" thickBot="1" x14ac:dyDescent="0.3">
      <c r="A21" s="3" t="s">
        <v>78</v>
      </c>
      <c r="B21" s="3" t="s">
        <v>140</v>
      </c>
      <c r="C21" s="67">
        <v>17107</v>
      </c>
      <c r="D21" s="2">
        <v>1.81</v>
      </c>
      <c r="E21" s="122">
        <v>30978</v>
      </c>
      <c r="F21" s="2">
        <v>0.8</v>
      </c>
      <c r="G21" s="122">
        <v>24782</v>
      </c>
      <c r="H21" s="21"/>
      <c r="I21" s="21"/>
      <c r="J21" s="21"/>
      <c r="K21" s="21"/>
      <c r="L21" s="21"/>
      <c r="M21" s="20"/>
      <c r="N21" s="21"/>
      <c r="O21" s="21"/>
      <c r="P21" s="21"/>
    </row>
    <row r="22" spans="1:16" ht="15.75" thickBot="1" x14ac:dyDescent="0.3">
      <c r="A22" s="28" t="s">
        <v>78</v>
      </c>
      <c r="B22" s="28" t="s">
        <v>245</v>
      </c>
      <c r="C22" s="68">
        <v>2157831</v>
      </c>
      <c r="D22" s="33">
        <v>0.92</v>
      </c>
      <c r="E22" s="68">
        <v>1991011</v>
      </c>
      <c r="F22" s="33">
        <v>0.8</v>
      </c>
      <c r="G22" s="68">
        <v>1592809</v>
      </c>
      <c r="H22" s="21"/>
      <c r="I22" s="21"/>
      <c r="J22" s="21"/>
      <c r="K22" s="21"/>
      <c r="L22" s="21"/>
      <c r="M22" s="20"/>
      <c r="N22" s="21"/>
      <c r="O22" s="21"/>
      <c r="P22" s="21"/>
    </row>
    <row r="23" spans="1:16" ht="15.75" thickBot="1" x14ac:dyDescent="0.3">
      <c r="A23" s="3" t="s">
        <v>79</v>
      </c>
      <c r="B23" s="3" t="s">
        <v>141</v>
      </c>
      <c r="C23" s="67">
        <v>2878616</v>
      </c>
      <c r="D23" s="2">
        <v>3.68</v>
      </c>
      <c r="E23" s="122">
        <v>10602500</v>
      </c>
      <c r="F23" s="2">
        <v>1</v>
      </c>
      <c r="G23" s="122">
        <v>10602500</v>
      </c>
      <c r="H23" s="21"/>
      <c r="I23" s="21"/>
      <c r="J23" s="21"/>
      <c r="K23" s="21"/>
      <c r="L23" s="21"/>
      <c r="M23" s="20"/>
      <c r="N23" s="21"/>
      <c r="O23" s="21"/>
      <c r="P23" s="21"/>
    </row>
    <row r="24" spans="1:16" ht="15.75" thickBot="1" x14ac:dyDescent="0.3">
      <c r="A24" s="28" t="s">
        <v>79</v>
      </c>
      <c r="B24" s="28" t="s">
        <v>245</v>
      </c>
      <c r="C24" s="68">
        <v>2878616</v>
      </c>
      <c r="D24" s="33">
        <v>3.68</v>
      </c>
      <c r="E24" s="68">
        <v>10602500</v>
      </c>
      <c r="F24" s="33">
        <v>1</v>
      </c>
      <c r="G24" s="68">
        <v>10602500</v>
      </c>
      <c r="H24" s="21"/>
      <c r="I24" s="21"/>
      <c r="J24" s="21"/>
      <c r="K24" s="21"/>
    </row>
    <row r="25" spans="1:16" ht="15.75" thickBot="1" x14ac:dyDescent="0.3">
      <c r="A25" s="3" t="s">
        <v>80</v>
      </c>
      <c r="B25" s="3" t="s">
        <v>80</v>
      </c>
      <c r="C25" s="67">
        <v>179078803</v>
      </c>
      <c r="D25" s="2">
        <v>1.01</v>
      </c>
      <c r="E25" s="122">
        <v>179982384</v>
      </c>
      <c r="F25" s="2">
        <v>1</v>
      </c>
      <c r="G25" s="122">
        <v>179982384</v>
      </c>
      <c r="H25" s="21"/>
      <c r="I25" s="21"/>
      <c r="J25" s="21"/>
      <c r="K25" s="21"/>
    </row>
    <row r="26" spans="1:16" x14ac:dyDescent="0.25">
      <c r="A26" s="28" t="s">
        <v>80</v>
      </c>
      <c r="B26" s="28" t="s">
        <v>245</v>
      </c>
      <c r="C26" s="68">
        <v>179078803</v>
      </c>
      <c r="D26" s="33">
        <v>1.01</v>
      </c>
      <c r="E26" s="68">
        <v>179982384</v>
      </c>
      <c r="F26" s="33">
        <v>1</v>
      </c>
      <c r="G26" s="68">
        <v>179982384</v>
      </c>
      <c r="H26" s="21"/>
      <c r="I26" s="21"/>
      <c r="J26" s="21"/>
      <c r="K26" s="21"/>
    </row>
    <row r="27" spans="1:16" x14ac:dyDescent="0.25">
      <c r="A27" s="29" t="s">
        <v>70</v>
      </c>
      <c r="B27" s="29" t="s">
        <v>246</v>
      </c>
      <c r="C27" s="69">
        <v>1923284737.141</v>
      </c>
      <c r="D27" s="52">
        <v>1.1599999999999999</v>
      </c>
      <c r="E27" s="69">
        <v>1860922230</v>
      </c>
      <c r="F27" s="52">
        <v>0.93</v>
      </c>
      <c r="G27" s="69">
        <v>1723742120</v>
      </c>
      <c r="H27" s="21"/>
      <c r="I27" s="21"/>
      <c r="J27" s="21"/>
      <c r="K27" s="21"/>
    </row>
    <row r="28" spans="1:16" x14ac:dyDescent="0.25">
      <c r="H28" s="21"/>
      <c r="I28" s="21"/>
      <c r="J28" s="21"/>
      <c r="K28" s="21"/>
    </row>
    <row r="29" spans="1:16" x14ac:dyDescent="0.25">
      <c r="C29" s="70"/>
      <c r="H29" s="21"/>
      <c r="I29" s="21"/>
      <c r="J29" s="21"/>
      <c r="K29" s="21"/>
    </row>
  </sheetData>
  <pageMargins left="0.7" right="0.7" top="0.75" bottom="0.75" header="0.3" footer="0.3"/>
  <pageSetup paperSize="9" orientation="portrait" horizontalDpi="300" verticalDpi="30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17544-72D0-4884-B2CB-C90829473336}">
  <dimension ref="A1:N39"/>
  <sheetViews>
    <sheetView workbookViewId="0">
      <pane ySplit="1" topLeftCell="A2" activePane="bottomLeft" state="frozen"/>
      <selection pane="bottomLeft" activeCell="C2" sqref="C2:C11"/>
    </sheetView>
  </sheetViews>
  <sheetFormatPr defaultColWidth="11.42578125" defaultRowHeight="15" x14ac:dyDescent="0.25"/>
  <cols>
    <col min="1" max="1" width="21.7109375" customWidth="1"/>
    <col min="2" max="2" width="36.7109375" customWidth="1"/>
    <col min="3" max="3" width="23" customWidth="1"/>
    <col min="4" max="4" width="27.28515625" customWidth="1"/>
    <col min="5" max="5" width="23.85546875" customWidth="1"/>
    <col min="6" max="6" width="11.7109375" customWidth="1"/>
    <col min="7" max="7" width="22.140625" customWidth="1"/>
    <col min="9" max="9" width="15.28515625" bestFit="1" customWidth="1"/>
    <col min="10" max="10" width="11.5703125" bestFit="1" customWidth="1"/>
    <col min="11" max="11" width="15.28515625" bestFit="1" customWidth="1"/>
    <col min="12" max="12" width="12.28515625" bestFit="1" customWidth="1"/>
    <col min="13" max="13" width="15.28515625" bestFit="1" customWidth="1"/>
    <col min="14" max="14" width="13" customWidth="1"/>
  </cols>
  <sheetData>
    <row r="1" spans="1:14" ht="26.25" thickBot="1" x14ac:dyDescent="0.3">
      <c r="A1" s="27" t="s">
        <v>83</v>
      </c>
      <c r="B1" s="27" t="s">
        <v>84</v>
      </c>
      <c r="C1" s="27" t="s">
        <v>202</v>
      </c>
      <c r="D1" s="27" t="s">
        <v>71</v>
      </c>
      <c r="E1" s="27" t="s">
        <v>86</v>
      </c>
      <c r="F1" s="27" t="s">
        <v>73</v>
      </c>
      <c r="G1" s="27" t="s">
        <v>205</v>
      </c>
    </row>
    <row r="2" spans="1:14" ht="16.5" thickTop="1" thickBot="1" x14ac:dyDescent="0.3">
      <c r="A2" s="3" t="s">
        <v>77</v>
      </c>
      <c r="B2" s="3" t="s">
        <v>131</v>
      </c>
      <c r="C2" s="1">
        <v>184765021</v>
      </c>
      <c r="D2" s="2">
        <v>1.34</v>
      </c>
      <c r="E2" s="1">
        <v>208852509</v>
      </c>
      <c r="F2" s="2">
        <v>1</v>
      </c>
      <c r="G2" s="1">
        <v>207831465</v>
      </c>
      <c r="I2" s="21"/>
      <c r="J2" s="21"/>
      <c r="K2" s="21"/>
      <c r="L2" s="21"/>
      <c r="M2" s="21"/>
    </row>
    <row r="3" spans="1:14" ht="15.75" thickBot="1" x14ac:dyDescent="0.3">
      <c r="A3" s="3" t="s">
        <v>77</v>
      </c>
      <c r="B3" s="3" t="s">
        <v>130</v>
      </c>
      <c r="C3" s="1">
        <v>91883548</v>
      </c>
      <c r="D3" s="2">
        <v>0.34</v>
      </c>
      <c r="E3" s="1">
        <v>104913297</v>
      </c>
      <c r="F3" s="2">
        <v>0.94</v>
      </c>
      <c r="G3" s="1">
        <v>99018506</v>
      </c>
      <c r="I3" s="21"/>
      <c r="J3" s="21"/>
      <c r="K3" s="21"/>
      <c r="L3" s="21"/>
      <c r="M3" s="21"/>
    </row>
    <row r="4" spans="1:14" ht="15.75" thickBot="1" x14ac:dyDescent="0.3">
      <c r="A4" s="3" t="s">
        <v>77</v>
      </c>
      <c r="B4" s="3" t="s">
        <v>132</v>
      </c>
      <c r="C4" s="1">
        <v>51596136</v>
      </c>
      <c r="D4" s="2">
        <v>1.96</v>
      </c>
      <c r="E4" s="1">
        <v>49592443</v>
      </c>
      <c r="F4" s="2">
        <v>1</v>
      </c>
      <c r="G4" s="1">
        <v>49592851</v>
      </c>
      <c r="I4" s="21"/>
      <c r="J4" s="21"/>
      <c r="K4" s="21"/>
      <c r="L4" s="21"/>
      <c r="M4" s="21"/>
    </row>
    <row r="5" spans="1:14" ht="15.75" thickBot="1" x14ac:dyDescent="0.3">
      <c r="A5" s="3" t="s">
        <v>77</v>
      </c>
      <c r="B5" s="3" t="s">
        <v>133</v>
      </c>
      <c r="C5" s="1">
        <v>44492437</v>
      </c>
      <c r="D5" s="2">
        <v>2.4700000000000002</v>
      </c>
      <c r="E5" s="1">
        <v>43857248</v>
      </c>
      <c r="F5" s="2">
        <v>1</v>
      </c>
      <c r="G5" s="1">
        <v>43857248</v>
      </c>
      <c r="I5" s="21"/>
      <c r="J5" s="21"/>
      <c r="K5" s="21"/>
      <c r="L5" s="21"/>
      <c r="M5" s="21"/>
    </row>
    <row r="6" spans="1:14" ht="15.75" thickBot="1" x14ac:dyDescent="0.3">
      <c r="A6" s="3" t="s">
        <v>77</v>
      </c>
      <c r="B6" s="3" t="s">
        <v>135</v>
      </c>
      <c r="C6" s="1">
        <v>6297074</v>
      </c>
      <c r="D6" s="2">
        <v>1.29</v>
      </c>
      <c r="E6" s="1">
        <v>6477493</v>
      </c>
      <c r="F6" s="2">
        <v>1</v>
      </c>
      <c r="G6" s="1">
        <v>6477493</v>
      </c>
      <c r="I6" s="21"/>
      <c r="J6" s="21"/>
      <c r="K6" s="21"/>
      <c r="L6" s="21"/>
      <c r="M6" s="21"/>
    </row>
    <row r="7" spans="1:14" ht="15.75" thickBot="1" x14ac:dyDescent="0.3">
      <c r="A7" s="3" t="s">
        <v>77</v>
      </c>
      <c r="B7" s="3" t="s">
        <v>137</v>
      </c>
      <c r="C7" s="1" t="s">
        <v>233</v>
      </c>
      <c r="D7" s="2"/>
      <c r="E7" s="1" t="s">
        <v>265</v>
      </c>
      <c r="F7" s="2"/>
      <c r="G7" s="1" t="s">
        <v>831</v>
      </c>
      <c r="I7" s="21"/>
      <c r="J7" s="21"/>
      <c r="K7" s="21"/>
      <c r="L7" s="21"/>
      <c r="M7" s="21"/>
    </row>
    <row r="8" spans="1:14" ht="15.75" thickBot="1" x14ac:dyDescent="0.3">
      <c r="A8" s="3" t="s">
        <v>77</v>
      </c>
      <c r="B8" s="3" t="s">
        <v>134</v>
      </c>
      <c r="C8" s="1" t="s">
        <v>233</v>
      </c>
      <c r="D8" s="2" t="s">
        <v>832</v>
      </c>
      <c r="E8" s="1" t="s">
        <v>265</v>
      </c>
      <c r="F8" s="2"/>
      <c r="G8" s="1" t="s">
        <v>831</v>
      </c>
      <c r="I8" s="21"/>
      <c r="J8" s="21"/>
      <c r="K8" s="21"/>
      <c r="L8" s="21"/>
      <c r="M8" s="21"/>
    </row>
    <row r="9" spans="1:14" ht="15.75" thickBot="1" x14ac:dyDescent="0.3">
      <c r="A9" s="3" t="s">
        <v>77</v>
      </c>
      <c r="B9" s="3" t="s">
        <v>136</v>
      </c>
      <c r="C9" s="1" t="s">
        <v>233</v>
      </c>
      <c r="D9" s="2" t="s">
        <v>832</v>
      </c>
      <c r="E9" s="1" t="s">
        <v>265</v>
      </c>
      <c r="F9" s="2"/>
      <c r="G9" s="1" t="s">
        <v>831</v>
      </c>
      <c r="I9" s="21"/>
      <c r="J9" s="21"/>
      <c r="K9" s="21"/>
      <c r="L9" s="21"/>
      <c r="M9" s="21"/>
    </row>
    <row r="10" spans="1:14" x14ac:dyDescent="0.25">
      <c r="A10" s="28" t="s">
        <v>77</v>
      </c>
      <c r="B10" s="29" t="s">
        <v>245</v>
      </c>
      <c r="C10" s="68">
        <v>379034218</v>
      </c>
      <c r="D10" s="33">
        <v>0.79</v>
      </c>
      <c r="E10" s="68">
        <v>413692990</v>
      </c>
      <c r="F10" s="33">
        <v>0.98</v>
      </c>
      <c r="G10" s="68">
        <v>406777562</v>
      </c>
      <c r="I10" s="70"/>
      <c r="J10" s="70"/>
      <c r="K10" s="70"/>
      <c r="L10" s="70"/>
      <c r="M10" s="70"/>
    </row>
    <row r="11" spans="1:14" x14ac:dyDescent="0.25">
      <c r="A11" s="29" t="s">
        <v>70</v>
      </c>
      <c r="B11" s="29" t="s">
        <v>246</v>
      </c>
      <c r="C11" s="69">
        <f>C10</f>
        <v>379034218</v>
      </c>
      <c r="D11" s="52">
        <f>E11/C11</f>
        <v>1.0914396916006144</v>
      </c>
      <c r="E11" s="69">
        <f>E10</f>
        <v>413692990</v>
      </c>
      <c r="F11" s="52">
        <v>0.98328694618420198</v>
      </c>
      <c r="G11" s="69">
        <f>G10</f>
        <v>406777562</v>
      </c>
    </row>
    <row r="13" spans="1:14" x14ac:dyDescent="0.25">
      <c r="L13" s="22"/>
      <c r="M13" s="22"/>
      <c r="N13" s="22"/>
    </row>
    <row r="14" spans="1:14" x14ac:dyDescent="0.25">
      <c r="L14" s="22"/>
      <c r="M14" s="22"/>
      <c r="N14" s="22"/>
    </row>
    <row r="15" spans="1:14" x14ac:dyDescent="0.25">
      <c r="B15" s="118"/>
      <c r="C15" s="119"/>
      <c r="D15" s="120"/>
      <c r="E15" s="119"/>
      <c r="F15" s="120"/>
      <c r="G15" s="119"/>
      <c r="L15" s="22"/>
      <c r="M15" s="22"/>
      <c r="N15" s="22"/>
    </row>
    <row r="16" spans="1:14" x14ac:dyDescent="0.25">
      <c r="L16" s="22"/>
      <c r="M16" s="22"/>
      <c r="N16" s="22"/>
    </row>
    <row r="17" spans="3:14" x14ac:dyDescent="0.25">
      <c r="L17" s="22"/>
      <c r="M17" s="22"/>
      <c r="N17" s="22"/>
    </row>
    <row r="18" spans="3:14" x14ac:dyDescent="0.25">
      <c r="C18" s="98"/>
      <c r="D18" s="98"/>
      <c r="E18" s="98"/>
      <c r="F18" s="98"/>
      <c r="G18" s="98"/>
      <c r="L18" s="22"/>
      <c r="M18" s="22"/>
      <c r="N18" s="22"/>
    </row>
    <row r="19" spans="3:14" x14ac:dyDescent="0.25">
      <c r="L19" s="22"/>
      <c r="M19" s="22"/>
      <c r="N19" s="22"/>
    </row>
    <row r="20" spans="3:14" x14ac:dyDescent="0.25">
      <c r="L20" s="22"/>
      <c r="M20" s="22"/>
      <c r="N20" s="22"/>
    </row>
    <row r="30" spans="3:14" x14ac:dyDescent="0.25">
      <c r="C30" s="21"/>
      <c r="D30" s="21"/>
      <c r="E30" s="21"/>
      <c r="F30" s="21"/>
      <c r="G30" s="21"/>
    </row>
    <row r="33" spans="3:7" ht="15.75" thickBot="1" x14ac:dyDescent="0.3"/>
    <row r="34" spans="3:7" ht="15.75" thickBot="1" x14ac:dyDescent="0.3">
      <c r="C34" s="1"/>
      <c r="D34" s="2"/>
      <c r="E34" s="1"/>
      <c r="F34" s="2"/>
      <c r="G34" s="1"/>
    </row>
    <row r="37" spans="3:7" x14ac:dyDescent="0.25">
      <c r="C37" s="22"/>
      <c r="D37" s="22"/>
      <c r="E37" s="22"/>
      <c r="F37" s="22"/>
      <c r="G37" s="22"/>
    </row>
    <row r="39" spans="3:7" x14ac:dyDescent="0.25">
      <c r="C39" s="70"/>
    </row>
  </sheetData>
  <pageMargins left="0.7" right="0.7" top="0.75" bottom="0.75" header="0.3" footer="0.3"/>
  <pageSetup paperSize="9" orientation="portrait" horizontalDpi="300" verticalDpi="3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11"/>
  <sheetViews>
    <sheetView workbookViewId="0">
      <pane ySplit="1" topLeftCell="A2" activePane="bottomLeft" state="frozen"/>
      <selection pane="bottomLeft" activeCell="A2" sqref="A2:F11"/>
    </sheetView>
  </sheetViews>
  <sheetFormatPr defaultColWidth="11.42578125" defaultRowHeight="15" x14ac:dyDescent="0.25"/>
  <cols>
    <col min="1" max="1" width="21.7109375" customWidth="1"/>
    <col min="2" max="2" width="11" customWidth="1"/>
    <col min="3" max="3" width="17.85546875" customWidth="1"/>
    <col min="4" max="4" width="21.28515625" customWidth="1"/>
    <col min="5" max="5" width="10.140625" customWidth="1"/>
    <col min="6" max="6" width="19.5703125" customWidth="1"/>
  </cols>
  <sheetData>
    <row r="1" spans="1:7" ht="26.25" thickBot="1" x14ac:dyDescent="0.3">
      <c r="A1" s="27" t="s">
        <v>69</v>
      </c>
      <c r="B1" s="27" t="s">
        <v>83</v>
      </c>
      <c r="C1" s="27" t="s">
        <v>84</v>
      </c>
      <c r="D1" s="27" t="s">
        <v>251</v>
      </c>
      <c r="E1" s="27" t="s">
        <v>73</v>
      </c>
      <c r="F1" s="27" t="s">
        <v>252</v>
      </c>
    </row>
    <row r="2" spans="1:7" ht="16.5" thickTop="1" thickBot="1" x14ac:dyDescent="0.3">
      <c r="A2" s="3" t="s">
        <v>75</v>
      </c>
      <c r="B2" s="3" t="s">
        <v>122</v>
      </c>
      <c r="C2" s="3" t="s">
        <v>125</v>
      </c>
      <c r="D2" s="1">
        <v>31727742</v>
      </c>
      <c r="E2" s="2">
        <v>0.79</v>
      </c>
      <c r="F2" s="1">
        <v>24930098</v>
      </c>
    </row>
    <row r="3" spans="1:7" ht="15.75" thickBot="1" x14ac:dyDescent="0.3">
      <c r="A3" s="3" t="s">
        <v>75</v>
      </c>
      <c r="B3" s="3" t="s">
        <v>122</v>
      </c>
      <c r="C3" s="3" t="s">
        <v>124</v>
      </c>
      <c r="D3" s="1">
        <v>4043437</v>
      </c>
      <c r="E3" s="2">
        <v>0.97</v>
      </c>
      <c r="F3" s="1">
        <v>3922134</v>
      </c>
    </row>
    <row r="4" spans="1:7" ht="15.75" thickBot="1" x14ac:dyDescent="0.3">
      <c r="A4" s="3" t="s">
        <v>75</v>
      </c>
      <c r="B4" s="3" t="s">
        <v>77</v>
      </c>
      <c r="C4" s="3" t="s">
        <v>131</v>
      </c>
      <c r="D4" s="1">
        <v>22556725</v>
      </c>
      <c r="E4" s="2">
        <v>1</v>
      </c>
      <c r="F4" s="1">
        <v>22520013</v>
      </c>
    </row>
    <row r="5" spans="1:7" ht="15.75" thickBot="1" x14ac:dyDescent="0.3">
      <c r="A5" s="3" t="s">
        <v>75</v>
      </c>
      <c r="B5" s="3" t="s">
        <v>77</v>
      </c>
      <c r="C5" s="3" t="s">
        <v>130</v>
      </c>
      <c r="D5" s="1">
        <v>54498155</v>
      </c>
      <c r="E5" s="2">
        <v>0.66</v>
      </c>
      <c r="F5" s="1">
        <v>35859700</v>
      </c>
    </row>
    <row r="6" spans="1:7" ht="15.75" thickBot="1" x14ac:dyDescent="0.3">
      <c r="A6" s="55" t="s">
        <v>75</v>
      </c>
      <c r="B6" s="33" t="s">
        <v>70</v>
      </c>
      <c r="C6" s="33" t="s">
        <v>81</v>
      </c>
      <c r="D6" s="33">
        <v>112826059</v>
      </c>
      <c r="E6" s="33">
        <v>1</v>
      </c>
      <c r="F6" s="33">
        <v>87231944.469999999</v>
      </c>
      <c r="G6" s="30"/>
    </row>
    <row r="7" spans="1:7" ht="15.75" thickBot="1" x14ac:dyDescent="0.3">
      <c r="A7" s="3" t="s">
        <v>82</v>
      </c>
      <c r="B7" s="3" t="s">
        <v>122</v>
      </c>
      <c r="C7" s="3" t="s">
        <v>125</v>
      </c>
      <c r="D7" s="1">
        <v>7242</v>
      </c>
      <c r="E7" s="2">
        <v>0.79</v>
      </c>
      <c r="F7" s="1">
        <v>5693</v>
      </c>
    </row>
    <row r="8" spans="1:7" ht="15.75" thickBot="1" x14ac:dyDescent="0.3">
      <c r="A8" s="3" t="s">
        <v>82</v>
      </c>
      <c r="B8" s="3" t="s">
        <v>122</v>
      </c>
      <c r="C8" s="3" t="s">
        <v>124</v>
      </c>
      <c r="D8" s="1">
        <v>1015</v>
      </c>
      <c r="E8" s="2">
        <v>0.97</v>
      </c>
      <c r="F8" s="1">
        <v>985</v>
      </c>
    </row>
    <row r="9" spans="1:7" ht="15.75" thickBot="1" x14ac:dyDescent="0.3">
      <c r="A9" s="3" t="s">
        <v>82</v>
      </c>
      <c r="B9" s="3" t="s">
        <v>77</v>
      </c>
      <c r="C9" s="3" t="s">
        <v>131</v>
      </c>
      <c r="D9" s="1">
        <v>2630</v>
      </c>
      <c r="E9" s="2">
        <v>1</v>
      </c>
      <c r="F9" s="1">
        <v>2626</v>
      </c>
    </row>
    <row r="10" spans="1:7" ht="15.75" thickBot="1" x14ac:dyDescent="0.3">
      <c r="A10" s="3" t="s">
        <v>82</v>
      </c>
      <c r="B10" s="3" t="s">
        <v>77</v>
      </c>
      <c r="C10" s="3" t="s">
        <v>130</v>
      </c>
      <c r="D10" s="1">
        <v>7108</v>
      </c>
      <c r="E10" s="2">
        <v>0.65</v>
      </c>
      <c r="F10" s="1">
        <v>4626</v>
      </c>
    </row>
    <row r="11" spans="1:7" ht="15.75" thickBot="1" x14ac:dyDescent="0.3">
      <c r="A11" s="55" t="s">
        <v>82</v>
      </c>
      <c r="B11" s="33" t="s">
        <v>70</v>
      </c>
      <c r="C11" s="33" t="s">
        <v>81</v>
      </c>
      <c r="D11" s="33">
        <v>17995</v>
      </c>
      <c r="E11" s="33">
        <v>1</v>
      </c>
      <c r="F11" s="33">
        <v>13929.86</v>
      </c>
      <c r="G11" s="30"/>
    </row>
  </sheetData>
  <pageMargins left="0.7" right="0.7" top="0.75" bottom="0.75" header="0.3" footer="0.3"/>
  <pageSetup paperSize="9" orientation="portrait" horizontalDpi="300" verticalDpi="30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27"/>
  <sheetViews>
    <sheetView workbookViewId="0">
      <pane ySplit="1" topLeftCell="A2" activePane="bottomLeft" state="frozen"/>
      <selection pane="bottomLeft" activeCell="A2" sqref="A2:G27"/>
    </sheetView>
  </sheetViews>
  <sheetFormatPr defaultColWidth="11.42578125" defaultRowHeight="15" x14ac:dyDescent="0.25"/>
  <cols>
    <col min="1" max="1" width="21.7109375" customWidth="1"/>
    <col min="2" max="2" width="36.7109375" customWidth="1"/>
    <col min="3" max="3" width="23" customWidth="1"/>
    <col min="4" max="4" width="27.28515625" customWidth="1"/>
    <col min="5" max="5" width="23.85546875" customWidth="1"/>
    <col min="6" max="6" width="11.7109375" customWidth="1"/>
    <col min="7" max="7" width="22.140625" customWidth="1"/>
  </cols>
  <sheetData>
    <row r="1" spans="1:7" ht="26.25" thickBot="1" x14ac:dyDescent="0.3">
      <c r="A1" s="27" t="s">
        <v>83</v>
      </c>
      <c r="B1" s="27" t="s">
        <v>84</v>
      </c>
      <c r="C1" s="27" t="s">
        <v>248</v>
      </c>
      <c r="D1" s="27" t="s">
        <v>71</v>
      </c>
      <c r="E1" s="27" t="s">
        <v>249</v>
      </c>
      <c r="F1" s="27" t="s">
        <v>73</v>
      </c>
      <c r="G1" s="27" t="s">
        <v>250</v>
      </c>
    </row>
    <row r="2" spans="1:7" ht="16.5" thickTop="1" thickBot="1" x14ac:dyDescent="0.3">
      <c r="A2" s="3" t="s">
        <v>122</v>
      </c>
      <c r="B2" s="3" t="s">
        <v>125</v>
      </c>
      <c r="C2" s="1">
        <v>43315</v>
      </c>
      <c r="D2" s="2">
        <v>1.17</v>
      </c>
      <c r="E2" s="1">
        <v>50609</v>
      </c>
      <c r="F2" s="2">
        <v>0.81</v>
      </c>
      <c r="G2" s="1">
        <v>40965</v>
      </c>
    </row>
    <row r="3" spans="1:7" ht="15.75" thickBot="1" x14ac:dyDescent="0.3">
      <c r="A3" s="3" t="s">
        <v>122</v>
      </c>
      <c r="B3" s="3" t="s">
        <v>124</v>
      </c>
      <c r="C3" s="1">
        <v>45308</v>
      </c>
      <c r="D3" s="2">
        <v>1.02</v>
      </c>
      <c r="E3" s="1">
        <v>46317</v>
      </c>
      <c r="F3" s="2">
        <v>0.97</v>
      </c>
      <c r="G3" s="1">
        <v>44927</v>
      </c>
    </row>
    <row r="4" spans="1:7" ht="15.75" thickBot="1" x14ac:dyDescent="0.3">
      <c r="A4" s="3" t="s">
        <v>122</v>
      </c>
      <c r="B4" s="3" t="s">
        <v>123</v>
      </c>
      <c r="C4" s="1">
        <v>39834</v>
      </c>
      <c r="D4" s="2">
        <v>1</v>
      </c>
      <c r="E4" s="1">
        <v>39762</v>
      </c>
      <c r="F4" s="2">
        <v>0.9</v>
      </c>
      <c r="G4" s="1">
        <v>35830</v>
      </c>
    </row>
    <row r="5" spans="1:7" ht="15.75" thickBot="1" x14ac:dyDescent="0.3">
      <c r="A5" s="3" t="s">
        <v>122</v>
      </c>
      <c r="B5" s="3" t="s">
        <v>126</v>
      </c>
      <c r="C5" s="1">
        <v>10073</v>
      </c>
      <c r="D5" s="2">
        <v>1.19</v>
      </c>
      <c r="E5" s="1">
        <v>11959</v>
      </c>
      <c r="F5" s="2">
        <v>0.82</v>
      </c>
      <c r="G5" s="1">
        <v>9863</v>
      </c>
    </row>
    <row r="6" spans="1:7" ht="15.75" thickBot="1" x14ac:dyDescent="0.3">
      <c r="A6" s="3" t="s">
        <v>122</v>
      </c>
      <c r="B6" s="3" t="s">
        <v>128</v>
      </c>
      <c r="C6" s="1">
        <v>3475</v>
      </c>
      <c r="D6" s="2">
        <v>0.97</v>
      </c>
      <c r="E6" s="1">
        <v>3354</v>
      </c>
      <c r="F6" s="2">
        <v>0.48</v>
      </c>
      <c r="G6" s="1">
        <v>1610</v>
      </c>
    </row>
    <row r="7" spans="1:7" ht="15.75" thickBot="1" x14ac:dyDescent="0.3">
      <c r="A7" s="3" t="s">
        <v>122</v>
      </c>
      <c r="B7" s="3" t="s">
        <v>129</v>
      </c>
      <c r="C7" s="1" t="s">
        <v>831</v>
      </c>
      <c r="D7" s="2" t="s">
        <v>832</v>
      </c>
      <c r="E7" s="1" t="s">
        <v>273</v>
      </c>
      <c r="F7" s="2" t="s">
        <v>833</v>
      </c>
      <c r="G7" s="1" t="s">
        <v>834</v>
      </c>
    </row>
    <row r="8" spans="1:7" ht="15.75" thickBot="1" x14ac:dyDescent="0.3">
      <c r="A8" s="3" t="s">
        <v>122</v>
      </c>
      <c r="B8" s="3" t="s">
        <v>127</v>
      </c>
      <c r="C8" s="1" t="s">
        <v>831</v>
      </c>
      <c r="D8" s="2" t="s">
        <v>832</v>
      </c>
      <c r="E8" s="1" t="s">
        <v>273</v>
      </c>
      <c r="F8" s="2" t="s">
        <v>833</v>
      </c>
      <c r="G8" s="1" t="s">
        <v>834</v>
      </c>
    </row>
    <row r="9" spans="1:7" ht="26.25" thickBot="1" x14ac:dyDescent="0.3">
      <c r="A9" s="28" t="s">
        <v>122</v>
      </c>
      <c r="B9" s="28" t="s">
        <v>245</v>
      </c>
      <c r="C9" s="33">
        <v>142005</v>
      </c>
      <c r="D9" s="33">
        <v>1.07</v>
      </c>
      <c r="E9" s="33">
        <v>152002</v>
      </c>
      <c r="F9" s="33">
        <v>0.88</v>
      </c>
      <c r="G9" s="33">
        <v>133195</v>
      </c>
    </row>
    <row r="10" spans="1:7" ht="15.75" thickBot="1" x14ac:dyDescent="0.3">
      <c r="A10" s="3" t="s">
        <v>77</v>
      </c>
      <c r="B10" s="3" t="s">
        <v>130</v>
      </c>
      <c r="C10" s="1">
        <v>13051</v>
      </c>
      <c r="D10" s="2">
        <v>3.91</v>
      </c>
      <c r="E10" s="1">
        <v>51022</v>
      </c>
      <c r="F10" s="2">
        <v>0.67</v>
      </c>
      <c r="G10" s="1">
        <v>34339</v>
      </c>
    </row>
    <row r="11" spans="1:7" ht="15.75" thickBot="1" x14ac:dyDescent="0.3">
      <c r="A11" s="3" t="s">
        <v>77</v>
      </c>
      <c r="B11" s="3" t="s">
        <v>131</v>
      </c>
      <c r="C11" s="1">
        <v>19321</v>
      </c>
      <c r="D11" s="2">
        <v>1.1200000000000001</v>
      </c>
      <c r="E11" s="1">
        <v>21608</v>
      </c>
      <c r="F11" s="2">
        <v>0.99</v>
      </c>
      <c r="G11" s="1">
        <v>21463</v>
      </c>
    </row>
    <row r="12" spans="1:7" ht="15.75" thickBot="1" x14ac:dyDescent="0.3">
      <c r="A12" s="3" t="s">
        <v>77</v>
      </c>
      <c r="B12" s="3" t="s">
        <v>132</v>
      </c>
      <c r="C12" s="1">
        <v>3683</v>
      </c>
      <c r="D12" s="2">
        <v>1.05</v>
      </c>
      <c r="E12" s="1">
        <v>3881</v>
      </c>
      <c r="F12" s="2">
        <v>0.92</v>
      </c>
      <c r="G12" s="1">
        <v>3584</v>
      </c>
    </row>
    <row r="13" spans="1:7" ht="15.75" thickBot="1" x14ac:dyDescent="0.3">
      <c r="A13" s="3" t="s">
        <v>77</v>
      </c>
      <c r="B13" s="3" t="s">
        <v>133</v>
      </c>
      <c r="C13" s="1">
        <v>3600</v>
      </c>
      <c r="D13" s="2">
        <v>1</v>
      </c>
      <c r="E13" s="1">
        <v>3599</v>
      </c>
      <c r="F13" s="2">
        <v>0.93</v>
      </c>
      <c r="G13" s="1">
        <v>3352</v>
      </c>
    </row>
    <row r="14" spans="1:7" ht="15.75" thickBot="1" x14ac:dyDescent="0.3">
      <c r="A14" s="3" t="s">
        <v>77</v>
      </c>
      <c r="B14" s="3" t="s">
        <v>134</v>
      </c>
      <c r="C14" s="1">
        <v>1902</v>
      </c>
      <c r="D14" s="2">
        <v>0.96</v>
      </c>
      <c r="E14" s="1">
        <v>1822</v>
      </c>
      <c r="F14" s="2">
        <v>0.8</v>
      </c>
      <c r="G14" s="1">
        <v>1455</v>
      </c>
    </row>
    <row r="15" spans="1:7" ht="15.75" thickBot="1" x14ac:dyDescent="0.3">
      <c r="A15" s="3" t="s">
        <v>77</v>
      </c>
      <c r="B15" s="3" t="s">
        <v>135</v>
      </c>
      <c r="C15" s="1">
        <v>242</v>
      </c>
      <c r="D15" s="2">
        <v>0.96</v>
      </c>
      <c r="E15" s="1">
        <v>232</v>
      </c>
      <c r="F15" s="2">
        <v>1</v>
      </c>
      <c r="G15" s="1">
        <v>232</v>
      </c>
    </row>
    <row r="16" spans="1:7" ht="15.75" thickBot="1" x14ac:dyDescent="0.3">
      <c r="A16" s="3" t="s">
        <v>77</v>
      </c>
      <c r="B16" s="3" t="s">
        <v>136</v>
      </c>
      <c r="C16" s="1">
        <v>21</v>
      </c>
      <c r="D16" s="2">
        <v>0.84</v>
      </c>
      <c r="E16" s="1">
        <v>18</v>
      </c>
      <c r="F16" s="2">
        <v>0.8</v>
      </c>
      <c r="G16" s="1">
        <v>14</v>
      </c>
    </row>
    <row r="17" spans="1:7" ht="15.75" thickBot="1" x14ac:dyDescent="0.3">
      <c r="A17" s="3" t="s">
        <v>77</v>
      </c>
      <c r="B17" s="3" t="s">
        <v>137</v>
      </c>
      <c r="C17" s="1" t="s">
        <v>831</v>
      </c>
      <c r="D17" s="2" t="s">
        <v>832</v>
      </c>
      <c r="E17" s="1" t="s">
        <v>273</v>
      </c>
      <c r="F17" s="2" t="s">
        <v>833</v>
      </c>
      <c r="G17" s="1">
        <v>18880</v>
      </c>
    </row>
    <row r="18" spans="1:7" ht="15.75" thickBot="1" x14ac:dyDescent="0.3">
      <c r="A18" s="28" t="s">
        <v>77</v>
      </c>
      <c r="B18" s="28" t="s">
        <v>245</v>
      </c>
      <c r="C18" s="33">
        <v>41822</v>
      </c>
      <c r="D18" s="33">
        <v>1.97</v>
      </c>
      <c r="E18" s="33">
        <v>82181</v>
      </c>
      <c r="F18" s="33">
        <v>1.01</v>
      </c>
      <c r="G18" s="33">
        <v>83320</v>
      </c>
    </row>
    <row r="19" spans="1:7" ht="15.75" thickBot="1" x14ac:dyDescent="0.3">
      <c r="A19" s="3" t="s">
        <v>78</v>
      </c>
      <c r="B19" s="3" t="s">
        <v>138</v>
      </c>
      <c r="C19" s="1">
        <v>108</v>
      </c>
      <c r="D19" s="2">
        <v>1.7</v>
      </c>
      <c r="E19" s="1">
        <v>185</v>
      </c>
      <c r="F19" s="2">
        <v>0.8</v>
      </c>
      <c r="G19" s="1">
        <v>148</v>
      </c>
    </row>
    <row r="20" spans="1:7" ht="15.75" thickBot="1" x14ac:dyDescent="0.3">
      <c r="A20" s="3" t="s">
        <v>78</v>
      </c>
      <c r="B20" s="3" t="s">
        <v>139</v>
      </c>
      <c r="C20" s="1" t="s">
        <v>831</v>
      </c>
      <c r="D20" s="2" t="s">
        <v>832</v>
      </c>
      <c r="E20" s="1">
        <v>16</v>
      </c>
      <c r="F20" s="2">
        <v>0.8</v>
      </c>
      <c r="G20" s="1">
        <v>13</v>
      </c>
    </row>
    <row r="21" spans="1:7" ht="15.75" thickBot="1" x14ac:dyDescent="0.3">
      <c r="A21" s="3" t="s">
        <v>78</v>
      </c>
      <c r="B21" s="3" t="s">
        <v>140</v>
      </c>
      <c r="C21" s="1" t="s">
        <v>831</v>
      </c>
      <c r="D21" s="2" t="s">
        <v>832</v>
      </c>
      <c r="E21" s="1">
        <v>1</v>
      </c>
      <c r="F21" s="2">
        <v>0.8</v>
      </c>
      <c r="G21" s="1">
        <v>1</v>
      </c>
    </row>
    <row r="22" spans="1:7" ht="15.75" thickBot="1" x14ac:dyDescent="0.3">
      <c r="A22" s="28" t="s">
        <v>78</v>
      </c>
      <c r="B22" s="28" t="s">
        <v>245</v>
      </c>
      <c r="C22" s="33">
        <v>108</v>
      </c>
      <c r="D22" s="33">
        <v>1.86</v>
      </c>
      <c r="E22" s="33">
        <v>201</v>
      </c>
      <c r="F22" s="33">
        <v>0.8</v>
      </c>
      <c r="G22" s="33">
        <v>161</v>
      </c>
    </row>
    <row r="23" spans="1:7" ht="15.75" thickBot="1" x14ac:dyDescent="0.3">
      <c r="A23" s="3" t="s">
        <v>79</v>
      </c>
      <c r="B23" s="3" t="s">
        <v>141</v>
      </c>
      <c r="C23" s="1" t="s">
        <v>831</v>
      </c>
      <c r="D23" s="2" t="s">
        <v>832</v>
      </c>
      <c r="E23" s="1">
        <v>1572</v>
      </c>
      <c r="F23" s="2">
        <v>1</v>
      </c>
      <c r="G23" s="1">
        <v>1572</v>
      </c>
    </row>
    <row r="24" spans="1:7" ht="26.25" thickBot="1" x14ac:dyDescent="0.3">
      <c r="A24" s="28" t="s">
        <v>79</v>
      </c>
      <c r="B24" s="28" t="s">
        <v>245</v>
      </c>
      <c r="C24" s="33" t="s">
        <v>233</v>
      </c>
      <c r="D24" s="33" t="s">
        <v>832</v>
      </c>
      <c r="E24" s="33">
        <v>1572</v>
      </c>
      <c r="F24" s="33">
        <v>1</v>
      </c>
      <c r="G24" s="33">
        <v>1572</v>
      </c>
    </row>
    <row r="25" spans="1:7" ht="15.75" thickBot="1" x14ac:dyDescent="0.3">
      <c r="A25" s="3" t="s">
        <v>80</v>
      </c>
      <c r="B25" s="3" t="s">
        <v>80</v>
      </c>
      <c r="C25" s="1">
        <v>35669</v>
      </c>
      <c r="D25" s="2">
        <v>1</v>
      </c>
      <c r="E25" s="1">
        <v>35780</v>
      </c>
      <c r="F25" s="2">
        <v>1</v>
      </c>
      <c r="G25" s="1">
        <v>35780</v>
      </c>
    </row>
    <row r="26" spans="1:7" x14ac:dyDescent="0.25">
      <c r="A26" s="28" t="s">
        <v>80</v>
      </c>
      <c r="B26" s="28" t="s">
        <v>245</v>
      </c>
      <c r="C26" s="33">
        <v>35669</v>
      </c>
      <c r="D26" s="33">
        <v>1</v>
      </c>
      <c r="E26" s="33">
        <v>35780</v>
      </c>
      <c r="F26" s="33">
        <v>1</v>
      </c>
      <c r="G26" s="33">
        <v>35780</v>
      </c>
    </row>
    <row r="27" spans="1:7" x14ac:dyDescent="0.25">
      <c r="A27" s="29" t="s">
        <v>70</v>
      </c>
      <c r="B27" s="29" t="s">
        <v>246</v>
      </c>
      <c r="C27" s="52">
        <v>219604</v>
      </c>
      <c r="D27" s="52">
        <v>1.24</v>
      </c>
      <c r="E27" s="52">
        <v>271736</v>
      </c>
      <c r="F27" s="52">
        <v>0.93</v>
      </c>
      <c r="G27" s="52">
        <v>254027</v>
      </c>
    </row>
  </sheetData>
  <pageMargins left="0.7" right="0.7" top="0.75" bottom="0.75" header="0.3" footer="0.3"/>
  <pageSetup paperSize="9"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DBC45-78D4-40B2-9C94-01BC2D538DF4}">
  <dimension ref="A1:B24"/>
  <sheetViews>
    <sheetView workbookViewId="0">
      <selection activeCell="F3" sqref="F3"/>
    </sheetView>
  </sheetViews>
  <sheetFormatPr defaultRowHeight="15" x14ac:dyDescent="0.25"/>
  <cols>
    <col min="1" max="1" width="28" customWidth="1"/>
    <col min="2" max="2" width="44.140625" customWidth="1"/>
    <col min="3" max="3" width="11.28515625" customWidth="1"/>
  </cols>
  <sheetData>
    <row r="1" spans="1:2" ht="24.95" customHeight="1" thickBot="1" x14ac:dyDescent="0.3">
      <c r="A1" s="128" t="s">
        <v>83</v>
      </c>
      <c r="B1" s="128" t="s">
        <v>84</v>
      </c>
    </row>
    <row r="2" spans="1:2" ht="16.5" thickTop="1" thickBot="1" x14ac:dyDescent="0.3">
      <c r="A2" s="129" t="s">
        <v>80</v>
      </c>
      <c r="B2" s="129" t="s">
        <v>80</v>
      </c>
    </row>
    <row r="3" spans="1:2" ht="15.75" thickBot="1" x14ac:dyDescent="0.3">
      <c r="A3" s="130" t="s">
        <v>76</v>
      </c>
      <c r="B3" s="131"/>
    </row>
    <row r="4" spans="1:2" ht="15.75" thickBot="1" x14ac:dyDescent="0.3">
      <c r="A4" s="132" t="s">
        <v>76</v>
      </c>
      <c r="B4" s="132" t="s">
        <v>129</v>
      </c>
    </row>
    <row r="5" spans="1:2" ht="15.75" thickBot="1" x14ac:dyDescent="0.3">
      <c r="A5" s="129" t="s">
        <v>76</v>
      </c>
      <c r="B5" s="129" t="s">
        <v>806</v>
      </c>
    </row>
    <row r="6" spans="1:2" ht="15.75" thickBot="1" x14ac:dyDescent="0.3">
      <c r="A6" s="129" t="s">
        <v>76</v>
      </c>
      <c r="B6" s="129" t="s">
        <v>123</v>
      </c>
    </row>
    <row r="7" spans="1:2" ht="15.75" thickBot="1" x14ac:dyDescent="0.3">
      <c r="A7" s="129" t="s">
        <v>76</v>
      </c>
      <c r="B7" s="129" t="s">
        <v>125</v>
      </c>
    </row>
    <row r="8" spans="1:2" ht="15.75" thickBot="1" x14ac:dyDescent="0.3">
      <c r="A8" s="129" t="s">
        <v>76</v>
      </c>
      <c r="B8" s="129" t="s">
        <v>807</v>
      </c>
    </row>
    <row r="9" spans="1:2" ht="15.75" thickBot="1" x14ac:dyDescent="0.3">
      <c r="A9" s="129" t="s">
        <v>76</v>
      </c>
      <c r="B9" s="129" t="s">
        <v>124</v>
      </c>
    </row>
    <row r="10" spans="1:2" ht="15.75" thickBot="1" x14ac:dyDescent="0.3">
      <c r="A10" s="129" t="s">
        <v>76</v>
      </c>
      <c r="B10" s="129" t="s">
        <v>126</v>
      </c>
    </row>
    <row r="11" spans="1:2" ht="15.75" thickBot="1" x14ac:dyDescent="0.3">
      <c r="A11" s="150" t="s">
        <v>808</v>
      </c>
      <c r="B11" s="150"/>
    </row>
    <row r="12" spans="1:2" ht="15.75" thickBot="1" x14ac:dyDescent="0.3">
      <c r="A12" s="129" t="s">
        <v>77</v>
      </c>
      <c r="B12" s="129" t="s">
        <v>809</v>
      </c>
    </row>
    <row r="13" spans="1:2" ht="15.75" thickBot="1" x14ac:dyDescent="0.3">
      <c r="A13" s="129" t="s">
        <v>77</v>
      </c>
      <c r="B13" s="129" t="s">
        <v>810</v>
      </c>
    </row>
    <row r="14" spans="1:2" ht="15.75" thickBot="1" x14ac:dyDescent="0.3">
      <c r="A14" s="129" t="s">
        <v>77</v>
      </c>
      <c r="B14" s="129" t="s">
        <v>132</v>
      </c>
    </row>
    <row r="15" spans="1:2" ht="15.75" thickBot="1" x14ac:dyDescent="0.3">
      <c r="A15" s="129" t="s">
        <v>77</v>
      </c>
      <c r="B15" s="129" t="s">
        <v>136</v>
      </c>
    </row>
    <row r="16" spans="1:2" ht="15.75" thickBot="1" x14ac:dyDescent="0.3">
      <c r="A16" s="129" t="s">
        <v>77</v>
      </c>
      <c r="B16" s="129" t="s">
        <v>811</v>
      </c>
    </row>
    <row r="17" spans="1:2" ht="15.75" thickBot="1" x14ac:dyDescent="0.3">
      <c r="A17" s="129" t="s">
        <v>77</v>
      </c>
      <c r="B17" s="129" t="s">
        <v>131</v>
      </c>
    </row>
    <row r="18" spans="1:2" ht="15.75" thickBot="1" x14ac:dyDescent="0.3">
      <c r="A18" s="129" t="s">
        <v>77</v>
      </c>
      <c r="B18" s="129" t="s">
        <v>812</v>
      </c>
    </row>
    <row r="19" spans="1:2" ht="15.75" thickBot="1" x14ac:dyDescent="0.3">
      <c r="A19" s="129" t="s">
        <v>77</v>
      </c>
      <c r="B19" s="129" t="s">
        <v>813</v>
      </c>
    </row>
    <row r="20" spans="1:2" ht="15.75" thickBot="1" x14ac:dyDescent="0.3">
      <c r="A20" s="130" t="s">
        <v>814</v>
      </c>
      <c r="B20" s="131"/>
    </row>
    <row r="21" spans="1:2" ht="15.75" thickBot="1" x14ac:dyDescent="0.3">
      <c r="A21" s="132" t="s">
        <v>78</v>
      </c>
      <c r="B21" s="132" t="s">
        <v>138</v>
      </c>
    </row>
    <row r="22" spans="1:2" ht="15.75" thickBot="1" x14ac:dyDescent="0.3">
      <c r="A22" s="129" t="s">
        <v>78</v>
      </c>
      <c r="B22" s="129" t="s">
        <v>496</v>
      </c>
    </row>
    <row r="23" spans="1:2" ht="15.75" thickBot="1" x14ac:dyDescent="0.3">
      <c r="A23" s="129" t="s">
        <v>78</v>
      </c>
      <c r="B23" s="129" t="s">
        <v>139</v>
      </c>
    </row>
    <row r="24" spans="1:2" ht="15.75" thickBot="1" x14ac:dyDescent="0.3">
      <c r="A24" s="133" t="s">
        <v>79</v>
      </c>
      <c r="B24" s="133" t="s">
        <v>141</v>
      </c>
    </row>
  </sheetData>
  <mergeCells count="1">
    <mergeCell ref="A11:B11"/>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12"/>
  <sheetViews>
    <sheetView topLeftCell="A4" workbookViewId="0">
      <selection activeCell="G33" sqref="G33"/>
    </sheetView>
  </sheetViews>
  <sheetFormatPr defaultColWidth="11.42578125" defaultRowHeight="15" x14ac:dyDescent="0.25"/>
  <cols>
    <col min="2" max="2" width="15.28515625" style="21" bestFit="1" customWidth="1"/>
  </cols>
  <sheetData>
    <row r="1" spans="1:3" x14ac:dyDescent="0.25">
      <c r="A1" t="s">
        <v>84</v>
      </c>
      <c r="B1" s="21" t="s">
        <v>205</v>
      </c>
      <c r="C1" t="s">
        <v>253</v>
      </c>
    </row>
    <row r="2" spans="1:3" x14ac:dyDescent="0.25">
      <c r="A2" t="s">
        <v>124</v>
      </c>
      <c r="B2" s="21">
        <v>251591666</v>
      </c>
      <c r="C2" s="102">
        <v>0.16066499000000001</v>
      </c>
    </row>
    <row r="3" spans="1:3" x14ac:dyDescent="0.25">
      <c r="A3" t="s">
        <v>123</v>
      </c>
      <c r="B3" s="21">
        <v>230272621</v>
      </c>
      <c r="C3" s="102">
        <v>0.14705077</v>
      </c>
    </row>
    <row r="4" spans="1:3" x14ac:dyDescent="0.25">
      <c r="A4" t="s">
        <v>997</v>
      </c>
      <c r="B4" s="21">
        <v>227020791</v>
      </c>
      <c r="C4" s="102">
        <v>0.14497417000000001</v>
      </c>
    </row>
    <row r="5" spans="1:3" x14ac:dyDescent="0.25">
      <c r="A5" t="s">
        <v>125</v>
      </c>
      <c r="B5" s="21">
        <v>180047539</v>
      </c>
      <c r="C5" s="102">
        <v>0.11497731999999999</v>
      </c>
    </row>
    <row r="6" spans="1:3" x14ac:dyDescent="0.25">
      <c r="A6" t="s">
        <v>80</v>
      </c>
      <c r="B6" s="21">
        <v>179982384</v>
      </c>
      <c r="C6" s="102">
        <v>0.11493571</v>
      </c>
    </row>
    <row r="7" spans="1:3" x14ac:dyDescent="0.25">
      <c r="A7" t="s">
        <v>131</v>
      </c>
      <c r="B7" s="21">
        <v>179037503</v>
      </c>
      <c r="C7" s="102">
        <v>0.11433232</v>
      </c>
    </row>
    <row r="8" spans="1:3" x14ac:dyDescent="0.25">
      <c r="A8" t="s">
        <v>137</v>
      </c>
      <c r="B8" s="21">
        <v>109384787</v>
      </c>
      <c r="C8" s="102">
        <v>6.9852490000000003E-2</v>
      </c>
    </row>
    <row r="9" spans="1:3" x14ac:dyDescent="0.25">
      <c r="A9" t="s">
        <v>126</v>
      </c>
      <c r="B9" s="21">
        <v>90144532.099999994</v>
      </c>
      <c r="C9" s="102">
        <v>5.7565779999999997E-2</v>
      </c>
    </row>
    <row r="10" spans="1:3" x14ac:dyDescent="0.25">
      <c r="A10" t="s">
        <v>254</v>
      </c>
      <c r="B10" s="21">
        <v>46895939.200000003</v>
      </c>
      <c r="C10" s="102">
        <v>2.9947479999999999E-2</v>
      </c>
    </row>
    <row r="11" spans="1:3" x14ac:dyDescent="0.25">
      <c r="A11" t="s">
        <v>127</v>
      </c>
      <c r="B11" s="21">
        <v>46044130.600000001</v>
      </c>
      <c r="C11" s="102">
        <v>2.9403519999999999E-2</v>
      </c>
    </row>
    <row r="12" spans="1:3" x14ac:dyDescent="0.25">
      <c r="A12" t="s">
        <v>132</v>
      </c>
      <c r="B12" s="21">
        <v>25517724.300000001</v>
      </c>
      <c r="C12" s="102">
        <v>1.6295469999999999E-2</v>
      </c>
    </row>
  </sheetData>
  <sortState xmlns:xlrd2="http://schemas.microsoft.com/office/spreadsheetml/2017/richdata2" ref="A2:C12">
    <sortCondition descending="1" ref="B2:B12"/>
  </sortState>
  <pageMargins left="0.7" right="0.7" top="0.75" bottom="0.75" header="0.3" footer="0.3"/>
  <pageSetup paperSize="9" orientation="portrait" horizontalDpi="300" verticalDpi="30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C10"/>
  <sheetViews>
    <sheetView workbookViewId="0">
      <selection activeCell="A2" sqref="A2:C10"/>
    </sheetView>
  </sheetViews>
  <sheetFormatPr defaultColWidth="11.42578125" defaultRowHeight="15" x14ac:dyDescent="0.25"/>
  <cols>
    <col min="1" max="1" width="23.7109375" customWidth="1"/>
    <col min="2" max="2" width="11.42578125" style="21"/>
  </cols>
  <sheetData>
    <row r="1" spans="1:3" x14ac:dyDescent="0.25">
      <c r="A1" t="s">
        <v>84</v>
      </c>
      <c r="B1" s="21" t="s">
        <v>250</v>
      </c>
      <c r="C1" t="s">
        <v>253</v>
      </c>
    </row>
    <row r="2" spans="1:3" x14ac:dyDescent="0.25">
      <c r="A2" t="s">
        <v>137</v>
      </c>
      <c r="B2" s="21">
        <v>18880.113799999999</v>
      </c>
      <c r="C2">
        <v>7.4323269999999997E-2</v>
      </c>
    </row>
    <row r="3" spans="1:3" x14ac:dyDescent="0.25">
      <c r="A3" t="s">
        <v>123</v>
      </c>
      <c r="B3" s="21">
        <v>35829.551200000002</v>
      </c>
      <c r="C3">
        <v>0.14104627</v>
      </c>
    </row>
    <row r="4" spans="1:3" x14ac:dyDescent="0.25">
      <c r="A4" t="s">
        <v>125</v>
      </c>
      <c r="B4" s="21">
        <v>40965.085299999999</v>
      </c>
      <c r="C4">
        <v>0.16126276</v>
      </c>
    </row>
    <row r="5" spans="1:3" x14ac:dyDescent="0.25">
      <c r="A5" t="s">
        <v>254</v>
      </c>
      <c r="B5" s="21">
        <v>11980.327600000001</v>
      </c>
      <c r="C5">
        <v>4.7161639999999998E-2</v>
      </c>
    </row>
    <row r="6" spans="1:3" x14ac:dyDescent="0.25">
      <c r="A6" t="s">
        <v>131</v>
      </c>
      <c r="B6" s="21">
        <v>21462.9977</v>
      </c>
      <c r="C6">
        <v>8.4491029999999995E-2</v>
      </c>
    </row>
    <row r="7" spans="1:3" x14ac:dyDescent="0.25">
      <c r="A7" t="s">
        <v>130</v>
      </c>
      <c r="B7" s="21">
        <v>34338.821000000004</v>
      </c>
      <c r="C7">
        <v>0.13517787000000001</v>
      </c>
    </row>
    <row r="8" spans="1:3" x14ac:dyDescent="0.25">
      <c r="A8" t="s">
        <v>124</v>
      </c>
      <c r="B8" s="21">
        <v>44927.082499999997</v>
      </c>
      <c r="C8">
        <v>0.17685951999999999</v>
      </c>
    </row>
    <row r="9" spans="1:3" x14ac:dyDescent="0.25">
      <c r="A9" t="s">
        <v>126</v>
      </c>
      <c r="B9" s="21">
        <v>9862.7558399999998</v>
      </c>
      <c r="C9">
        <v>3.882563E-2</v>
      </c>
    </row>
    <row r="10" spans="1:3" x14ac:dyDescent="0.25">
      <c r="A10" t="s">
        <v>80</v>
      </c>
      <c r="B10" s="21">
        <v>35780.203699999998</v>
      </c>
      <c r="C10">
        <v>0.14085201</v>
      </c>
    </row>
  </sheetData>
  <pageMargins left="0.7" right="0.7" top="0.75" bottom="0.75" header="0.3" footer="0.3"/>
  <pageSetup paperSize="9" orientation="portrait" horizontalDpi="300" verticalDpi="30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30"/>
  <sheetViews>
    <sheetView showGridLines="0" topLeftCell="B1" workbookViewId="0">
      <pane ySplit="1" topLeftCell="A5" activePane="bottomLeft" state="frozen"/>
      <selection pane="bottomLeft" activeCell="D2" sqref="D2:G30"/>
    </sheetView>
  </sheetViews>
  <sheetFormatPr defaultColWidth="11.42578125" defaultRowHeight="15" x14ac:dyDescent="0.25"/>
  <cols>
    <col min="1" max="1" width="21.7109375" customWidth="1"/>
    <col min="2" max="2" width="36.7109375" customWidth="1"/>
    <col min="3" max="3" width="30.7109375" customWidth="1"/>
    <col min="4" max="4" width="32.42578125" style="21" customWidth="1"/>
    <col min="5" max="5" width="33.28515625" style="21" customWidth="1"/>
    <col min="6" max="6" width="27.28515625" customWidth="1"/>
    <col min="7" max="7" width="32.42578125" customWidth="1"/>
    <col min="11" max="12" width="12.28515625" bestFit="1" customWidth="1"/>
  </cols>
  <sheetData>
    <row r="1" spans="1:12" ht="26.25" thickBot="1" x14ac:dyDescent="0.3">
      <c r="A1" s="27" t="s">
        <v>83</v>
      </c>
      <c r="B1" s="27" t="s">
        <v>84</v>
      </c>
      <c r="C1" s="27" t="s">
        <v>255</v>
      </c>
      <c r="D1" s="66" t="s">
        <v>256</v>
      </c>
      <c r="E1" s="66" t="s">
        <v>257</v>
      </c>
      <c r="F1" s="27" t="s">
        <v>258</v>
      </c>
      <c r="G1" s="27" t="s">
        <v>259</v>
      </c>
    </row>
    <row r="2" spans="1:12" ht="16.5" thickTop="1" thickBot="1" x14ac:dyDescent="0.3">
      <c r="A2" s="3" t="s">
        <v>122</v>
      </c>
      <c r="B2" s="3" t="s">
        <v>124</v>
      </c>
      <c r="C2" s="1">
        <v>247669532</v>
      </c>
      <c r="D2" s="67">
        <v>264235879</v>
      </c>
      <c r="E2" s="67">
        <v>263680000</v>
      </c>
      <c r="F2" s="2">
        <v>0.94</v>
      </c>
      <c r="G2" s="2">
        <v>0.94</v>
      </c>
      <c r="I2" s="103"/>
      <c r="J2" s="103"/>
      <c r="K2" s="21"/>
      <c r="L2" s="21"/>
    </row>
    <row r="3" spans="1:12" ht="15.75" thickBot="1" x14ac:dyDescent="0.3">
      <c r="A3" s="3" t="s">
        <v>122</v>
      </c>
      <c r="B3" s="3" t="s">
        <v>123</v>
      </c>
      <c r="C3" s="1">
        <v>230272621</v>
      </c>
      <c r="D3" s="67">
        <v>291048786</v>
      </c>
      <c r="E3" s="67">
        <v>287923483</v>
      </c>
      <c r="F3" s="2">
        <v>0.79</v>
      </c>
      <c r="G3" s="2">
        <v>0.8</v>
      </c>
      <c r="I3" s="103"/>
      <c r="J3" s="103"/>
      <c r="K3" s="21"/>
      <c r="L3" s="21"/>
    </row>
    <row r="4" spans="1:12" ht="15.75" thickBot="1" x14ac:dyDescent="0.3">
      <c r="A4" s="3" t="s">
        <v>122</v>
      </c>
      <c r="B4" s="3" t="s">
        <v>125</v>
      </c>
      <c r="C4" s="1">
        <v>155117442</v>
      </c>
      <c r="D4" s="67">
        <v>192926143</v>
      </c>
      <c r="E4" s="67">
        <v>192874000</v>
      </c>
      <c r="F4" s="2">
        <v>0.8</v>
      </c>
      <c r="G4" s="2">
        <v>0.8</v>
      </c>
      <c r="I4" s="103"/>
      <c r="J4" s="103"/>
      <c r="K4" s="21"/>
      <c r="L4" s="21"/>
    </row>
    <row r="5" spans="1:12" ht="15.75" thickBot="1" x14ac:dyDescent="0.3">
      <c r="A5" s="3" t="s">
        <v>122</v>
      </c>
      <c r="B5" s="3" t="s">
        <v>126</v>
      </c>
      <c r="C5" s="1">
        <v>90144532</v>
      </c>
      <c r="D5" s="67">
        <v>91982999</v>
      </c>
      <c r="E5" s="67">
        <v>94982017</v>
      </c>
      <c r="F5" s="2">
        <v>0.98</v>
      </c>
      <c r="G5" s="2">
        <v>0.95</v>
      </c>
      <c r="I5" s="103"/>
      <c r="J5" s="103"/>
      <c r="K5" s="21"/>
      <c r="L5" s="21"/>
    </row>
    <row r="6" spans="1:12" ht="15.75" thickBot="1" x14ac:dyDescent="0.3">
      <c r="A6" s="3" t="s">
        <v>122</v>
      </c>
      <c r="B6" s="3" t="s">
        <v>127</v>
      </c>
      <c r="C6" s="1">
        <v>46044131</v>
      </c>
      <c r="D6" s="67">
        <v>38895000</v>
      </c>
      <c r="E6" s="67">
        <v>38895000</v>
      </c>
      <c r="F6" s="2">
        <v>1.18</v>
      </c>
      <c r="G6" s="2">
        <v>1.18</v>
      </c>
      <c r="I6" s="103"/>
      <c r="J6" s="103"/>
      <c r="K6" s="21"/>
      <c r="L6" s="21"/>
    </row>
    <row r="7" spans="1:12" ht="15.75" thickBot="1" x14ac:dyDescent="0.3">
      <c r="A7" s="3" t="s">
        <v>122</v>
      </c>
      <c r="B7" s="3" t="s">
        <v>128</v>
      </c>
      <c r="C7" s="1">
        <v>10757036</v>
      </c>
      <c r="D7" s="67">
        <v>10539014</v>
      </c>
      <c r="E7" s="67">
        <v>10382000</v>
      </c>
      <c r="F7" s="2">
        <v>1.02</v>
      </c>
      <c r="G7" s="2">
        <v>1.04</v>
      </c>
      <c r="I7" s="103"/>
      <c r="J7" s="103"/>
      <c r="K7" s="21"/>
      <c r="L7" s="21"/>
    </row>
    <row r="8" spans="1:12" ht="15.75" thickBot="1" x14ac:dyDescent="0.3">
      <c r="A8" s="3" t="s">
        <v>122</v>
      </c>
      <c r="B8" s="3" t="s">
        <v>129</v>
      </c>
      <c r="C8" s="1">
        <v>3624370</v>
      </c>
      <c r="D8" s="67">
        <v>4051001</v>
      </c>
      <c r="E8" s="67">
        <v>3729000</v>
      </c>
      <c r="F8" s="2">
        <v>0.89</v>
      </c>
      <c r="G8" s="2">
        <v>0.97</v>
      </c>
      <c r="I8" s="103"/>
      <c r="J8" s="103"/>
      <c r="K8" s="21"/>
      <c r="L8" s="21"/>
    </row>
    <row r="9" spans="1:12" ht="26.25" thickBot="1" x14ac:dyDescent="0.3">
      <c r="A9" s="28" t="s">
        <v>122</v>
      </c>
      <c r="B9" s="28" t="s">
        <v>245</v>
      </c>
      <c r="C9" s="68">
        <v>783629663</v>
      </c>
      <c r="D9" s="68">
        <v>893678821</v>
      </c>
      <c r="E9" s="68">
        <v>892465500</v>
      </c>
      <c r="F9" s="52">
        <f>C9/D9</f>
        <v>0.87685826785415111</v>
      </c>
      <c r="G9" s="52">
        <f>C9/E9</f>
        <v>0.87805037057454882</v>
      </c>
      <c r="I9" s="98"/>
      <c r="J9" s="98"/>
      <c r="K9" s="21"/>
      <c r="L9" s="21"/>
    </row>
    <row r="10" spans="1:12" ht="15.75" thickBot="1" x14ac:dyDescent="0.3">
      <c r="A10" s="3" t="s">
        <v>77</v>
      </c>
      <c r="B10" s="3" t="s">
        <v>130</v>
      </c>
      <c r="C10" s="1">
        <v>191161091</v>
      </c>
      <c r="D10" s="67">
        <v>159942460</v>
      </c>
      <c r="E10" s="67">
        <v>169083601</v>
      </c>
      <c r="F10" s="2">
        <v>1.2</v>
      </c>
      <c r="G10" s="2">
        <v>1.1299999999999999</v>
      </c>
      <c r="I10" s="103"/>
      <c r="J10" s="103"/>
      <c r="K10" s="21"/>
      <c r="L10" s="21"/>
    </row>
    <row r="11" spans="1:12" ht="15.75" thickBot="1" x14ac:dyDescent="0.3">
      <c r="A11" s="3" t="s">
        <v>77</v>
      </c>
      <c r="B11" s="3" t="s">
        <v>131</v>
      </c>
      <c r="C11" s="1">
        <v>156517490</v>
      </c>
      <c r="D11" s="67">
        <v>129311958</v>
      </c>
      <c r="E11" s="67">
        <v>137218000</v>
      </c>
      <c r="F11" s="2">
        <v>1.21</v>
      </c>
      <c r="G11" s="2">
        <v>1.1399999999999999</v>
      </c>
      <c r="I11" s="103"/>
      <c r="J11" s="103"/>
      <c r="K11" s="21"/>
      <c r="L11" s="21"/>
    </row>
    <row r="12" spans="1:12" ht="15.75" thickBot="1" x14ac:dyDescent="0.3">
      <c r="A12" s="3" t="s">
        <v>77</v>
      </c>
      <c r="B12" s="3" t="s">
        <v>137</v>
      </c>
      <c r="C12" s="1">
        <v>109384787</v>
      </c>
      <c r="D12" s="67">
        <v>89923000</v>
      </c>
      <c r="E12" s="67">
        <v>89923000</v>
      </c>
      <c r="F12" s="2">
        <v>1.22</v>
      </c>
      <c r="G12" s="2">
        <v>1.22</v>
      </c>
      <c r="I12" s="103"/>
      <c r="J12" s="103"/>
      <c r="K12" s="21"/>
      <c r="L12" s="21"/>
    </row>
    <row r="13" spans="1:12" ht="15.75" thickBot="1" x14ac:dyDescent="0.3">
      <c r="A13" s="3" t="s">
        <v>77</v>
      </c>
      <c r="B13" s="3" t="s">
        <v>132</v>
      </c>
      <c r="C13" s="1">
        <v>25517724</v>
      </c>
      <c r="D13" s="67">
        <v>22144000</v>
      </c>
      <c r="E13" s="67">
        <v>26653000</v>
      </c>
      <c r="F13" s="2">
        <v>1.1499999999999999</v>
      </c>
      <c r="G13" s="2">
        <v>0.96</v>
      </c>
      <c r="I13" s="103"/>
      <c r="J13" s="103"/>
      <c r="K13" s="21"/>
      <c r="L13" s="21"/>
    </row>
    <row r="14" spans="1:12" ht="15.75" thickBot="1" x14ac:dyDescent="0.3">
      <c r="A14" s="3" t="s">
        <v>77</v>
      </c>
      <c r="B14" s="3" t="s">
        <v>133</v>
      </c>
      <c r="C14" s="1">
        <v>15364723</v>
      </c>
      <c r="D14" s="67">
        <v>31766118</v>
      </c>
      <c r="E14" s="67">
        <v>32077000</v>
      </c>
      <c r="F14" s="2">
        <v>0.48</v>
      </c>
      <c r="G14" s="2">
        <v>0.48</v>
      </c>
      <c r="I14" s="103"/>
      <c r="J14" s="103"/>
      <c r="K14" s="21"/>
      <c r="L14" s="21"/>
    </row>
    <row r="15" spans="1:12" ht="15.75" thickBot="1" x14ac:dyDescent="0.3">
      <c r="A15" s="3" t="s">
        <v>77</v>
      </c>
      <c r="B15" s="3" t="s">
        <v>134</v>
      </c>
      <c r="C15" s="1">
        <v>3599994</v>
      </c>
      <c r="D15" s="67">
        <v>4101134</v>
      </c>
      <c r="E15" s="67">
        <v>5151000</v>
      </c>
      <c r="F15" s="2">
        <v>0.88</v>
      </c>
      <c r="G15" s="2">
        <v>0.7</v>
      </c>
      <c r="I15" s="103"/>
      <c r="J15" s="103"/>
      <c r="K15" s="21"/>
      <c r="L15" s="21"/>
    </row>
    <row r="16" spans="1:12" ht="15.75" thickBot="1" x14ac:dyDescent="0.3">
      <c r="A16" s="3" t="s">
        <v>77</v>
      </c>
      <c r="B16" s="3" t="s">
        <v>135</v>
      </c>
      <c r="C16" s="1">
        <v>1606864</v>
      </c>
      <c r="D16" s="67">
        <v>1876000</v>
      </c>
      <c r="E16" s="67">
        <v>1876000</v>
      </c>
      <c r="F16" s="2">
        <v>0.86</v>
      </c>
      <c r="G16" s="2">
        <v>0.86</v>
      </c>
      <c r="I16" s="103"/>
      <c r="J16" s="103"/>
      <c r="K16" s="21"/>
      <c r="L16" s="21"/>
    </row>
    <row r="17" spans="1:12" ht="15.75" thickBot="1" x14ac:dyDescent="0.3">
      <c r="A17" s="3" t="s">
        <v>77</v>
      </c>
      <c r="B17" s="3" t="s">
        <v>136</v>
      </c>
      <c r="C17" s="1">
        <v>68380</v>
      </c>
      <c r="D17" s="67">
        <v>239000</v>
      </c>
      <c r="E17" s="67">
        <v>239000</v>
      </c>
      <c r="F17" s="2">
        <v>0.28999999999999998</v>
      </c>
      <c r="G17" s="2">
        <v>0.28999999999999998</v>
      </c>
      <c r="I17" s="103"/>
      <c r="J17" s="103"/>
      <c r="K17" s="21"/>
      <c r="L17" s="21"/>
    </row>
    <row r="18" spans="1:12" ht="15.75" thickBot="1" x14ac:dyDescent="0.3">
      <c r="A18" s="28" t="s">
        <v>77</v>
      </c>
      <c r="B18" s="28" t="s">
        <v>245</v>
      </c>
      <c r="C18" s="68">
        <v>503221052</v>
      </c>
      <c r="D18" s="68">
        <f>SUM(D10:D17)</f>
        <v>439303670</v>
      </c>
      <c r="E18" s="68">
        <f>SUM(E10:E17)</f>
        <v>462220601</v>
      </c>
      <c r="F18" s="52">
        <f>C18/D18</f>
        <v>1.1454970362528498</v>
      </c>
      <c r="G18" s="52">
        <f>C18/E18</f>
        <v>1.0887032099203211</v>
      </c>
      <c r="I18" s="103"/>
      <c r="J18" s="98"/>
      <c r="K18" s="21"/>
      <c r="L18" s="21"/>
    </row>
    <row r="19" spans="1:12" ht="15.75" thickBot="1" x14ac:dyDescent="0.3">
      <c r="A19" s="3" t="s">
        <v>78</v>
      </c>
      <c r="B19" s="3" t="s">
        <v>138</v>
      </c>
      <c r="C19" s="1">
        <v>1235122</v>
      </c>
      <c r="D19" s="67" t="s">
        <v>835</v>
      </c>
      <c r="E19" s="67" t="s">
        <v>836</v>
      </c>
      <c r="F19" s="2"/>
      <c r="G19" s="2"/>
      <c r="K19" s="21"/>
      <c r="L19" s="21"/>
    </row>
    <row r="20" spans="1:12" ht="15.75" thickBot="1" x14ac:dyDescent="0.3">
      <c r="A20" s="3" t="s">
        <v>78</v>
      </c>
      <c r="B20" s="3" t="s">
        <v>139</v>
      </c>
      <c r="C20" s="1">
        <v>25798</v>
      </c>
      <c r="D20" s="67" t="s">
        <v>835</v>
      </c>
      <c r="E20" s="67" t="s">
        <v>836</v>
      </c>
      <c r="F20" s="2"/>
      <c r="G20" s="2"/>
      <c r="K20" s="21"/>
      <c r="L20" s="21"/>
    </row>
    <row r="21" spans="1:12" ht="15.75" thickBot="1" x14ac:dyDescent="0.3">
      <c r="A21" s="3" t="s">
        <v>78</v>
      </c>
      <c r="B21" s="3" t="s">
        <v>140</v>
      </c>
      <c r="C21" s="1">
        <v>11153</v>
      </c>
      <c r="D21" s="67" t="s">
        <v>835</v>
      </c>
      <c r="E21" s="67" t="s">
        <v>836</v>
      </c>
      <c r="F21" s="2"/>
      <c r="G21" s="2"/>
      <c r="K21" s="21"/>
      <c r="L21" s="21"/>
    </row>
    <row r="22" spans="1:12" ht="15.75" thickBot="1" x14ac:dyDescent="0.3">
      <c r="A22" s="28" t="s">
        <v>78</v>
      </c>
      <c r="B22" s="28" t="s">
        <v>245</v>
      </c>
      <c r="C22" s="68">
        <v>1272073</v>
      </c>
      <c r="D22" s="68"/>
      <c r="E22" s="68"/>
      <c r="F22" s="33"/>
      <c r="G22" s="33"/>
      <c r="K22" s="21"/>
      <c r="L22" s="21"/>
    </row>
    <row r="23" spans="1:12" ht="15.75" thickBot="1" x14ac:dyDescent="0.3">
      <c r="A23" s="3" t="s">
        <v>79</v>
      </c>
      <c r="B23" s="3" t="s">
        <v>141</v>
      </c>
      <c r="C23" s="1">
        <v>10602500</v>
      </c>
      <c r="D23" s="67" t="s">
        <v>835</v>
      </c>
      <c r="E23" s="67" t="s">
        <v>836</v>
      </c>
      <c r="F23" s="2"/>
      <c r="G23" s="2"/>
      <c r="K23" s="21"/>
      <c r="L23" s="21"/>
    </row>
    <row r="24" spans="1:12" ht="15.75" thickBot="1" x14ac:dyDescent="0.3">
      <c r="A24" s="28" t="s">
        <v>79</v>
      </c>
      <c r="B24" s="28" t="s">
        <v>245</v>
      </c>
      <c r="C24" s="33">
        <v>10602500</v>
      </c>
      <c r="D24" s="68"/>
      <c r="E24" s="68"/>
      <c r="F24" s="33"/>
      <c r="G24" s="33"/>
      <c r="K24" s="21"/>
      <c r="L24" s="21"/>
    </row>
    <row r="25" spans="1:12" ht="15.75" thickBot="1" x14ac:dyDescent="0.3">
      <c r="A25" s="3" t="s">
        <v>80</v>
      </c>
      <c r="B25" s="3" t="s">
        <v>80</v>
      </c>
      <c r="C25" s="1">
        <v>179982384</v>
      </c>
      <c r="D25" s="67">
        <v>165000000</v>
      </c>
      <c r="E25" s="67">
        <v>165000000</v>
      </c>
      <c r="F25" s="2">
        <v>1.0908023272727272</v>
      </c>
      <c r="G25" s="2">
        <v>1.0908023272727272</v>
      </c>
      <c r="K25" s="21"/>
      <c r="L25" s="21"/>
    </row>
    <row r="26" spans="1:12" ht="15.75" thickBot="1" x14ac:dyDescent="0.3">
      <c r="A26" s="28" t="s">
        <v>80</v>
      </c>
      <c r="B26" s="28" t="s">
        <v>245</v>
      </c>
      <c r="C26" s="68">
        <v>179982384</v>
      </c>
      <c r="D26" s="68">
        <f>D25</f>
        <v>165000000</v>
      </c>
      <c r="E26" s="68">
        <v>165000000</v>
      </c>
      <c r="F26" s="52">
        <f>C26/D26</f>
        <v>1.0908023272727272</v>
      </c>
      <c r="G26" s="52">
        <f>C26/E26</f>
        <v>1.0908023272727272</v>
      </c>
      <c r="K26" s="21"/>
      <c r="L26" s="21"/>
    </row>
    <row r="27" spans="1:12" ht="15.75" thickBot="1" x14ac:dyDescent="0.3">
      <c r="A27" s="3" t="s">
        <v>254</v>
      </c>
      <c r="B27" s="3" t="s">
        <v>260</v>
      </c>
      <c r="C27" s="1">
        <v>87231944</v>
      </c>
      <c r="D27" s="67">
        <v>76919196</v>
      </c>
      <c r="E27" s="67">
        <v>76919000</v>
      </c>
      <c r="F27" s="2">
        <v>1.1299999999999999</v>
      </c>
      <c r="G27" s="2">
        <v>1.1299999999999999</v>
      </c>
      <c r="K27" s="21"/>
      <c r="L27" s="21"/>
    </row>
    <row r="28" spans="1:12" ht="15.75" thickBot="1" x14ac:dyDescent="0.3">
      <c r="A28" s="3"/>
      <c r="B28" s="3" t="s">
        <v>261</v>
      </c>
      <c r="C28" s="1">
        <v>145396174</v>
      </c>
      <c r="D28" s="67">
        <v>145396000</v>
      </c>
      <c r="E28" s="67">
        <v>145396174</v>
      </c>
      <c r="F28" s="2">
        <v>1</v>
      </c>
      <c r="G28" s="2">
        <v>1</v>
      </c>
      <c r="K28" s="21"/>
      <c r="L28" s="21"/>
    </row>
    <row r="29" spans="1:12" ht="15.75" thickBot="1" x14ac:dyDescent="0.3">
      <c r="A29" s="3" t="s">
        <v>254</v>
      </c>
      <c r="B29" s="3" t="s">
        <v>262</v>
      </c>
      <c r="C29" s="1">
        <v>12406329</v>
      </c>
      <c r="D29" s="67">
        <v>4950694</v>
      </c>
      <c r="E29" s="67"/>
      <c r="F29" s="2">
        <v>2.5099999999999998</v>
      </c>
      <c r="G29" s="2"/>
      <c r="K29" s="21"/>
      <c r="L29" s="21"/>
    </row>
    <row r="30" spans="1:12" x14ac:dyDescent="0.25">
      <c r="A30" s="29" t="s">
        <v>70</v>
      </c>
      <c r="B30" s="29" t="s">
        <v>246</v>
      </c>
      <c r="C30" s="69">
        <v>1723742120</v>
      </c>
      <c r="D30" s="69">
        <f>D9+D18+D22+D24+D26+D27+D28+D29</f>
        <v>1725248381</v>
      </c>
      <c r="E30" s="69">
        <f>E9+E18+E22+E24+E26+E27+E28+E29</f>
        <v>1742001275</v>
      </c>
      <c r="F30" s="52">
        <f>C30/D30</f>
        <v>0.99912693092972105</v>
      </c>
      <c r="G30" s="52">
        <f>C30/E30</f>
        <v>0.98951828838357192</v>
      </c>
      <c r="K30" s="21"/>
      <c r="L30" s="21"/>
    </row>
  </sheetData>
  <pageMargins left="0.7" right="0.7" top="0.75" bottom="0.75" header="0.3" footer="0.3"/>
  <pageSetup paperSize="9" orientation="portrait" horizontalDpi="300" verticalDpi="30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39"/>
  <sheetViews>
    <sheetView workbookViewId="0">
      <pane ySplit="1" topLeftCell="A2" activePane="bottomLeft" state="frozen"/>
      <selection pane="bottomLeft" activeCell="B16" sqref="B16:D16"/>
    </sheetView>
  </sheetViews>
  <sheetFormatPr defaultColWidth="11.42578125" defaultRowHeight="15" x14ac:dyDescent="0.25"/>
  <cols>
    <col min="1" max="1" width="22.7109375" customWidth="1"/>
    <col min="2" max="2" width="23.85546875" customWidth="1"/>
    <col min="3" max="3" width="24.7109375" customWidth="1"/>
    <col min="4" max="4" width="23" customWidth="1"/>
    <col min="5" max="5" width="17" bestFit="1" customWidth="1"/>
    <col min="6" max="7" width="15" bestFit="1" customWidth="1"/>
    <col min="12" max="14" width="11.85546875" customWidth="1"/>
  </cols>
  <sheetData>
    <row r="1" spans="1:4" ht="26.25" thickBot="1" x14ac:dyDescent="0.3">
      <c r="A1" s="27" t="s">
        <v>194</v>
      </c>
      <c r="B1" s="27" t="s">
        <v>202</v>
      </c>
      <c r="C1" s="27" t="s">
        <v>86</v>
      </c>
      <c r="D1" s="27" t="s">
        <v>205</v>
      </c>
    </row>
    <row r="2" spans="1:4" ht="16.5" thickTop="1" thickBot="1" x14ac:dyDescent="0.3">
      <c r="A2" s="104" t="s">
        <v>263</v>
      </c>
      <c r="B2" s="105">
        <v>1009799953</v>
      </c>
      <c r="C2" s="105">
        <v>1111184513</v>
      </c>
      <c r="D2" s="105">
        <v>934922945</v>
      </c>
    </row>
    <row r="3" spans="1:4" ht="15.75" thickBot="1" x14ac:dyDescent="0.3">
      <c r="A3" s="106" t="s">
        <v>80</v>
      </c>
      <c r="B3" s="107">
        <v>179078803</v>
      </c>
      <c r="C3" s="107">
        <v>179982384</v>
      </c>
      <c r="D3" s="107">
        <v>179982384</v>
      </c>
    </row>
    <row r="4" spans="1:4" ht="15.75" thickBot="1" x14ac:dyDescent="0.3">
      <c r="A4" s="106" t="s">
        <v>254</v>
      </c>
      <c r="B4" s="107">
        <v>191870852</v>
      </c>
      <c r="C4" s="107">
        <v>196152851</v>
      </c>
      <c r="D4" s="107">
        <v>154960629</v>
      </c>
    </row>
    <row r="5" spans="1:4" ht="15.75" thickBot="1" x14ac:dyDescent="0.3">
      <c r="A5" s="106" t="s">
        <v>264</v>
      </c>
      <c r="B5" s="107" t="s">
        <v>998</v>
      </c>
      <c r="C5" s="107" t="s">
        <v>998</v>
      </c>
      <c r="D5" s="107">
        <v>109384787</v>
      </c>
    </row>
    <row r="6" spans="1:4" ht="15.75" thickBot="1" x14ac:dyDescent="0.3">
      <c r="A6" s="106" t="s">
        <v>207</v>
      </c>
      <c r="B6" s="107">
        <v>55649767.409999996</v>
      </c>
      <c r="C6" s="107">
        <v>62318889.759999998</v>
      </c>
      <c r="D6" s="107">
        <v>56750104.759999998</v>
      </c>
    </row>
    <row r="7" spans="1:4" ht="15.75" thickBot="1" x14ac:dyDescent="0.3">
      <c r="A7" s="106" t="s">
        <v>266</v>
      </c>
      <c r="B7" s="107">
        <v>61383471</v>
      </c>
      <c r="C7" s="107">
        <v>60061352</v>
      </c>
      <c r="D7" s="107">
        <v>46726045</v>
      </c>
    </row>
    <row r="8" spans="1:4" ht="15.75" thickBot="1" x14ac:dyDescent="0.3">
      <c r="A8" s="106" t="s">
        <v>217</v>
      </c>
      <c r="B8" s="107">
        <v>23165251.730999999</v>
      </c>
      <c r="C8" s="107">
        <v>30178913.399590001</v>
      </c>
      <c r="D8" s="107">
        <v>26699666.090424497</v>
      </c>
    </row>
    <row r="9" spans="1:4" ht="15.75" thickBot="1" x14ac:dyDescent="0.3">
      <c r="A9" s="106" t="s">
        <v>267</v>
      </c>
      <c r="B9" s="107">
        <v>15903493</v>
      </c>
      <c r="C9" s="107">
        <v>17290596</v>
      </c>
      <c r="D9" s="107">
        <v>17287249</v>
      </c>
    </row>
    <row r="10" spans="1:4" ht="15.75" thickBot="1" x14ac:dyDescent="0.3">
      <c r="A10" s="106" t="s">
        <v>268</v>
      </c>
      <c r="B10" s="107">
        <v>15953565</v>
      </c>
      <c r="C10" s="107">
        <v>16129394</v>
      </c>
      <c r="D10" s="107">
        <v>13967553</v>
      </c>
    </row>
    <row r="11" spans="1:4" ht="15.75" thickBot="1" x14ac:dyDescent="0.3">
      <c r="A11" s="106" t="s">
        <v>269</v>
      </c>
      <c r="B11" s="107">
        <v>13569655</v>
      </c>
      <c r="C11" s="107">
        <v>13564259</v>
      </c>
      <c r="D11" s="107">
        <v>12440197</v>
      </c>
    </row>
    <row r="12" spans="1:4" ht="15.75" thickBot="1" x14ac:dyDescent="0.3">
      <c r="A12" s="106" t="s">
        <v>215</v>
      </c>
      <c r="B12" s="107">
        <v>6305490</v>
      </c>
      <c r="C12" s="107">
        <v>6769103</v>
      </c>
      <c r="D12" s="107">
        <v>6760247</v>
      </c>
    </row>
    <row r="13" spans="1:4" ht="15.75" thickBot="1" x14ac:dyDescent="0.3">
      <c r="A13" s="106" t="s">
        <v>270</v>
      </c>
      <c r="B13" s="107">
        <v>6982251</v>
      </c>
      <c r="C13" s="107">
        <v>4605480</v>
      </c>
      <c r="D13" s="107">
        <v>3941749</v>
      </c>
    </row>
    <row r="14" spans="1:4" ht="15.75" thickBot="1" x14ac:dyDescent="0.3">
      <c r="A14" s="106" t="s">
        <v>271</v>
      </c>
      <c r="B14" s="107">
        <v>1605175</v>
      </c>
      <c r="C14" s="107">
        <v>1898584</v>
      </c>
      <c r="D14" s="107">
        <v>1559223</v>
      </c>
    </row>
    <row r="15" spans="1:4" s="147" customFormat="1" ht="15.75" thickBot="1" x14ac:dyDescent="0.3">
      <c r="A15" s="106" t="s">
        <v>272</v>
      </c>
      <c r="B15" s="107">
        <v>704954</v>
      </c>
      <c r="C15" s="107">
        <v>696046</v>
      </c>
      <c r="D15" s="107">
        <v>556837</v>
      </c>
    </row>
    <row r="16" spans="1:4" s="147" customFormat="1" x14ac:dyDescent="0.25">
      <c r="A16" s="69" t="s">
        <v>246</v>
      </c>
      <c r="B16" s="69">
        <f>SUM(B2:B15)</f>
        <v>1581972681.141</v>
      </c>
      <c r="C16" s="69">
        <f t="shared" ref="C16:D16" si="0">SUM(C2:C15)</f>
        <v>1700832365.15959</v>
      </c>
      <c r="D16" s="69">
        <f t="shared" si="0"/>
        <v>1565939615.8504245</v>
      </c>
    </row>
    <row r="18" spans="1:7" x14ac:dyDescent="0.25">
      <c r="B18" s="98"/>
      <c r="C18" s="98"/>
      <c r="D18" s="98"/>
    </row>
    <row r="21" spans="1:7" x14ac:dyDescent="0.25">
      <c r="A21" s="118"/>
      <c r="B21" s="119"/>
      <c r="C21" s="119"/>
      <c r="D21" s="119"/>
      <c r="E21" s="21"/>
      <c r="F21" s="21"/>
      <c r="G21" s="21"/>
    </row>
    <row r="22" spans="1:7" x14ac:dyDescent="0.25">
      <c r="A22" s="118"/>
      <c r="B22" s="119"/>
      <c r="C22" s="119"/>
      <c r="D22" s="119"/>
      <c r="E22" s="21"/>
      <c r="F22" s="21"/>
      <c r="G22" s="21"/>
    </row>
    <row r="23" spans="1:7" x14ac:dyDescent="0.25">
      <c r="A23" s="118"/>
      <c r="B23" s="119"/>
      <c r="C23" s="119"/>
      <c r="D23" s="119"/>
      <c r="E23" s="21"/>
      <c r="F23" s="21"/>
      <c r="G23" s="21"/>
    </row>
    <row r="24" spans="1:7" x14ac:dyDescent="0.25">
      <c r="A24" s="118"/>
      <c r="B24" s="120"/>
      <c r="C24" s="120"/>
      <c r="D24" s="119"/>
      <c r="E24" s="21"/>
      <c r="F24" s="21"/>
      <c r="G24" s="21"/>
    </row>
    <row r="25" spans="1:7" x14ac:dyDescent="0.25">
      <c r="A25" s="118"/>
      <c r="B25" s="119"/>
      <c r="C25" s="119"/>
      <c r="D25" s="119"/>
      <c r="E25" s="21"/>
      <c r="F25" s="21"/>
      <c r="G25" s="21"/>
    </row>
    <row r="26" spans="1:7" x14ac:dyDescent="0.25">
      <c r="A26" s="118"/>
      <c r="B26" s="119"/>
      <c r="C26" s="119"/>
      <c r="D26" s="119"/>
      <c r="E26" s="21"/>
      <c r="F26" s="21"/>
      <c r="G26" s="21"/>
    </row>
    <row r="27" spans="1:7" x14ac:dyDescent="0.25">
      <c r="A27" s="118"/>
      <c r="B27" s="119"/>
      <c r="C27" s="119"/>
      <c r="D27" s="119"/>
      <c r="E27" s="21"/>
      <c r="F27" s="21"/>
      <c r="G27" s="21"/>
    </row>
    <row r="28" spans="1:7" x14ac:dyDescent="0.25">
      <c r="A28" s="118"/>
      <c r="B28" s="119"/>
      <c r="C28" s="119"/>
      <c r="D28" s="119"/>
      <c r="E28" s="21"/>
      <c r="F28" s="21"/>
      <c r="G28" s="21"/>
    </row>
    <row r="29" spans="1:7" x14ac:dyDescent="0.25">
      <c r="A29" s="118"/>
      <c r="B29" s="119"/>
      <c r="C29" s="119"/>
      <c r="D29" s="119"/>
      <c r="E29" s="21"/>
      <c r="F29" s="21"/>
      <c r="G29" s="21"/>
    </row>
    <row r="30" spans="1:7" x14ac:dyDescent="0.25">
      <c r="A30" s="118"/>
      <c r="B30" s="119"/>
      <c r="C30" s="119"/>
      <c r="D30" s="119"/>
      <c r="E30" s="21"/>
      <c r="F30" s="21"/>
      <c r="G30" s="21"/>
    </row>
    <row r="31" spans="1:7" x14ac:dyDescent="0.25">
      <c r="A31" s="118"/>
      <c r="B31" s="119"/>
      <c r="C31" s="119"/>
      <c r="D31" s="119"/>
      <c r="E31" s="21"/>
      <c r="F31" s="21"/>
      <c r="G31" s="21"/>
    </row>
    <row r="32" spans="1:7" x14ac:dyDescent="0.25">
      <c r="A32" s="118"/>
      <c r="B32" s="119"/>
      <c r="C32" s="119"/>
      <c r="D32" s="119"/>
      <c r="E32" s="21"/>
      <c r="F32" s="21"/>
      <c r="G32" s="21"/>
    </row>
    <row r="33" spans="1:7" x14ac:dyDescent="0.25">
      <c r="A33" s="118"/>
      <c r="B33" s="119"/>
      <c r="C33" s="119"/>
      <c r="D33" s="119"/>
      <c r="E33" s="21"/>
      <c r="F33" s="21"/>
      <c r="G33" s="21"/>
    </row>
    <row r="34" spans="1:7" x14ac:dyDescent="0.25">
      <c r="A34" s="118"/>
      <c r="B34" s="119"/>
      <c r="C34" s="119"/>
      <c r="D34" s="119"/>
      <c r="E34" s="21"/>
      <c r="F34" s="21"/>
      <c r="G34" s="21"/>
    </row>
    <row r="35" spans="1:7" x14ac:dyDescent="0.25">
      <c r="B35" s="98"/>
      <c r="C35" s="98"/>
      <c r="D35" s="98"/>
    </row>
    <row r="36" spans="1:7" x14ac:dyDescent="0.25">
      <c r="B36" s="70"/>
      <c r="C36" s="70"/>
      <c r="D36" s="70"/>
      <c r="E36" s="70"/>
      <c r="F36" s="70"/>
      <c r="G36" s="70"/>
    </row>
    <row r="39" spans="1:7" x14ac:dyDescent="0.25">
      <c r="A39" s="21"/>
      <c r="B39" s="21"/>
      <c r="C39" s="21"/>
      <c r="D39" s="21"/>
      <c r="E39" s="21"/>
    </row>
  </sheetData>
  <sortState xmlns:xlrd2="http://schemas.microsoft.com/office/spreadsheetml/2017/richdata2" ref="A2:D15">
    <sortCondition descending="1" ref="D2:D15"/>
  </sortState>
  <pageMargins left="0.7" right="0.7" top="0.75" bottom="0.75" header="0.3" footer="0.3"/>
  <pageSetup paperSize="9" orientation="portrait" horizontalDpi="300" verticalDpi="30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37"/>
  <sheetViews>
    <sheetView workbookViewId="0">
      <pane ySplit="1" topLeftCell="A2" activePane="bottomLeft" state="frozen"/>
      <selection pane="bottomLeft" activeCell="F22" sqref="F22"/>
    </sheetView>
  </sheetViews>
  <sheetFormatPr defaultColWidth="11.42578125" defaultRowHeight="15" x14ac:dyDescent="0.25"/>
  <cols>
    <col min="1" max="1" width="22.7109375" customWidth="1"/>
    <col min="2" max="2" width="23" customWidth="1"/>
    <col min="3" max="3" width="23.85546875" customWidth="1"/>
    <col min="4" max="4" width="22.140625" customWidth="1"/>
  </cols>
  <sheetData>
    <row r="1" spans="1:4" ht="26.25" thickBot="1" x14ac:dyDescent="0.3">
      <c r="A1" s="27" t="s">
        <v>194</v>
      </c>
      <c r="B1" s="27" t="s">
        <v>248</v>
      </c>
      <c r="C1" s="27" t="s">
        <v>249</v>
      </c>
      <c r="D1" s="27" t="s">
        <v>250</v>
      </c>
    </row>
    <row r="2" spans="1:4" ht="16.5" thickTop="1" thickBot="1" x14ac:dyDescent="0.3">
      <c r="A2" s="104" t="s">
        <v>263</v>
      </c>
      <c r="B2" s="105">
        <v>136666</v>
      </c>
      <c r="C2" s="105">
        <v>185924</v>
      </c>
      <c r="D2" s="105">
        <v>157918</v>
      </c>
    </row>
    <row r="3" spans="1:4" ht="15.75" thickBot="1" x14ac:dyDescent="0.3">
      <c r="A3" s="106" t="s">
        <v>80</v>
      </c>
      <c r="B3" s="107">
        <v>35669</v>
      </c>
      <c r="C3" s="107">
        <v>35780</v>
      </c>
      <c r="D3" s="107">
        <v>35780</v>
      </c>
    </row>
    <row r="4" spans="1:4" ht="15.75" thickBot="1" x14ac:dyDescent="0.3">
      <c r="A4" s="106" t="s">
        <v>264</v>
      </c>
      <c r="B4" s="107" t="s">
        <v>998</v>
      </c>
      <c r="C4" s="107" t="s">
        <v>998</v>
      </c>
      <c r="D4" s="107">
        <v>18880</v>
      </c>
    </row>
    <row r="5" spans="1:4" ht="15.75" thickBot="1" x14ac:dyDescent="0.3">
      <c r="A5" s="106" t="s">
        <v>254</v>
      </c>
      <c r="B5" s="107">
        <v>12699</v>
      </c>
      <c r="C5" s="107">
        <v>14278</v>
      </c>
      <c r="D5" s="107">
        <v>10000</v>
      </c>
    </row>
    <row r="6" spans="1:4" ht="15.75" thickBot="1" x14ac:dyDescent="0.3">
      <c r="A6" s="106" t="s">
        <v>207</v>
      </c>
      <c r="B6" s="107">
        <v>13077.692637</v>
      </c>
      <c r="C6" s="107">
        <v>13074.692679</v>
      </c>
      <c r="D6" s="107">
        <v>11919.692679</v>
      </c>
    </row>
    <row r="7" spans="1:4" ht="15.75" thickBot="1" x14ac:dyDescent="0.3">
      <c r="A7" s="106" t="s">
        <v>266</v>
      </c>
      <c r="B7" s="107">
        <v>9472</v>
      </c>
      <c r="C7" s="107">
        <v>9213</v>
      </c>
      <c r="D7" s="107">
        <v>7177</v>
      </c>
    </row>
    <row r="8" spans="1:4" ht="15.75" thickBot="1" x14ac:dyDescent="0.3">
      <c r="A8" s="106" t="s">
        <v>217</v>
      </c>
      <c r="B8" s="107">
        <v>2992.0583499999998</v>
      </c>
      <c r="C8" s="107">
        <v>4501.0581109100003</v>
      </c>
      <c r="D8" s="107">
        <v>3919.106491603</v>
      </c>
    </row>
    <row r="9" spans="1:4" ht="15.75" thickBot="1" x14ac:dyDescent="0.3">
      <c r="A9" s="106" t="s">
        <v>267</v>
      </c>
      <c r="B9" s="107">
        <v>3621</v>
      </c>
      <c r="C9" s="107">
        <v>3826</v>
      </c>
      <c r="D9" s="107">
        <v>3826</v>
      </c>
    </row>
    <row r="10" spans="1:4" ht="15.75" thickBot="1" x14ac:dyDescent="0.3">
      <c r="A10" s="106" t="s">
        <v>268</v>
      </c>
      <c r="B10" s="107">
        <v>1710</v>
      </c>
      <c r="C10" s="107">
        <v>1725</v>
      </c>
      <c r="D10" s="107">
        <v>1479</v>
      </c>
    </row>
    <row r="11" spans="1:4" ht="15.75" thickBot="1" x14ac:dyDescent="0.3">
      <c r="A11" s="106" t="s">
        <v>269</v>
      </c>
      <c r="B11" s="107">
        <v>1670</v>
      </c>
      <c r="C11" s="107">
        <v>1634</v>
      </c>
      <c r="D11" s="107">
        <v>1486</v>
      </c>
    </row>
    <row r="12" spans="1:4" ht="15.75" thickBot="1" x14ac:dyDescent="0.3">
      <c r="A12" s="106" t="s">
        <v>215</v>
      </c>
      <c r="B12" s="106">
        <v>1681</v>
      </c>
      <c r="C12" s="106">
        <v>1335</v>
      </c>
      <c r="D12" s="106">
        <v>1334</v>
      </c>
    </row>
    <row r="13" spans="1:4" ht="15.75" thickBot="1" x14ac:dyDescent="0.3">
      <c r="A13" s="106" t="s">
        <v>271</v>
      </c>
      <c r="B13" s="106">
        <v>151</v>
      </c>
      <c r="C13" s="106">
        <v>227</v>
      </c>
      <c r="D13" s="106">
        <v>186</v>
      </c>
    </row>
    <row r="14" spans="1:4" ht="15.75" thickBot="1" x14ac:dyDescent="0.3">
      <c r="A14" s="106" t="s">
        <v>270</v>
      </c>
      <c r="B14" s="106">
        <v>98</v>
      </c>
      <c r="C14" s="106">
        <v>109</v>
      </c>
      <c r="D14" s="107">
        <v>35</v>
      </c>
    </row>
    <row r="15" spans="1:4" s="147" customFormat="1" ht="15.75" thickBot="1" x14ac:dyDescent="0.3">
      <c r="A15" s="106" t="s">
        <v>272</v>
      </c>
      <c r="B15" s="106">
        <v>97</v>
      </c>
      <c r="C15" s="106">
        <v>109</v>
      </c>
      <c r="D15" s="107">
        <v>87</v>
      </c>
    </row>
    <row r="16" spans="1:4" s="147" customFormat="1" x14ac:dyDescent="0.25">
      <c r="A16" s="56" t="s">
        <v>246</v>
      </c>
      <c r="B16" s="69">
        <f>SUM(B2:B15)</f>
        <v>219603.75098700001</v>
      </c>
      <c r="C16" s="69">
        <f t="shared" ref="C16:D16" si="0">SUM(C2:C15)</f>
        <v>271735.75078990997</v>
      </c>
      <c r="D16" s="69">
        <f t="shared" si="0"/>
        <v>254026.79917060299</v>
      </c>
    </row>
    <row r="18" spans="1:5" x14ac:dyDescent="0.25">
      <c r="A18" s="147"/>
      <c r="B18" s="147"/>
      <c r="C18" s="147"/>
      <c r="D18" s="147"/>
      <c r="E18" s="147"/>
    </row>
    <row r="19" spans="1:5" x14ac:dyDescent="0.25">
      <c r="A19" s="147"/>
      <c r="B19" s="147"/>
      <c r="C19" s="147"/>
      <c r="D19" s="147"/>
      <c r="E19" s="147"/>
    </row>
    <row r="20" spans="1:5" x14ac:dyDescent="0.25">
      <c r="A20" s="147"/>
      <c r="B20" s="147"/>
      <c r="C20" s="147"/>
      <c r="D20" s="147"/>
      <c r="E20" s="147"/>
    </row>
    <row r="21" spans="1:5" x14ac:dyDescent="0.25">
      <c r="A21" s="147"/>
      <c r="B21" s="147"/>
      <c r="C21" s="147"/>
      <c r="D21" s="147"/>
      <c r="E21" s="147"/>
    </row>
    <row r="22" spans="1:5" x14ac:dyDescent="0.25">
      <c r="A22" s="147"/>
      <c r="B22" s="147"/>
      <c r="C22" s="147"/>
      <c r="D22" s="147"/>
      <c r="E22" s="147"/>
    </row>
    <row r="23" spans="1:5" x14ac:dyDescent="0.25">
      <c r="A23" s="147"/>
      <c r="B23" s="147"/>
      <c r="C23" s="147"/>
      <c r="D23" s="147"/>
      <c r="E23" s="147"/>
    </row>
    <row r="24" spans="1:5" x14ac:dyDescent="0.25">
      <c r="A24" s="147"/>
      <c r="B24" s="147"/>
      <c r="C24" s="147"/>
      <c r="D24" s="147"/>
      <c r="E24" s="147"/>
    </row>
    <row r="25" spans="1:5" x14ac:dyDescent="0.25">
      <c r="A25" s="147"/>
      <c r="B25" s="147"/>
      <c r="C25" s="147"/>
      <c r="D25" s="147"/>
      <c r="E25" s="147"/>
    </row>
    <row r="26" spans="1:5" x14ac:dyDescent="0.25">
      <c r="A26" s="147"/>
      <c r="B26" s="147"/>
      <c r="C26" s="147"/>
      <c r="D26" s="147"/>
      <c r="E26" s="147"/>
    </row>
    <row r="27" spans="1:5" x14ac:dyDescent="0.25">
      <c r="A27" s="147"/>
      <c r="B27" s="147"/>
      <c r="C27" s="147"/>
      <c r="D27" s="147"/>
      <c r="E27" s="147"/>
    </row>
    <row r="28" spans="1:5" x14ac:dyDescent="0.25">
      <c r="A28" s="147"/>
      <c r="B28" s="147"/>
      <c r="C28" s="147"/>
      <c r="D28" s="147"/>
      <c r="E28" s="147"/>
    </row>
    <row r="29" spans="1:5" x14ac:dyDescent="0.25">
      <c r="A29" s="147"/>
      <c r="B29" s="147"/>
      <c r="C29" s="147"/>
      <c r="D29" s="147"/>
      <c r="E29" s="147"/>
    </row>
    <row r="30" spans="1:5" x14ac:dyDescent="0.25">
      <c r="A30" s="147"/>
      <c r="B30" s="147"/>
      <c r="C30" s="147"/>
      <c r="D30" s="147"/>
      <c r="E30" s="147"/>
    </row>
    <row r="31" spans="1:5" x14ac:dyDescent="0.25">
      <c r="A31" s="147"/>
      <c r="B31" s="147"/>
      <c r="C31" s="147"/>
      <c r="D31" s="147"/>
      <c r="E31" s="147"/>
    </row>
    <row r="32" spans="1:5" x14ac:dyDescent="0.25">
      <c r="A32" s="147"/>
      <c r="B32" s="147"/>
      <c r="C32" s="147"/>
      <c r="D32" s="147"/>
      <c r="E32" s="147"/>
    </row>
    <row r="33" spans="1:5" x14ac:dyDescent="0.25">
      <c r="A33" s="147"/>
      <c r="B33" s="147"/>
      <c r="C33" s="147"/>
      <c r="D33" s="147"/>
      <c r="E33" s="147"/>
    </row>
    <row r="34" spans="1:5" x14ac:dyDescent="0.25">
      <c r="A34" s="147"/>
      <c r="B34" s="147"/>
      <c r="C34" s="147"/>
      <c r="D34" s="147"/>
      <c r="E34" s="147"/>
    </row>
    <row r="35" spans="1:5" x14ac:dyDescent="0.25">
      <c r="A35" s="147"/>
      <c r="B35" s="147"/>
      <c r="C35" s="147"/>
      <c r="D35" s="147"/>
      <c r="E35" s="147"/>
    </row>
    <row r="36" spans="1:5" x14ac:dyDescent="0.25">
      <c r="A36" s="147"/>
      <c r="B36" s="147"/>
      <c r="C36" s="147"/>
      <c r="D36" s="147"/>
      <c r="E36" s="147"/>
    </row>
    <row r="37" spans="1:5" x14ac:dyDescent="0.25">
      <c r="A37" s="147"/>
      <c r="B37" s="147"/>
      <c r="C37" s="147"/>
      <c r="D37" s="147"/>
      <c r="E37" s="147"/>
    </row>
  </sheetData>
  <pageMargins left="0.7" right="0.7" top="0.75" bottom="0.75" header="0.3" footer="0.3"/>
  <pageSetup paperSize="9" orientation="portrait" horizontalDpi="300" verticalDpi="30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N43"/>
  <sheetViews>
    <sheetView showGridLines="0" workbookViewId="0">
      <pane ySplit="1" topLeftCell="A11" activePane="bottomLeft" state="frozen"/>
      <selection pane="bottomLeft" activeCell="D25" sqref="D25"/>
    </sheetView>
  </sheetViews>
  <sheetFormatPr defaultColWidth="11.42578125" defaultRowHeight="15" x14ac:dyDescent="0.25"/>
  <cols>
    <col min="1" max="1" width="35.7109375" customWidth="1"/>
    <col min="2" max="2" width="18.28515625" bestFit="1" customWidth="1"/>
    <col min="3" max="4" width="16.85546875" style="21" bestFit="1" customWidth="1"/>
    <col min="5" max="5" width="15.28515625" style="21" bestFit="1" customWidth="1"/>
    <col min="6" max="6" width="14.28515625" style="21" bestFit="1" customWidth="1"/>
    <col min="7" max="7" width="16.85546875" style="21" bestFit="1" customWidth="1"/>
    <col min="8" max="8" width="11.5703125" style="20" bestFit="1" customWidth="1"/>
    <col min="9" max="10" width="12.5703125" bestFit="1" customWidth="1"/>
    <col min="14" max="14" width="12.5703125" bestFit="1" customWidth="1"/>
  </cols>
  <sheetData>
    <row r="1" spans="1:14" ht="51.75" thickBot="1" x14ac:dyDescent="0.3">
      <c r="A1" s="27" t="s">
        <v>83</v>
      </c>
      <c r="B1" s="27" t="s">
        <v>194</v>
      </c>
      <c r="C1" s="66" t="s">
        <v>86</v>
      </c>
      <c r="D1" s="66" t="s">
        <v>205</v>
      </c>
      <c r="E1" s="66" t="s">
        <v>274</v>
      </c>
      <c r="F1" s="66" t="s">
        <v>275</v>
      </c>
      <c r="G1" s="66" t="s">
        <v>276</v>
      </c>
      <c r="H1" s="61" t="s">
        <v>277</v>
      </c>
    </row>
    <row r="2" spans="1:14" ht="16.5" thickTop="1" thickBot="1" x14ac:dyDescent="0.3">
      <c r="A2" s="57" t="s">
        <v>122</v>
      </c>
      <c r="B2" s="57" t="s">
        <v>263</v>
      </c>
      <c r="C2" s="67">
        <v>574516142.910905</v>
      </c>
      <c r="D2" s="67">
        <v>523002179.91242999</v>
      </c>
      <c r="E2" s="67"/>
      <c r="F2" s="67"/>
      <c r="G2" s="67">
        <v>523002179.91242999</v>
      </c>
      <c r="H2" s="62">
        <f>G2/G$14</f>
        <v>0.64250116566004301</v>
      </c>
      <c r="I2" s="70"/>
      <c r="J2" s="70"/>
    </row>
    <row r="3" spans="1:14" ht="15.75" thickBot="1" x14ac:dyDescent="0.3">
      <c r="A3" s="57" t="s">
        <v>122</v>
      </c>
      <c r="B3" s="57" t="s">
        <v>254</v>
      </c>
      <c r="C3" s="67">
        <v>245860918.43916541</v>
      </c>
      <c r="D3" s="67">
        <v>203091615.84775341</v>
      </c>
      <c r="E3" s="67">
        <v>0</v>
      </c>
      <c r="F3" s="67">
        <v>0</v>
      </c>
      <c r="G3" s="67">
        <v>203091615.84775341</v>
      </c>
      <c r="H3" s="62">
        <f t="shared" ref="H3:H13" si="0">G3/G$14</f>
        <v>0.24949532703632621</v>
      </c>
      <c r="I3" s="20"/>
      <c r="J3" s="70"/>
    </row>
    <row r="4" spans="1:14" ht="15.75" thickBot="1" x14ac:dyDescent="0.3">
      <c r="A4" s="57" t="s">
        <v>122</v>
      </c>
      <c r="B4" s="57" t="s">
        <v>266</v>
      </c>
      <c r="C4" s="67">
        <v>59922503.338332303</v>
      </c>
      <c r="D4" s="67">
        <v>46595527.027744897</v>
      </c>
      <c r="E4" s="67"/>
      <c r="F4" s="67"/>
      <c r="G4" s="67">
        <v>46595527.027744897</v>
      </c>
      <c r="H4" s="62">
        <f t="shared" si="0"/>
        <v>5.7241980205288666E-2</v>
      </c>
      <c r="I4" s="70"/>
      <c r="J4" s="70"/>
    </row>
    <row r="5" spans="1:14" ht="15.75" thickBot="1" x14ac:dyDescent="0.3">
      <c r="A5" s="57" t="s">
        <v>122</v>
      </c>
      <c r="B5" s="57" t="s">
        <v>207</v>
      </c>
      <c r="C5" s="67">
        <v>23802908.8002396</v>
      </c>
      <c r="D5" s="67">
        <v>19267601.885115899</v>
      </c>
      <c r="E5" s="67"/>
      <c r="F5" s="67"/>
      <c r="G5" s="67">
        <v>19267601.885115899</v>
      </c>
      <c r="H5" s="62">
        <f t="shared" si="0"/>
        <v>2.366999057773218E-2</v>
      </c>
      <c r="I5" s="70"/>
      <c r="J5" s="70"/>
    </row>
    <row r="6" spans="1:14" ht="15.75" thickBot="1" x14ac:dyDescent="0.3">
      <c r="A6" s="57" t="s">
        <v>122</v>
      </c>
      <c r="B6" s="57" t="s">
        <v>269</v>
      </c>
      <c r="C6" s="67">
        <v>13564259.3521116</v>
      </c>
      <c r="D6" s="67">
        <v>12440196.506037701</v>
      </c>
      <c r="E6" s="67"/>
      <c r="F6" s="67"/>
      <c r="G6" s="67">
        <v>12440196.506037701</v>
      </c>
      <c r="H6" s="62">
        <f t="shared" si="0"/>
        <v>1.5282614610722113E-2</v>
      </c>
      <c r="I6" s="70"/>
      <c r="J6" s="70"/>
    </row>
    <row r="7" spans="1:14" ht="15.75" thickBot="1" x14ac:dyDescent="0.3">
      <c r="A7" s="57" t="s">
        <v>122</v>
      </c>
      <c r="B7" s="57" t="s">
        <v>270</v>
      </c>
      <c r="C7" s="67">
        <v>4605480.4348078398</v>
      </c>
      <c r="D7" s="67">
        <v>3941748.7457545698</v>
      </c>
      <c r="E7" s="67"/>
      <c r="F7" s="67"/>
      <c r="G7" s="67">
        <v>3941748.7457545698</v>
      </c>
      <c r="H7" s="62">
        <f t="shared" si="0"/>
        <v>4.8423854835755592E-3</v>
      </c>
      <c r="I7" s="70"/>
      <c r="J7" s="70"/>
    </row>
    <row r="8" spans="1:14" ht="15.75" thickBot="1" x14ac:dyDescent="0.3">
      <c r="A8" s="57" t="s">
        <v>122</v>
      </c>
      <c r="B8" s="57" t="s">
        <v>271</v>
      </c>
      <c r="C8" s="67">
        <v>425622.14682371501</v>
      </c>
      <c r="D8" s="67">
        <v>380972.15128368302</v>
      </c>
      <c r="E8" s="67">
        <v>1527803.1944192699</v>
      </c>
      <c r="F8" s="67"/>
      <c r="G8" s="67">
        <v>1908775.3457029499</v>
      </c>
      <c r="H8" s="62">
        <f t="shared" si="0"/>
        <v>2.3449049195218277E-3</v>
      </c>
      <c r="I8" s="70"/>
      <c r="J8" s="70"/>
    </row>
    <row r="9" spans="1:14" ht="15.75" thickBot="1" x14ac:dyDescent="0.3">
      <c r="A9" s="57" t="s">
        <v>122</v>
      </c>
      <c r="B9" s="57" t="s">
        <v>268</v>
      </c>
      <c r="C9" s="67">
        <v>929361.41910683597</v>
      </c>
      <c r="D9" s="67">
        <v>889669.18653363094</v>
      </c>
      <c r="E9" s="67"/>
      <c r="F9" s="67"/>
      <c r="G9" s="67">
        <v>889669.18653363094</v>
      </c>
      <c r="H9" s="62">
        <f t="shared" si="0"/>
        <v>1.0929466670586143E-3</v>
      </c>
      <c r="I9" s="70"/>
      <c r="J9" s="70"/>
    </row>
    <row r="10" spans="1:14" ht="15.75" thickBot="1" x14ac:dyDescent="0.3">
      <c r="A10" s="57" t="s">
        <v>122</v>
      </c>
      <c r="B10" s="57" t="s">
        <v>272</v>
      </c>
      <c r="C10" s="67">
        <v>696046.244770766</v>
      </c>
      <c r="D10" s="67">
        <v>556836.99581661297</v>
      </c>
      <c r="E10" s="67"/>
      <c r="F10" s="67"/>
      <c r="G10" s="67">
        <v>556836.99581661297</v>
      </c>
      <c r="H10" s="62">
        <f t="shared" si="0"/>
        <v>6.8406678334440995E-4</v>
      </c>
      <c r="I10" s="70"/>
      <c r="J10" s="70"/>
    </row>
    <row r="11" spans="1:14" ht="15.75" thickBot="1" x14ac:dyDescent="0.3">
      <c r="A11" s="57" t="s">
        <v>122</v>
      </c>
      <c r="B11" s="57" t="s">
        <v>215</v>
      </c>
      <c r="C11" s="67">
        <v>37319.437739873501</v>
      </c>
      <c r="D11" s="67">
        <v>36199.854607677298</v>
      </c>
      <c r="E11" s="67"/>
      <c r="F11" s="67"/>
      <c r="G11" s="67">
        <v>36199.854607677298</v>
      </c>
      <c r="H11" s="62">
        <f t="shared" si="0"/>
        <v>4.4471036021400667E-5</v>
      </c>
      <c r="I11" s="70"/>
      <c r="J11" s="70"/>
    </row>
    <row r="12" spans="1:14" ht="15.75" thickBot="1" x14ac:dyDescent="0.3">
      <c r="A12" s="57" t="s">
        <v>122</v>
      </c>
      <c r="B12" s="57" t="s">
        <v>217</v>
      </c>
      <c r="C12" s="67">
        <v>13347.454423650001</v>
      </c>
      <c r="D12" s="67">
        <v>12947.0307909405</v>
      </c>
      <c r="E12" s="67"/>
      <c r="F12" s="67"/>
      <c r="G12" s="67">
        <v>12947.0307909405</v>
      </c>
      <c r="H12" s="62">
        <f t="shared" si="0"/>
        <v>1.5905253734140389E-5</v>
      </c>
      <c r="I12" s="70"/>
      <c r="J12" s="70"/>
    </row>
    <row r="13" spans="1:14" ht="15.75" thickBot="1" x14ac:dyDescent="0.3">
      <c r="A13" s="57" t="s">
        <v>122</v>
      </c>
      <c r="B13" s="57" t="s">
        <v>278</v>
      </c>
      <c r="C13" s="67">
        <v>2266399.7999999998</v>
      </c>
      <c r="D13" s="67">
        <v>2266399.7999999998</v>
      </c>
      <c r="E13" s="67"/>
      <c r="F13" s="67"/>
      <c r="G13" s="67">
        <f>D13</f>
        <v>2266399.7999999998</v>
      </c>
      <c r="H13" s="62">
        <f t="shared" si="0"/>
        <v>2.7842417666318416E-3</v>
      </c>
      <c r="I13" s="70"/>
      <c r="J13" s="70"/>
      <c r="K13" s="70"/>
      <c r="L13" s="70"/>
      <c r="M13" s="70"/>
      <c r="N13" s="70"/>
    </row>
    <row r="14" spans="1:14" ht="15.75" thickBot="1" x14ac:dyDescent="0.3">
      <c r="A14" s="58" t="s">
        <v>122</v>
      </c>
      <c r="B14" s="58" t="s">
        <v>245</v>
      </c>
      <c r="C14" s="68">
        <f t="shared" ref="C14:E14" si="1">SUM(C2:C13)</f>
        <v>926640309.77842665</v>
      </c>
      <c r="D14" s="68">
        <f>SUM(D2:D13)</f>
        <v>812481894.94386899</v>
      </c>
      <c r="E14" s="68">
        <f t="shared" si="1"/>
        <v>1527803.1944192699</v>
      </c>
      <c r="F14" s="68"/>
      <c r="G14" s="68">
        <f>SUM(G2:G13)</f>
        <v>814009698.13828826</v>
      </c>
      <c r="H14" s="33">
        <v>1</v>
      </c>
      <c r="I14" s="70"/>
      <c r="J14" s="70"/>
    </row>
    <row r="15" spans="1:14" ht="15.75" thickBot="1" x14ac:dyDescent="0.3">
      <c r="A15" s="57" t="s">
        <v>77</v>
      </c>
      <c r="B15" s="57" t="s">
        <v>263</v>
      </c>
      <c r="C15" s="67">
        <v>485418906.79987699</v>
      </c>
      <c r="D15" s="67">
        <v>362208785.42214501</v>
      </c>
      <c r="E15" s="67">
        <v>-6861.6431376299997</v>
      </c>
      <c r="F15" s="67"/>
      <c r="G15" s="67">
        <v>362201923.77900702</v>
      </c>
      <c r="H15" s="62">
        <f>G15/G$24</f>
        <v>0.50477254021702589</v>
      </c>
      <c r="I15" s="70"/>
      <c r="J15" s="70"/>
    </row>
    <row r="16" spans="1:14" ht="15.75" thickBot="1" x14ac:dyDescent="0.3">
      <c r="A16" s="57" t="s">
        <v>77</v>
      </c>
      <c r="B16" s="57" t="s">
        <v>264</v>
      </c>
      <c r="C16" s="67">
        <v>0</v>
      </c>
      <c r="D16" s="67">
        <v>109384786.5045</v>
      </c>
      <c r="E16" s="67"/>
      <c r="F16" s="67"/>
      <c r="G16" s="67">
        <v>109384786.5045</v>
      </c>
      <c r="H16" s="62">
        <f t="shared" ref="H16:H23" si="2">G16/G$24</f>
        <v>0.15244103611846613</v>
      </c>
      <c r="I16" s="70"/>
      <c r="J16" s="70"/>
    </row>
    <row r="17" spans="1:14" ht="15.75" thickBot="1" x14ac:dyDescent="0.3">
      <c r="A17" s="57" t="s">
        <v>77</v>
      </c>
      <c r="B17" s="57" t="s">
        <v>207</v>
      </c>
      <c r="C17" s="67">
        <f>34446809.7934552+M19</f>
        <v>34394636.553455196</v>
      </c>
      <c r="D17" s="67">
        <f>33485452.6189059+N19</f>
        <v>33433279.378905896</v>
      </c>
      <c r="E17" s="67">
        <v>45674681.1503359</v>
      </c>
      <c r="F17" s="67">
        <v>11274252.193228399</v>
      </c>
      <c r="G17" s="67">
        <f>D17+E17+F17</f>
        <v>90382212.722470194</v>
      </c>
      <c r="H17" s="62">
        <f t="shared" si="2"/>
        <v>0.12595863277135119</v>
      </c>
      <c r="I17" s="70"/>
      <c r="J17" s="70"/>
      <c r="L17">
        <v>-569612.26899999939</v>
      </c>
      <c r="M17">
        <v>-569631.60041000135</v>
      </c>
      <c r="N17">
        <v>-437271.90957550332</v>
      </c>
    </row>
    <row r="18" spans="1:14" ht="15.75" thickBot="1" x14ac:dyDescent="0.3">
      <c r="A18" s="57" t="s">
        <v>77</v>
      </c>
      <c r="B18" s="57" t="s">
        <v>267</v>
      </c>
      <c r="C18" s="67">
        <v>10793441.4184721</v>
      </c>
      <c r="D18" s="67">
        <v>10790119.0129604</v>
      </c>
      <c r="E18" s="67">
        <v>52793138.512504101</v>
      </c>
      <c r="F18" s="67"/>
      <c r="G18" s="67">
        <v>63583257.525464401</v>
      </c>
      <c r="H18" s="62">
        <f t="shared" si="2"/>
        <v>8.8611021392543482E-2</v>
      </c>
      <c r="I18" s="70"/>
      <c r="J18" s="70"/>
      <c r="L18">
        <v>0</v>
      </c>
      <c r="M18">
        <v>0</v>
      </c>
      <c r="N18">
        <v>0</v>
      </c>
    </row>
    <row r="19" spans="1:14" ht="15.75" thickBot="1" x14ac:dyDescent="0.3">
      <c r="A19" s="57" t="s">
        <v>77</v>
      </c>
      <c r="B19" s="57" t="s">
        <v>215</v>
      </c>
      <c r="C19" s="67">
        <v>6387740.8003218099</v>
      </c>
      <c r="D19" s="67">
        <v>6381566.8653365504</v>
      </c>
      <c r="E19" s="67">
        <v>12203467.0186764</v>
      </c>
      <c r="F19" s="67">
        <v>93608.516399847096</v>
      </c>
      <c r="G19" s="67">
        <v>18678642.400412802</v>
      </c>
      <c r="H19" s="62">
        <f t="shared" si="2"/>
        <v>2.6030965473321111E-2</v>
      </c>
      <c r="I19" s="70"/>
      <c r="J19" s="70"/>
      <c r="L19">
        <v>-39591.589999999851</v>
      </c>
      <c r="M19">
        <v>-52173.240000002086</v>
      </c>
      <c r="N19">
        <v>-52173.240000002086</v>
      </c>
    </row>
    <row r="20" spans="1:14" ht="15.75" thickBot="1" x14ac:dyDescent="0.3">
      <c r="A20" s="57" t="s">
        <v>77</v>
      </c>
      <c r="B20" s="57" t="s">
        <v>217</v>
      </c>
      <c r="C20" s="67">
        <f>19864230.5461226+M17</f>
        <v>19294598.945712596</v>
      </c>
      <c r="D20" s="67">
        <f>16267346.7743752+N17</f>
        <v>15830074.864799697</v>
      </c>
      <c r="E20" s="67">
        <v>8934.3146486620099</v>
      </c>
      <c r="F20" s="67">
        <v>15564.847238086901</v>
      </c>
      <c r="G20" s="67">
        <f>D20+E20+F20</f>
        <v>15854574.026686445</v>
      </c>
      <c r="H20" s="62">
        <f t="shared" si="2"/>
        <v>2.2095281885891639E-2</v>
      </c>
      <c r="I20" s="70"/>
      <c r="J20" s="70"/>
    </row>
    <row r="21" spans="1:14" ht="15.75" thickBot="1" x14ac:dyDescent="0.3">
      <c r="A21" s="57" t="s">
        <v>77</v>
      </c>
      <c r="B21" s="57" t="s">
        <v>268</v>
      </c>
      <c r="C21" s="67">
        <v>14342849.482999999</v>
      </c>
      <c r="D21" s="67">
        <v>12220701.026830001</v>
      </c>
      <c r="E21" s="67"/>
      <c r="F21" s="67"/>
      <c r="G21" s="67">
        <v>12220701.026830001</v>
      </c>
      <c r="H21" s="62">
        <f t="shared" si="2"/>
        <v>1.7031036821078666E-2</v>
      </c>
      <c r="I21" s="70"/>
      <c r="J21" s="70"/>
    </row>
    <row r="22" spans="1:14" ht="15.75" thickBot="1" x14ac:dyDescent="0.3">
      <c r="A22" s="57" t="s">
        <v>77</v>
      </c>
      <c r="B22" s="57" t="s">
        <v>254</v>
      </c>
      <c r="C22" s="67">
        <v>11384252.957701299</v>
      </c>
      <c r="D22" s="67">
        <v>11351047.8730013</v>
      </c>
      <c r="E22" s="67">
        <v>33195011.752553377</v>
      </c>
      <c r="F22" s="67">
        <v>702168.016356815</v>
      </c>
      <c r="G22" s="67">
        <v>45248227.641911477</v>
      </c>
      <c r="H22" s="62">
        <f t="shared" si="2"/>
        <v>6.3058921854488775E-2</v>
      </c>
      <c r="I22" s="70"/>
      <c r="J22" s="70"/>
    </row>
    <row r="23" spans="1:14" ht="15.75" thickBot="1" x14ac:dyDescent="0.3">
      <c r="A23" s="57" t="s">
        <v>77</v>
      </c>
      <c r="B23" s="57" t="s">
        <v>271</v>
      </c>
      <c r="C23" s="67">
        <v>653.70666666666705</v>
      </c>
      <c r="D23" s="67">
        <v>404.31757333333297</v>
      </c>
      <c r="E23" s="67"/>
      <c r="F23" s="67"/>
      <c r="G23" s="67">
        <v>404.31757333333297</v>
      </c>
      <c r="H23" s="62">
        <f t="shared" si="2"/>
        <v>5.6346583258451194E-7</v>
      </c>
      <c r="I23" s="70"/>
      <c r="J23" s="70"/>
    </row>
    <row r="24" spans="1:14" ht="15.75" thickBot="1" x14ac:dyDescent="0.3">
      <c r="A24" s="58" t="s">
        <v>77</v>
      </c>
      <c r="B24" s="58" t="s">
        <v>245</v>
      </c>
      <c r="C24" s="68">
        <f>SUM(C15:C23)</f>
        <v>582017080.66520667</v>
      </c>
      <c r="D24" s="68">
        <f>SUM(D15:D23)</f>
        <v>561600765.26605213</v>
      </c>
      <c r="E24" s="68">
        <f t="shared" ref="E24:F24" si="3">SUM(E15:E23)</f>
        <v>143868371.10558081</v>
      </c>
      <c r="F24" s="68">
        <f t="shared" si="3"/>
        <v>12085593.573223148</v>
      </c>
      <c r="G24" s="68">
        <f>D24+E24+F24</f>
        <v>717554729.94485605</v>
      </c>
      <c r="H24" s="33">
        <v>1</v>
      </c>
      <c r="I24" s="70"/>
      <c r="J24" s="70"/>
    </row>
    <row r="25" spans="1:14" ht="15.75" thickBot="1" x14ac:dyDescent="0.3">
      <c r="A25" s="57" t="s">
        <v>78</v>
      </c>
      <c r="B25" s="57" t="s">
        <v>271</v>
      </c>
      <c r="C25" s="67">
        <v>1472308.4407772999</v>
      </c>
      <c r="D25" s="67">
        <v>1177846.75262184</v>
      </c>
      <c r="E25" s="67"/>
      <c r="F25" s="67"/>
      <c r="G25" s="67">
        <v>1177846.75262184</v>
      </c>
      <c r="H25" s="62">
        <v>0.73947783959333002</v>
      </c>
      <c r="I25" s="70"/>
      <c r="J25" s="70"/>
    </row>
    <row r="26" spans="1:14" ht="15.75" thickBot="1" x14ac:dyDescent="0.3">
      <c r="A26" s="57" t="s">
        <v>78</v>
      </c>
      <c r="B26" s="57" t="s">
        <v>207</v>
      </c>
      <c r="C26" s="67">
        <v>32246.911612466902</v>
      </c>
      <c r="D26" s="67">
        <v>25797.5292899735</v>
      </c>
      <c r="E26" s="67"/>
      <c r="F26" s="67">
        <v>307106.76526528603</v>
      </c>
      <c r="G26" s="67">
        <v>332904.29455525998</v>
      </c>
      <c r="H26" s="62">
        <v>0.209004565306215</v>
      </c>
      <c r="I26" s="70"/>
      <c r="J26" s="70"/>
    </row>
    <row r="27" spans="1:14" ht="15.75" thickBot="1" x14ac:dyDescent="0.3">
      <c r="A27" s="57" t="s">
        <v>78</v>
      </c>
      <c r="B27" s="57" t="s">
        <v>217</v>
      </c>
      <c r="C27" s="67">
        <v>71594.336309999999</v>
      </c>
      <c r="D27" s="67">
        <v>57275.469047999999</v>
      </c>
      <c r="E27" s="67"/>
      <c r="F27" s="67"/>
      <c r="G27" s="67">
        <v>57275.469047999999</v>
      </c>
      <c r="H27" s="62">
        <v>3.5958786674948597E-2</v>
      </c>
      <c r="I27" s="70"/>
      <c r="J27" s="70"/>
    </row>
    <row r="28" spans="1:14" ht="15.75" thickBot="1" x14ac:dyDescent="0.3">
      <c r="A28" s="57" t="s">
        <v>78</v>
      </c>
      <c r="B28" s="57" t="s">
        <v>215</v>
      </c>
      <c r="C28" s="67">
        <v>13941.430175854901</v>
      </c>
      <c r="D28" s="67">
        <v>11153.1441406839</v>
      </c>
      <c r="E28" s="67"/>
      <c r="F28" s="67">
        <v>13629.061623219101</v>
      </c>
      <c r="G28" s="67">
        <v>24782.205763902999</v>
      </c>
      <c r="H28" s="62">
        <v>1.55588084255067E-2</v>
      </c>
      <c r="I28" s="70"/>
      <c r="J28" s="70"/>
    </row>
    <row r="29" spans="1:14" ht="17.100000000000001" customHeight="1" thickBot="1" x14ac:dyDescent="0.3">
      <c r="A29" s="58" t="s">
        <v>78</v>
      </c>
      <c r="B29" s="58" t="s">
        <v>245</v>
      </c>
      <c r="C29" s="68">
        <v>1590091.11887562</v>
      </c>
      <c r="D29" s="68">
        <v>1272072.8951005</v>
      </c>
      <c r="E29" s="68"/>
      <c r="F29" s="68">
        <v>320735.82688850502</v>
      </c>
      <c r="G29" s="68">
        <v>1592808.721989</v>
      </c>
      <c r="H29" s="33">
        <v>1</v>
      </c>
      <c r="I29" s="70"/>
      <c r="J29" s="70"/>
    </row>
    <row r="30" spans="1:14" ht="15.75" thickBot="1" x14ac:dyDescent="0.3">
      <c r="A30" s="57" t="s">
        <v>79</v>
      </c>
      <c r="B30" s="57" t="s">
        <v>217</v>
      </c>
      <c r="C30" s="67">
        <v>10602499.529486001</v>
      </c>
      <c r="D30" s="67">
        <v>10602499.529486001</v>
      </c>
      <c r="E30" s="67"/>
      <c r="F30" s="67"/>
      <c r="G30" s="67">
        <v>10602499.529486001</v>
      </c>
      <c r="H30" s="62">
        <v>1</v>
      </c>
      <c r="I30" s="70"/>
      <c r="J30" s="70"/>
    </row>
    <row r="31" spans="1:14" ht="14.1" customHeight="1" x14ac:dyDescent="0.25">
      <c r="A31" s="58" t="s">
        <v>79</v>
      </c>
      <c r="B31" s="58" t="s">
        <v>245</v>
      </c>
      <c r="C31" s="68">
        <v>10602499.529486001</v>
      </c>
      <c r="D31" s="68">
        <v>10602499.529486001</v>
      </c>
      <c r="E31" s="68"/>
      <c r="F31" s="68"/>
      <c r="G31" s="68">
        <v>10602499.529486001</v>
      </c>
      <c r="H31" s="33">
        <v>1</v>
      </c>
      <c r="I31" s="70"/>
      <c r="J31" s="70"/>
    </row>
    <row r="32" spans="1:14" x14ac:dyDescent="0.25">
      <c r="A32" s="147" t="s">
        <v>80</v>
      </c>
      <c r="B32" s="147"/>
      <c r="C32" s="21">
        <v>179982383.73461199</v>
      </c>
      <c r="D32" s="21">
        <v>179982383.73461199</v>
      </c>
      <c r="G32" s="21">
        <v>179982383.73461199</v>
      </c>
      <c r="H32" s="20">
        <v>1</v>
      </c>
    </row>
    <row r="33" spans="1:10" ht="14.1" customHeight="1" x14ac:dyDescent="0.25">
      <c r="A33" s="58" t="s">
        <v>80</v>
      </c>
      <c r="B33" s="58" t="s">
        <v>245</v>
      </c>
      <c r="C33" s="68">
        <v>179982383.73461199</v>
      </c>
      <c r="D33" s="68">
        <v>179982383.73461199</v>
      </c>
      <c r="E33" s="68"/>
      <c r="F33" s="68"/>
      <c r="G33" s="68">
        <v>179982383.73461199</v>
      </c>
      <c r="H33" s="33">
        <v>1</v>
      </c>
      <c r="I33" s="70"/>
      <c r="J33" s="70"/>
    </row>
    <row r="34" spans="1:10" x14ac:dyDescent="0.25">
      <c r="A34" s="52"/>
      <c r="B34" s="56" t="s">
        <v>81</v>
      </c>
      <c r="C34" s="69">
        <f>C14+C24+C29+C31+C33</f>
        <v>1700832364.8266068</v>
      </c>
      <c r="D34" s="69">
        <f>D14+D24+D29+D31+D33</f>
        <v>1565939616.3691196</v>
      </c>
      <c r="E34" s="69">
        <f>E14+E24+E29+E31+E33</f>
        <v>145396174.30000007</v>
      </c>
      <c r="F34" s="69">
        <f>F14+F24+F29+F31+F33</f>
        <v>12406329.400111653</v>
      </c>
      <c r="G34" s="69">
        <f>G14+G24+G29+G31+G33</f>
        <v>1723742120.069231</v>
      </c>
      <c r="H34" s="52">
        <v>1</v>
      </c>
      <c r="I34" s="70"/>
      <c r="J34" s="70"/>
    </row>
    <row r="39" spans="1:10" x14ac:dyDescent="0.25">
      <c r="G39" s="119"/>
    </row>
    <row r="40" spans="1:10" x14ac:dyDescent="0.25">
      <c r="G40" s="119"/>
    </row>
    <row r="41" spans="1:10" x14ac:dyDescent="0.25">
      <c r="G41" s="119"/>
    </row>
    <row r="42" spans="1:10" x14ac:dyDescent="0.25">
      <c r="G42" s="119"/>
    </row>
    <row r="43" spans="1:10" x14ac:dyDescent="0.25">
      <c r="G43" s="119"/>
    </row>
  </sheetData>
  <pageMargins left="0.7" right="0.7" top="0.75" bottom="0.75" header="0.3" footer="0.3"/>
  <pageSetup paperSize="9" orientation="portrait" horizontalDpi="300" verticalDpi="30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K27"/>
  <sheetViews>
    <sheetView topLeftCell="C1" workbookViewId="0">
      <pane ySplit="1" topLeftCell="A2" activePane="bottomLeft" state="frozen"/>
      <selection pane="bottomLeft" activeCell="I2" sqref="I2:I27"/>
    </sheetView>
  </sheetViews>
  <sheetFormatPr defaultColWidth="11.42578125" defaultRowHeight="15" x14ac:dyDescent="0.25"/>
  <cols>
    <col min="1" max="1" width="21.7109375" customWidth="1"/>
    <col min="2" max="2" width="36.7109375" customWidth="1"/>
    <col min="3" max="3" width="19.5703125" customWidth="1"/>
    <col min="4" max="4" width="32.42578125" customWidth="1"/>
    <col min="5" max="5" width="33.28515625" style="21" customWidth="1"/>
    <col min="6" max="6" width="34.140625" style="21" customWidth="1"/>
    <col min="7" max="7" width="23.85546875" customWidth="1"/>
    <col min="8" max="8" width="35.85546875" customWidth="1"/>
    <col min="9" max="9" width="24.7109375" style="21" customWidth="1"/>
    <col min="10" max="10" width="11.7109375" customWidth="1"/>
    <col min="11" max="11" width="24.7109375" style="21" customWidth="1"/>
  </cols>
  <sheetData>
    <row r="1" spans="1:11" ht="26.25" thickBot="1" x14ac:dyDescent="0.3">
      <c r="A1" s="27" t="s">
        <v>83</v>
      </c>
      <c r="B1" s="27" t="s">
        <v>84</v>
      </c>
      <c r="C1" s="27" t="s">
        <v>194</v>
      </c>
      <c r="D1" s="27" t="s">
        <v>41</v>
      </c>
      <c r="E1" s="66" t="s">
        <v>279</v>
      </c>
      <c r="F1" s="66" t="s">
        <v>280</v>
      </c>
      <c r="G1" s="27" t="s">
        <v>202</v>
      </c>
      <c r="H1" s="27" t="s">
        <v>281</v>
      </c>
      <c r="I1" s="66" t="s">
        <v>86</v>
      </c>
      <c r="J1" s="27" t="s">
        <v>73</v>
      </c>
      <c r="K1" s="66" t="s">
        <v>205</v>
      </c>
    </row>
    <row r="2" spans="1:11" ht="16.5" thickTop="1" thickBot="1" x14ac:dyDescent="0.3">
      <c r="A2" s="3" t="s">
        <v>122</v>
      </c>
      <c r="B2" s="3" t="s">
        <v>128</v>
      </c>
      <c r="C2" s="3" t="s">
        <v>254</v>
      </c>
      <c r="D2" s="3" t="s">
        <v>282</v>
      </c>
      <c r="E2" s="67">
        <v>10925789.039999999</v>
      </c>
      <c r="F2" s="67">
        <v>12075278.8226468</v>
      </c>
      <c r="G2" s="122">
        <v>54738.203090399998</v>
      </c>
      <c r="H2" s="62">
        <v>1.10520885754232</v>
      </c>
      <c r="I2" s="67">
        <v>60497.146901460699</v>
      </c>
      <c r="J2" s="62">
        <v>0.47999999999999898</v>
      </c>
      <c r="K2" s="67">
        <v>29038.6305127011</v>
      </c>
    </row>
    <row r="3" spans="1:11" ht="15.75" thickBot="1" x14ac:dyDescent="0.3">
      <c r="A3" s="3" t="s">
        <v>122</v>
      </c>
      <c r="B3" s="3" t="s">
        <v>124</v>
      </c>
      <c r="C3" s="3" t="s">
        <v>254</v>
      </c>
      <c r="D3" s="3" t="s">
        <v>283</v>
      </c>
      <c r="E3" s="67">
        <v>3179136.6200000499</v>
      </c>
      <c r="F3" s="67">
        <v>3179249.5009980402</v>
      </c>
      <c r="G3" s="122">
        <v>15927.474367999899</v>
      </c>
      <c r="H3" s="62">
        <v>1.00003551297508</v>
      </c>
      <c r="I3" s="67">
        <v>15928.040000000199</v>
      </c>
      <c r="J3" s="62">
        <v>0.94000000000000095</v>
      </c>
      <c r="K3" s="67">
        <v>14972.357600000199</v>
      </c>
    </row>
    <row r="4" spans="1:11" ht="15.75" thickBot="1" x14ac:dyDescent="0.3">
      <c r="A4" s="3" t="s">
        <v>122</v>
      </c>
      <c r="B4" s="3" t="s">
        <v>124</v>
      </c>
      <c r="C4" s="3" t="s">
        <v>215</v>
      </c>
      <c r="D4" s="3" t="s">
        <v>284</v>
      </c>
      <c r="E4" s="67">
        <v>389613.08299999998</v>
      </c>
      <c r="F4" s="67">
        <v>389613.04316546698</v>
      </c>
      <c r="G4" s="122">
        <v>1951.961546</v>
      </c>
      <c r="H4" s="62">
        <v>0.99999989767164699</v>
      </c>
      <c r="I4" s="67">
        <v>1951.96134625899</v>
      </c>
      <c r="J4" s="62">
        <v>0.97</v>
      </c>
      <c r="K4" s="67">
        <v>1893.40250587122</v>
      </c>
    </row>
    <row r="5" spans="1:11" ht="15.75" thickBot="1" x14ac:dyDescent="0.3">
      <c r="A5" s="3" t="s">
        <v>122</v>
      </c>
      <c r="B5" s="3" t="s">
        <v>124</v>
      </c>
      <c r="C5" s="3" t="s">
        <v>271</v>
      </c>
      <c r="D5" s="3" t="s">
        <v>285</v>
      </c>
      <c r="E5" s="67">
        <v>119433.60000000001</v>
      </c>
      <c r="F5" s="67">
        <v>119433.60000000001</v>
      </c>
      <c r="G5" s="122">
        <v>598.36233600000003</v>
      </c>
      <c r="H5" s="62">
        <v>1</v>
      </c>
      <c r="I5" s="67">
        <v>598.36233600000003</v>
      </c>
      <c r="J5" s="62">
        <v>0.97</v>
      </c>
      <c r="K5" s="67">
        <v>580.41146591999996</v>
      </c>
    </row>
    <row r="6" spans="1:11" ht="15.75" thickBot="1" x14ac:dyDescent="0.3">
      <c r="A6" s="3" t="s">
        <v>122</v>
      </c>
      <c r="B6" s="3" t="s">
        <v>124</v>
      </c>
      <c r="C6" s="3" t="s">
        <v>215</v>
      </c>
      <c r="D6" s="3" t="s">
        <v>286</v>
      </c>
      <c r="E6" s="67">
        <v>8101.0110000000004</v>
      </c>
      <c r="F6" s="67">
        <v>8101.0112399999998</v>
      </c>
      <c r="G6" s="122">
        <v>40.586064999999998</v>
      </c>
      <c r="H6" s="62">
        <v>1.0000000323362199</v>
      </c>
      <c r="I6" s="67">
        <v>40.5860663124</v>
      </c>
      <c r="J6" s="62">
        <v>0.97</v>
      </c>
      <c r="K6" s="67">
        <v>39.368484323027999</v>
      </c>
    </row>
    <row r="7" spans="1:11" ht="26.25" thickBot="1" x14ac:dyDescent="0.3">
      <c r="A7" s="58" t="s">
        <v>122</v>
      </c>
      <c r="B7" s="58"/>
      <c r="C7" s="58" t="s">
        <v>245</v>
      </c>
      <c r="D7" s="58"/>
      <c r="E7" s="68">
        <v>14622073.354</v>
      </c>
      <c r="F7" s="68">
        <v>15771675.978050301</v>
      </c>
      <c r="G7" s="68">
        <v>73256.5874053999</v>
      </c>
      <c r="H7" s="33">
        <v>1.0786210421290801</v>
      </c>
      <c r="I7" s="68">
        <v>79016.096650032297</v>
      </c>
      <c r="J7" s="33">
        <v>0.58879358183022201</v>
      </c>
      <c r="K7" s="68">
        <v>46524.1705688156</v>
      </c>
    </row>
    <row r="8" spans="1:11" ht="15.75" thickBot="1" x14ac:dyDescent="0.3">
      <c r="A8" s="3" t="s">
        <v>77</v>
      </c>
      <c r="B8" s="3" t="s">
        <v>131</v>
      </c>
      <c r="C8" s="3" t="s">
        <v>215</v>
      </c>
      <c r="D8" s="3" t="s">
        <v>286</v>
      </c>
      <c r="E8" s="67">
        <v>141103386.67452699</v>
      </c>
      <c r="F8" s="67">
        <v>142606883.44188899</v>
      </c>
      <c r="G8" s="122">
        <v>0</v>
      </c>
      <c r="H8" s="62"/>
      <c r="I8" s="67">
        <v>714460.48604386603</v>
      </c>
      <c r="J8" s="62">
        <v>1</v>
      </c>
      <c r="K8" s="67">
        <v>714460.48604386603</v>
      </c>
    </row>
    <row r="9" spans="1:11" ht="15.75" thickBot="1" x14ac:dyDescent="0.3">
      <c r="A9" s="3" t="s">
        <v>77</v>
      </c>
      <c r="B9" s="3" t="s">
        <v>131</v>
      </c>
      <c r="C9" s="3" t="s">
        <v>215</v>
      </c>
      <c r="D9" s="3" t="s">
        <v>287</v>
      </c>
      <c r="E9" s="67">
        <v>63324536.195773602</v>
      </c>
      <c r="F9" s="67">
        <v>63324540.952314101</v>
      </c>
      <c r="G9" s="122">
        <v>0</v>
      </c>
      <c r="H9" s="62"/>
      <c r="I9" s="67">
        <v>317255.95017109299</v>
      </c>
      <c r="J9" s="62">
        <v>1</v>
      </c>
      <c r="K9" s="67">
        <v>317255.95017109299</v>
      </c>
    </row>
    <row r="10" spans="1:11" ht="15.75" thickBot="1" x14ac:dyDescent="0.3">
      <c r="A10" s="3" t="s">
        <v>77</v>
      </c>
      <c r="B10" s="3" t="s">
        <v>131</v>
      </c>
      <c r="C10" s="3" t="s">
        <v>215</v>
      </c>
      <c r="D10" s="3" t="s">
        <v>284</v>
      </c>
      <c r="E10" s="67">
        <v>37116804.078317001</v>
      </c>
      <c r="F10" s="67">
        <v>37427579.559848502</v>
      </c>
      <c r="G10" s="122">
        <v>0</v>
      </c>
      <c r="H10" s="62"/>
      <c r="I10" s="67">
        <v>187512.17359484101</v>
      </c>
      <c r="J10" s="62">
        <v>1</v>
      </c>
      <c r="K10" s="67">
        <v>187512.17359484101</v>
      </c>
    </row>
    <row r="11" spans="1:11" ht="15.75" thickBot="1" x14ac:dyDescent="0.3">
      <c r="A11" s="3" t="s">
        <v>77</v>
      </c>
      <c r="B11" s="3" t="s">
        <v>132</v>
      </c>
      <c r="C11" s="3"/>
      <c r="D11" s="3"/>
      <c r="E11" s="67">
        <v>95968.09</v>
      </c>
      <c r="F11" s="67">
        <v>24493696.705566801</v>
      </c>
      <c r="G11" s="122">
        <v>24383.929999999498</v>
      </c>
      <c r="H11" s="62">
        <v>5.0128351075479802</v>
      </c>
      <c r="I11" s="67">
        <v>122232.62036399</v>
      </c>
      <c r="J11" s="62">
        <v>1.00546675085876</v>
      </c>
      <c r="K11" s="67">
        <v>122900.835646333</v>
      </c>
    </row>
    <row r="12" spans="1:11" ht="15.75" thickBot="1" x14ac:dyDescent="0.3">
      <c r="A12" s="3" t="s">
        <v>77</v>
      </c>
      <c r="B12" s="3" t="s">
        <v>997</v>
      </c>
      <c r="C12" s="3" t="s">
        <v>217</v>
      </c>
      <c r="D12" s="3" t="s">
        <v>288</v>
      </c>
      <c r="E12" s="67">
        <v>25182246</v>
      </c>
      <c r="F12" s="67">
        <v>25260270</v>
      </c>
      <c r="G12" s="122">
        <v>126163.05246000001</v>
      </c>
      <c r="H12" s="62">
        <v>1.0030983733539891</v>
      </c>
      <c r="I12" s="67">
        <v>126553.95269999999</v>
      </c>
      <c r="J12" s="62">
        <v>0.63</v>
      </c>
      <c r="K12" s="67">
        <v>79728.990200999993</v>
      </c>
    </row>
    <row r="13" spans="1:11" ht="15.75" thickBot="1" x14ac:dyDescent="0.3">
      <c r="A13" s="3" t="s">
        <v>77</v>
      </c>
      <c r="B13" s="3" t="s">
        <v>131</v>
      </c>
      <c r="C13" s="3" t="s">
        <v>215</v>
      </c>
      <c r="D13" s="3" t="s">
        <v>289</v>
      </c>
      <c r="E13" s="67">
        <v>10005842</v>
      </c>
      <c r="F13" s="67">
        <v>10420444.744000001</v>
      </c>
      <c r="G13" s="122">
        <v>0</v>
      </c>
      <c r="H13" s="62"/>
      <c r="I13" s="67">
        <v>52206</v>
      </c>
      <c r="J13" s="62">
        <v>1</v>
      </c>
      <c r="K13" s="67">
        <v>52206</v>
      </c>
    </row>
    <row r="14" spans="1:11" ht="15.75" thickBot="1" x14ac:dyDescent="0.3">
      <c r="A14" s="3" t="s">
        <v>77</v>
      </c>
      <c r="B14" s="3" t="s">
        <v>133</v>
      </c>
      <c r="C14" s="3" t="s">
        <v>215</v>
      </c>
      <c r="D14" s="3" t="s">
        <v>284</v>
      </c>
      <c r="E14" s="67">
        <v>5779769.2305440698</v>
      </c>
      <c r="F14" s="67">
        <v>5784701.3617634</v>
      </c>
      <c r="G14" s="122">
        <v>0</v>
      </c>
      <c r="H14" s="62"/>
      <c r="I14" s="67">
        <v>28981.353822434601</v>
      </c>
      <c r="J14" s="62">
        <v>1.01357256766003</v>
      </c>
      <c r="K14" s="67">
        <v>29374.705208068899</v>
      </c>
    </row>
    <row r="15" spans="1:11" ht="15.75" thickBot="1" x14ac:dyDescent="0.3">
      <c r="A15" s="3" t="s">
        <v>77</v>
      </c>
      <c r="B15" s="3" t="s">
        <v>133</v>
      </c>
      <c r="C15" s="3" t="s">
        <v>215</v>
      </c>
      <c r="D15" s="3" t="s">
        <v>286</v>
      </c>
      <c r="E15" s="67">
        <v>4446053.2994774096</v>
      </c>
      <c r="F15" s="67">
        <v>4445546.9108958701</v>
      </c>
      <c r="G15" s="122">
        <v>0</v>
      </c>
      <c r="H15" s="62"/>
      <c r="I15" s="67">
        <v>22272.1900235883</v>
      </c>
      <c r="J15" s="62">
        <v>1.01617022431153</v>
      </c>
      <c r="K15" s="67">
        <v>22632.336332178798</v>
      </c>
    </row>
    <row r="16" spans="1:11" ht="15.75" thickBot="1" x14ac:dyDescent="0.3">
      <c r="A16" s="3" t="s">
        <v>77</v>
      </c>
      <c r="B16" s="3" t="s">
        <v>135</v>
      </c>
      <c r="C16" s="3"/>
      <c r="D16" s="3"/>
      <c r="E16" s="67">
        <v>4346268.6015543696</v>
      </c>
      <c r="F16" s="67">
        <v>4329483.6015543696</v>
      </c>
      <c r="G16" s="122">
        <v>10274.430555105</v>
      </c>
      <c r="H16" s="62">
        <v>1</v>
      </c>
      <c r="I16" s="67">
        <v>10274.430555105</v>
      </c>
      <c r="J16" s="62">
        <v>1</v>
      </c>
      <c r="K16" s="67">
        <v>10274.430555105</v>
      </c>
    </row>
    <row r="17" spans="1:11" ht="15.75" thickBot="1" x14ac:dyDescent="0.3">
      <c r="A17" s="3" t="s">
        <v>77</v>
      </c>
      <c r="B17" s="3" t="s">
        <v>136</v>
      </c>
      <c r="C17" s="3" t="s">
        <v>215</v>
      </c>
      <c r="D17" s="3" t="s">
        <v>290</v>
      </c>
      <c r="E17" s="67">
        <v>132065.0386425</v>
      </c>
      <c r="F17" s="67">
        <v>133408.92443185</v>
      </c>
      <c r="G17" s="122">
        <v>661.64584359892501</v>
      </c>
      <c r="H17" s="62">
        <v>1.01013847191748</v>
      </c>
      <c r="I17" s="67">
        <v>668.35392140356805</v>
      </c>
      <c r="J17" s="62">
        <v>0.80000000000000104</v>
      </c>
      <c r="K17" s="67">
        <v>534.68313712285499</v>
      </c>
    </row>
    <row r="18" spans="1:11" ht="15.75" thickBot="1" x14ac:dyDescent="0.3">
      <c r="A18" s="3" t="s">
        <v>77</v>
      </c>
      <c r="B18" s="3" t="s">
        <v>136</v>
      </c>
      <c r="C18" s="3" t="s">
        <v>217</v>
      </c>
      <c r="D18" s="3" t="s">
        <v>291</v>
      </c>
      <c r="E18" s="67">
        <v>58532.25</v>
      </c>
      <c r="F18" s="67">
        <v>58532.5</v>
      </c>
      <c r="G18" s="122">
        <v>293.24657250000001</v>
      </c>
      <c r="H18" s="62">
        <v>0.99890761724077803</v>
      </c>
      <c r="I18" s="67">
        <v>292.92623500000002</v>
      </c>
      <c r="J18" s="62">
        <v>0.8</v>
      </c>
      <c r="K18" s="67">
        <v>234.34098800000001</v>
      </c>
    </row>
    <row r="19" spans="1:11" ht="15.75" thickBot="1" x14ac:dyDescent="0.3">
      <c r="A19" s="3" t="s">
        <v>77</v>
      </c>
      <c r="B19" s="3" t="s">
        <v>997</v>
      </c>
      <c r="C19" s="3" t="s">
        <v>271</v>
      </c>
      <c r="D19" s="3" t="s">
        <v>292</v>
      </c>
      <c r="E19" s="67">
        <v>0</v>
      </c>
      <c r="F19" s="67">
        <v>6982.1125000000002</v>
      </c>
      <c r="G19" s="122">
        <v>0</v>
      </c>
      <c r="H19" s="62"/>
      <c r="I19" s="67">
        <v>35.020000000000003</v>
      </c>
      <c r="J19" s="62">
        <v>0.61850000000000005</v>
      </c>
      <c r="K19" s="67">
        <v>21.659870000000002</v>
      </c>
    </row>
    <row r="20" spans="1:11" ht="15.75" thickBot="1" x14ac:dyDescent="0.3">
      <c r="A20" s="58" t="s">
        <v>77</v>
      </c>
      <c r="B20" s="58"/>
      <c r="C20" s="58" t="s">
        <v>245</v>
      </c>
      <c r="D20" s="58"/>
      <c r="E20" s="68">
        <f>SUM(E8:E19)</f>
        <v>291591471.45883602</v>
      </c>
      <c r="F20" s="68">
        <f>SUM(F8:F19)</f>
        <v>318292070.81476396</v>
      </c>
      <c r="G20" s="68">
        <f>SUM(G8:G19)</f>
        <v>161776.30543120345</v>
      </c>
      <c r="H20" s="33">
        <v>9.7940807719596794</v>
      </c>
      <c r="I20" s="68">
        <f>SUM(I8:I19)</f>
        <v>1582745.4574313215</v>
      </c>
      <c r="J20" s="33">
        <v>0.97076011973176002</v>
      </c>
      <c r="K20" s="68">
        <f>SUM(K8:K19)</f>
        <v>1537136.5917476085</v>
      </c>
    </row>
    <row r="21" spans="1:11" ht="15.75" thickBot="1" x14ac:dyDescent="0.3">
      <c r="A21" s="3" t="s">
        <v>78</v>
      </c>
      <c r="B21" s="3" t="s">
        <v>138</v>
      </c>
      <c r="C21" s="3" t="s">
        <v>271</v>
      </c>
      <c r="D21" s="3" t="s">
        <v>293</v>
      </c>
      <c r="E21" s="67">
        <v>0</v>
      </c>
      <c r="F21" s="67">
        <v>1038229.986</v>
      </c>
      <c r="G21" s="122">
        <v>0</v>
      </c>
      <c r="H21" s="62"/>
      <c r="I21" s="67">
        <v>3667.32582</v>
      </c>
      <c r="J21" s="62">
        <v>0.8</v>
      </c>
      <c r="K21" s="67">
        <v>2933.8606559999998</v>
      </c>
    </row>
    <row r="22" spans="1:11" ht="15.75" thickBot="1" x14ac:dyDescent="0.3">
      <c r="A22" s="3" t="s">
        <v>78</v>
      </c>
      <c r="B22" s="3" t="s">
        <v>138</v>
      </c>
      <c r="C22" s="3" t="s">
        <v>271</v>
      </c>
      <c r="D22" s="3" t="s">
        <v>294</v>
      </c>
      <c r="E22" s="67">
        <v>0</v>
      </c>
      <c r="F22" s="67">
        <v>298594.88</v>
      </c>
      <c r="G22" s="122">
        <v>1564</v>
      </c>
      <c r="H22" s="62">
        <v>0.95649616368286405</v>
      </c>
      <c r="I22" s="67">
        <v>1495.96</v>
      </c>
      <c r="J22" s="62">
        <v>0.8</v>
      </c>
      <c r="K22" s="67">
        <v>1196.768</v>
      </c>
    </row>
    <row r="23" spans="1:11" ht="15.75" thickBot="1" x14ac:dyDescent="0.3">
      <c r="A23" s="3" t="s">
        <v>78</v>
      </c>
      <c r="B23" s="3" t="s">
        <v>138</v>
      </c>
      <c r="C23" s="3" t="s">
        <v>271</v>
      </c>
      <c r="D23" s="3" t="s">
        <v>285</v>
      </c>
      <c r="E23" s="67">
        <v>0</v>
      </c>
      <c r="F23" s="67">
        <v>22863.599999999999</v>
      </c>
      <c r="G23" s="122">
        <v>42</v>
      </c>
      <c r="H23" s="62">
        <v>2.72714285714286</v>
      </c>
      <c r="I23" s="67">
        <v>114.54</v>
      </c>
      <c r="J23" s="62">
        <v>0.8</v>
      </c>
      <c r="K23" s="67">
        <v>91.632000000000005</v>
      </c>
    </row>
    <row r="24" spans="1:11" ht="15.75" thickBot="1" x14ac:dyDescent="0.3">
      <c r="A24" s="58" t="s">
        <v>78</v>
      </c>
      <c r="B24" s="58"/>
      <c r="C24" s="58" t="s">
        <v>245</v>
      </c>
      <c r="D24" s="58"/>
      <c r="E24" s="68">
        <v>0</v>
      </c>
      <c r="F24" s="68">
        <v>1359688.466</v>
      </c>
      <c r="G24" s="68">
        <v>1606</v>
      </c>
      <c r="H24" s="33">
        <v>3.2863174470734702</v>
      </c>
      <c r="I24" s="68">
        <v>5277.82582</v>
      </c>
      <c r="J24" s="33">
        <v>0.8</v>
      </c>
      <c r="K24" s="68">
        <v>4222.2606560000004</v>
      </c>
    </row>
    <row r="25" spans="1:11" ht="15.75" thickBot="1" x14ac:dyDescent="0.3">
      <c r="A25" s="3" t="s">
        <v>79</v>
      </c>
      <c r="B25" s="3" t="s">
        <v>141</v>
      </c>
      <c r="C25" s="3" t="s">
        <v>217</v>
      </c>
      <c r="D25" s="3" t="s">
        <v>288</v>
      </c>
      <c r="E25" s="67">
        <v>0</v>
      </c>
      <c r="F25" s="67">
        <v>34965796.414815202</v>
      </c>
      <c r="G25" s="122">
        <v>0</v>
      </c>
      <c r="H25" s="62"/>
      <c r="I25" s="67">
        <v>175178.640038224</v>
      </c>
      <c r="J25" s="62">
        <v>1</v>
      </c>
      <c r="K25" s="67">
        <v>175178.640038224</v>
      </c>
    </row>
    <row r="26" spans="1:11" x14ac:dyDescent="0.25">
      <c r="A26" s="58" t="s">
        <v>79</v>
      </c>
      <c r="B26" s="58"/>
      <c r="C26" s="58" t="s">
        <v>245</v>
      </c>
      <c r="D26" s="58"/>
      <c r="E26" s="68">
        <v>0</v>
      </c>
      <c r="F26" s="68">
        <v>34965796.414815202</v>
      </c>
      <c r="G26" s="33">
        <v>0</v>
      </c>
      <c r="H26" s="33"/>
      <c r="I26" s="68">
        <v>175178.640038224</v>
      </c>
      <c r="J26" s="33">
        <v>1</v>
      </c>
      <c r="K26" s="68">
        <v>175178.640038224</v>
      </c>
    </row>
    <row r="27" spans="1:11" x14ac:dyDescent="0.25">
      <c r="A27" s="59" t="s">
        <v>70</v>
      </c>
      <c r="B27" s="59"/>
      <c r="C27" s="59" t="s">
        <v>81</v>
      </c>
      <c r="D27" s="59"/>
      <c r="E27" s="69">
        <f>E7+E20+E24+E26</f>
        <v>306213544.81283599</v>
      </c>
      <c r="F27" s="69">
        <f t="shared" ref="F27:K27" si="0">F7+F20+F24+F26</f>
        <v>370389231.67362946</v>
      </c>
      <c r="G27" s="69">
        <f t="shared" si="0"/>
        <v>236638.89283660334</v>
      </c>
      <c r="H27" s="52">
        <v>7.7923015307033037</v>
      </c>
      <c r="I27" s="69">
        <f t="shared" si="0"/>
        <v>1842218.0199395777</v>
      </c>
      <c r="J27" s="52">
        <v>0.95623784114472798</v>
      </c>
      <c r="K27" s="69">
        <f t="shared" si="0"/>
        <v>1763061.6630106482</v>
      </c>
    </row>
  </sheetData>
  <autoFilter ref="A1:K28" xr:uid="{00000000-0001-0000-1600-000000000000}"/>
  <pageMargins left="0.7" right="0.7" top="0.75" bottom="0.75" header="0.3" footer="0.3"/>
  <pageSetup paperSize="9" orientation="portrait" horizontalDpi="300" verticalDpi="30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O33"/>
  <sheetViews>
    <sheetView topLeftCell="C1" workbookViewId="0">
      <pane ySplit="1" topLeftCell="A2" activePane="bottomLeft" state="frozen"/>
      <selection pane="bottomLeft" activeCell="O27" sqref="D27:O27"/>
    </sheetView>
  </sheetViews>
  <sheetFormatPr defaultColWidth="11.42578125" defaultRowHeight="15" x14ac:dyDescent="0.25"/>
  <cols>
    <col min="1" max="1" width="21.7109375" customWidth="1"/>
    <col min="2" max="2" width="36.7109375" customWidth="1"/>
    <col min="3" max="3" width="27.28515625" customWidth="1"/>
    <col min="4" max="4" width="40.140625" customWidth="1"/>
    <col min="5" max="5" width="37.5703125" customWidth="1"/>
    <col min="6" max="6" width="11.7109375" customWidth="1"/>
    <col min="7" max="7" width="38.42578125" customWidth="1"/>
    <col min="8" max="8" width="35.85546875" customWidth="1"/>
    <col min="9" max="9" width="24.7109375" customWidth="1"/>
    <col min="10" max="10" width="42.7109375" customWidth="1"/>
    <col min="11" max="11" width="35" customWidth="1"/>
    <col min="12" max="12" width="15" bestFit="1" customWidth="1"/>
    <col min="13" max="13" width="13.5703125" bestFit="1" customWidth="1"/>
    <col min="14" max="14" width="14.42578125" customWidth="1"/>
    <col min="15" max="15" width="25.5703125" customWidth="1"/>
    <col min="16" max="16" width="9.140625" customWidth="1"/>
  </cols>
  <sheetData>
    <row r="1" spans="1:15" ht="26.25" thickBot="1" x14ac:dyDescent="0.3">
      <c r="A1" s="27" t="s">
        <v>83</v>
      </c>
      <c r="B1" s="27" t="s">
        <v>295</v>
      </c>
      <c r="C1" s="27" t="s">
        <v>71</v>
      </c>
      <c r="D1" s="27" t="s">
        <v>296</v>
      </c>
      <c r="E1" s="27" t="s">
        <v>297</v>
      </c>
      <c r="F1" s="27" t="s">
        <v>73</v>
      </c>
      <c r="G1" s="27" t="s">
        <v>298</v>
      </c>
      <c r="H1" s="27" t="s">
        <v>299</v>
      </c>
      <c r="I1" s="27" t="s">
        <v>300</v>
      </c>
      <c r="J1" s="27" t="s">
        <v>301</v>
      </c>
      <c r="K1" s="27" t="s">
        <v>302</v>
      </c>
      <c r="L1" s="27" t="s">
        <v>303</v>
      </c>
      <c r="M1" s="27" t="s">
        <v>304</v>
      </c>
      <c r="N1" s="27" t="s">
        <v>305</v>
      </c>
      <c r="O1" s="27" t="s">
        <v>306</v>
      </c>
    </row>
    <row r="2" spans="1:15" ht="16.5" thickTop="1" thickBot="1" x14ac:dyDescent="0.3">
      <c r="A2" s="3" t="s">
        <v>122</v>
      </c>
      <c r="B2" s="3" t="s">
        <v>123</v>
      </c>
      <c r="C2" s="2">
        <v>0.99134234966505097</v>
      </c>
      <c r="D2" s="1">
        <v>265103071.04486501</v>
      </c>
      <c r="E2" s="1">
        <v>39761.958591377603</v>
      </c>
      <c r="F2" s="2">
        <v>0.86861544172072802</v>
      </c>
      <c r="G2" s="1">
        <v>230272621.157157</v>
      </c>
      <c r="H2" s="1">
        <v>35829.551165162702</v>
      </c>
      <c r="I2" s="1">
        <v>3151873525.3989601</v>
      </c>
      <c r="J2" s="2">
        <v>0.27225693803699202</v>
      </c>
      <c r="K2" s="2">
        <v>1.9890810416342601E-2</v>
      </c>
      <c r="L2" s="1">
        <v>62693318.75</v>
      </c>
      <c r="M2" s="1">
        <v>2879</v>
      </c>
      <c r="N2" s="3" t="s">
        <v>307</v>
      </c>
      <c r="O2" s="4">
        <v>13.910721777212</v>
      </c>
    </row>
    <row r="3" spans="1:15" ht="15.75" thickBot="1" x14ac:dyDescent="0.3">
      <c r="A3" s="3" t="s">
        <v>122</v>
      </c>
      <c r="B3" s="3" t="s">
        <v>124</v>
      </c>
      <c r="C3" s="2">
        <v>1.0157564294469299</v>
      </c>
      <c r="D3" s="1">
        <v>259368246.858915</v>
      </c>
      <c r="E3" s="1">
        <v>46316.981755574103</v>
      </c>
      <c r="F3" s="2">
        <v>0.97001721930521301</v>
      </c>
      <c r="G3" s="1">
        <v>251591665.59415299</v>
      </c>
      <c r="H3" s="1">
        <v>44927.082528109102</v>
      </c>
      <c r="I3" s="1">
        <v>3004333957.9549298</v>
      </c>
      <c r="J3" s="2">
        <v>0.33931870612006498</v>
      </c>
      <c r="K3" s="2">
        <v>2.8415535567860702E-2</v>
      </c>
      <c r="L3" s="1">
        <v>85369758.439999998</v>
      </c>
      <c r="M3" s="1">
        <v>8688</v>
      </c>
      <c r="N3" s="3" t="s">
        <v>307</v>
      </c>
      <c r="O3" s="4">
        <v>12.7238924513959</v>
      </c>
    </row>
    <row r="4" spans="1:15" ht="15.75" thickBot="1" x14ac:dyDescent="0.3">
      <c r="A4" s="3" t="s">
        <v>122</v>
      </c>
      <c r="B4" s="3" t="s">
        <v>125</v>
      </c>
      <c r="C4" s="2">
        <v>1.16639019578731</v>
      </c>
      <c r="D4" s="1">
        <v>222354689.89732</v>
      </c>
      <c r="E4" s="1">
        <v>50609.386075577997</v>
      </c>
      <c r="F4" s="2">
        <v>0.80973124267310603</v>
      </c>
      <c r="G4" s="1">
        <v>180047539.36475</v>
      </c>
      <c r="H4" s="1">
        <v>40965.085316222001</v>
      </c>
      <c r="I4" s="1">
        <v>1810104178.5408399</v>
      </c>
      <c r="J4" s="2">
        <v>8.2448414581922994E-2</v>
      </c>
      <c r="K4" s="2">
        <v>8.2009833168644308E-3</v>
      </c>
      <c r="L4" s="1">
        <v>14844634.17</v>
      </c>
      <c r="M4" s="1">
        <v>1791294</v>
      </c>
      <c r="N4" s="3" t="s">
        <v>308</v>
      </c>
      <c r="O4" s="4">
        <v>11.566849177201201</v>
      </c>
    </row>
    <row r="5" spans="1:15" ht="15.75" thickBot="1" x14ac:dyDescent="0.3">
      <c r="A5" s="3" t="s">
        <v>122</v>
      </c>
      <c r="B5" s="3" t="s">
        <v>126</v>
      </c>
      <c r="C5" s="2">
        <v>0.97628958280724198</v>
      </c>
      <c r="D5" s="1">
        <v>106079921.771322</v>
      </c>
      <c r="E5" s="1">
        <v>11959.064009321201</v>
      </c>
      <c r="F5" s="2">
        <v>0.84977939844477202</v>
      </c>
      <c r="G5" s="1">
        <v>90144532.109902799</v>
      </c>
      <c r="H5" s="1">
        <v>9862.7558387872796</v>
      </c>
      <c r="I5" s="1">
        <v>616666396.80225694</v>
      </c>
      <c r="J5" s="2">
        <v>0.27376116767584802</v>
      </c>
      <c r="K5" s="2">
        <v>4.0018513247955301E-2</v>
      </c>
      <c r="L5" s="1">
        <v>24678072.370000001</v>
      </c>
      <c r="M5" s="1">
        <v>682</v>
      </c>
      <c r="N5" s="3" t="s">
        <v>308</v>
      </c>
      <c r="O5" s="4">
        <v>6.8058010030409699</v>
      </c>
    </row>
    <row r="6" spans="1:15" ht="15.75" thickBot="1" x14ac:dyDescent="0.3">
      <c r="A6" s="3" t="s">
        <v>122</v>
      </c>
      <c r="B6" s="3" t="s">
        <v>127</v>
      </c>
      <c r="C6" s="2">
        <v>1.19466832396392</v>
      </c>
      <c r="D6" s="1">
        <v>47468175.844640099</v>
      </c>
      <c r="E6" s="1"/>
      <c r="F6" s="2">
        <v>0.97</v>
      </c>
      <c r="G6" s="1">
        <v>46044130.569300897</v>
      </c>
      <c r="H6" s="1"/>
      <c r="I6" s="1">
        <v>322308913.98510599</v>
      </c>
      <c r="J6" s="2">
        <v>0.130855925728287</v>
      </c>
      <c r="K6" s="2">
        <v>1.8693703675469599E-2</v>
      </c>
      <c r="L6" s="1">
        <v>6025147.3300000001</v>
      </c>
      <c r="M6" s="1">
        <v>110</v>
      </c>
      <c r="N6" s="3" t="s">
        <v>307</v>
      </c>
      <c r="O6" s="4">
        <v>7</v>
      </c>
    </row>
    <row r="7" spans="1:15" ht="15.75" thickBot="1" x14ac:dyDescent="0.3">
      <c r="A7" s="3" t="s">
        <v>122</v>
      </c>
      <c r="B7" s="3" t="s">
        <v>128</v>
      </c>
      <c r="C7" s="2">
        <v>0.94638490179606105</v>
      </c>
      <c r="D7" s="1">
        <v>22410491.197992399</v>
      </c>
      <c r="E7" s="1">
        <v>3354.2833662824501</v>
      </c>
      <c r="F7" s="2">
        <v>0.48000000000000198</v>
      </c>
      <c r="G7" s="1">
        <v>10757035.7750364</v>
      </c>
      <c r="H7" s="1">
        <v>1610.0560158155799</v>
      </c>
      <c r="I7" s="1">
        <v>187172422.48563299</v>
      </c>
      <c r="J7" s="2">
        <v>0.32141108718415801</v>
      </c>
      <c r="K7" s="2">
        <v>1.8471901562308001E-2</v>
      </c>
      <c r="L7" s="1">
        <v>3457430.5633333302</v>
      </c>
      <c r="M7" s="1">
        <v>65</v>
      </c>
      <c r="N7" s="3" t="s">
        <v>307</v>
      </c>
      <c r="O7" s="4">
        <v>17.399999999999999</v>
      </c>
    </row>
    <row r="8" spans="1:15" ht="15.75" thickBot="1" x14ac:dyDescent="0.3">
      <c r="A8" s="3" t="s">
        <v>122</v>
      </c>
      <c r="B8" s="3" t="s">
        <v>129</v>
      </c>
      <c r="C8" s="2">
        <v>0.95214506011726396</v>
      </c>
      <c r="D8" s="1">
        <v>3855713.1633703201</v>
      </c>
      <c r="E8" s="1"/>
      <c r="F8" s="2">
        <v>0.94</v>
      </c>
      <c r="G8" s="1">
        <v>3624370.3735680999</v>
      </c>
      <c r="H8" s="1"/>
      <c r="I8" s="1">
        <v>15471717.936948501</v>
      </c>
      <c r="J8" s="2">
        <v>0.21719566955433001</v>
      </c>
      <c r="K8" s="2">
        <v>5.08797764545635E-2</v>
      </c>
      <c r="L8" s="1">
        <v>787197.55</v>
      </c>
      <c r="M8" s="1">
        <v>44</v>
      </c>
      <c r="N8" s="3" t="s">
        <v>308</v>
      </c>
      <c r="O8" s="4">
        <v>4.2688015688962198</v>
      </c>
    </row>
    <row r="9" spans="1:15" ht="26.25" thickBot="1" x14ac:dyDescent="0.3">
      <c r="A9" s="58" t="s">
        <v>122</v>
      </c>
      <c r="B9" s="58" t="s">
        <v>245</v>
      </c>
      <c r="C9" s="33">
        <v>1.0417339070809399</v>
      </c>
      <c r="D9" s="68">
        <v>926640309.77842605</v>
      </c>
      <c r="E9" s="33">
        <v>152001.67379813301</v>
      </c>
      <c r="F9" s="33">
        <v>0.87680396197975197</v>
      </c>
      <c r="G9" s="33">
        <v>812481894.94386899</v>
      </c>
      <c r="H9" s="33">
        <v>133194.530864097</v>
      </c>
      <c r="I9" s="33">
        <v>9107931113.1046696</v>
      </c>
      <c r="J9" s="33">
        <v>0.24351996075802099</v>
      </c>
      <c r="K9" s="33">
        <v>2.1723436059881401E-2</v>
      </c>
      <c r="L9" s="33">
        <v>197855559.17333299</v>
      </c>
      <c r="M9" s="33">
        <v>1803762</v>
      </c>
      <c r="N9" s="33"/>
      <c r="O9" s="136">
        <v>11.8929963197939</v>
      </c>
    </row>
    <row r="10" spans="1:15" ht="15.75" thickBot="1" x14ac:dyDescent="0.3">
      <c r="A10" s="3" t="s">
        <v>77</v>
      </c>
      <c r="B10" s="3" t="s">
        <v>130</v>
      </c>
      <c r="C10" s="2">
        <v>1.1599999999999999</v>
      </c>
      <c r="D10" s="1">
        <v>351948577</v>
      </c>
      <c r="E10" s="1">
        <v>51022</v>
      </c>
      <c r="F10" s="2">
        <v>0.65</v>
      </c>
      <c r="G10" s="1">
        <v>227020791</v>
      </c>
      <c r="H10" s="1">
        <v>34339</v>
      </c>
      <c r="I10" s="1">
        <v>1867253824</v>
      </c>
      <c r="J10" s="2">
        <v>0.18</v>
      </c>
      <c r="K10" s="2">
        <v>0.02</v>
      </c>
      <c r="L10" s="1">
        <v>40061037</v>
      </c>
      <c r="M10" s="1">
        <v>6996362.7572484007</v>
      </c>
      <c r="N10" s="3" t="s">
        <v>308</v>
      </c>
      <c r="O10" s="4">
        <v>10.3</v>
      </c>
    </row>
    <row r="11" spans="1:15" ht="15.75" thickBot="1" x14ac:dyDescent="0.3">
      <c r="A11" s="3" t="s">
        <v>77</v>
      </c>
      <c r="B11" s="3" t="s">
        <v>131</v>
      </c>
      <c r="C11" s="2">
        <v>1.1541588819972799</v>
      </c>
      <c r="D11" s="1">
        <v>180428662.51126501</v>
      </c>
      <c r="E11" s="1">
        <v>21607.572938618301</v>
      </c>
      <c r="F11" s="2">
        <v>0.99228969536415501</v>
      </c>
      <c r="G11" s="1">
        <v>179037502.558265</v>
      </c>
      <c r="H11" s="1">
        <v>21462.9976690484</v>
      </c>
      <c r="I11" s="1">
        <v>1719686916.2760501</v>
      </c>
      <c r="J11" s="2">
        <v>9.1239889724690104E-2</v>
      </c>
      <c r="K11" s="2">
        <v>9.4990325479558501E-3</v>
      </c>
      <c r="L11" s="1">
        <v>16335361.99</v>
      </c>
      <c r="M11" s="1">
        <v>4836982</v>
      </c>
      <c r="N11" s="3" t="s">
        <v>308</v>
      </c>
      <c r="O11" s="4">
        <v>11.0286161234866</v>
      </c>
    </row>
    <row r="12" spans="1:15" ht="15.75" thickBot="1" x14ac:dyDescent="0.3">
      <c r="A12" s="3" t="s">
        <v>77</v>
      </c>
      <c r="B12" s="3" t="s">
        <v>132</v>
      </c>
      <c r="C12" s="2">
        <v>1.0436021626365899</v>
      </c>
      <c r="D12" s="1">
        <v>26400180.828005198</v>
      </c>
      <c r="E12" s="1">
        <v>3880.9718945702698</v>
      </c>
      <c r="F12" s="2">
        <v>0.96657384568720905</v>
      </c>
      <c r="G12" s="1">
        <v>25517724.309762701</v>
      </c>
      <c r="H12" s="1">
        <v>3583.8936310517702</v>
      </c>
      <c r="I12" s="1">
        <v>249057323.96674699</v>
      </c>
      <c r="J12" s="2">
        <v>1.3055691081541401</v>
      </c>
      <c r="K12" s="2">
        <v>0.13376499850961401</v>
      </c>
      <c r="L12" s="1">
        <v>33315152.569220301</v>
      </c>
      <c r="M12" s="1">
        <v>4528164</v>
      </c>
      <c r="N12" s="3" t="s">
        <v>308</v>
      </c>
      <c r="O12" s="4">
        <v>11.7715201810264</v>
      </c>
    </row>
    <row r="13" spans="1:15" ht="15.75" thickBot="1" x14ac:dyDescent="0.3">
      <c r="A13" s="3" t="s">
        <v>77</v>
      </c>
      <c r="B13" s="3" t="s">
        <v>133</v>
      </c>
      <c r="C13" s="2">
        <v>1.00279004803116</v>
      </c>
      <c r="D13" s="1">
        <v>17055718.099724598</v>
      </c>
      <c r="E13" s="1">
        <v>3598.8128042385601</v>
      </c>
      <c r="F13" s="2">
        <v>0.90085464472420995</v>
      </c>
      <c r="G13" s="1">
        <v>15364722.8692437</v>
      </c>
      <c r="H13" s="1">
        <v>3352.2520515139499</v>
      </c>
      <c r="I13" s="1">
        <v>151210528.308947</v>
      </c>
      <c r="J13" s="2">
        <v>1.9606427320548701</v>
      </c>
      <c r="K13" s="2">
        <v>0.19922377469689301</v>
      </c>
      <c r="L13" s="1">
        <v>30124732.223619901</v>
      </c>
      <c r="M13" s="1">
        <v>5007508</v>
      </c>
      <c r="N13" s="3" t="s">
        <v>308</v>
      </c>
      <c r="O13" s="4">
        <v>16.014447298200299</v>
      </c>
    </row>
    <row r="14" spans="1:15" ht="15.75" thickBot="1" x14ac:dyDescent="0.3">
      <c r="A14" s="3" t="s">
        <v>77</v>
      </c>
      <c r="B14" s="3" t="s">
        <v>134</v>
      </c>
      <c r="C14" s="2">
        <v>0.97950277546440501</v>
      </c>
      <c r="D14" s="1">
        <v>4491603.4992462201</v>
      </c>
      <c r="E14" s="1">
        <v>1821.8421494833101</v>
      </c>
      <c r="F14" s="2">
        <v>0.80149407201106804</v>
      </c>
      <c r="G14" s="1">
        <v>3599993.5784700201</v>
      </c>
      <c r="H14" s="1">
        <v>1455.25317450896</v>
      </c>
      <c r="I14" s="1">
        <v>48880253.409126699</v>
      </c>
      <c r="J14" s="2">
        <v>0.95176498105204499</v>
      </c>
      <c r="K14" s="2">
        <v>7.0096768756936198E-2</v>
      </c>
      <c r="L14" s="1">
        <v>3426347.82</v>
      </c>
      <c r="M14" s="1">
        <v>6620</v>
      </c>
      <c r="N14" s="3" t="s">
        <v>308</v>
      </c>
      <c r="O14" s="4">
        <v>15.8791818755893</v>
      </c>
    </row>
    <row r="15" spans="1:15" ht="15.75" thickBot="1" x14ac:dyDescent="0.3">
      <c r="A15" s="3" t="s">
        <v>77</v>
      </c>
      <c r="B15" s="3" t="s">
        <v>135</v>
      </c>
      <c r="C15" s="2">
        <v>0.97679324287325997</v>
      </c>
      <c r="D15" s="1">
        <v>1606864.0893343401</v>
      </c>
      <c r="E15" s="1">
        <v>232.0349619095</v>
      </c>
      <c r="F15" s="2">
        <v>1</v>
      </c>
      <c r="G15" s="1">
        <v>1606864.0893343401</v>
      </c>
      <c r="H15" s="1">
        <v>232.0349619095</v>
      </c>
      <c r="I15" s="1">
        <v>23522619.098157</v>
      </c>
      <c r="J15" s="2">
        <v>1.6220562070559099</v>
      </c>
      <c r="K15" s="2">
        <v>0.110805002585967</v>
      </c>
      <c r="L15" s="1">
        <v>2606423.87</v>
      </c>
      <c r="M15" s="1">
        <v>697626.48100000003</v>
      </c>
      <c r="N15" s="3" t="s">
        <v>308</v>
      </c>
      <c r="O15" s="4">
        <v>14.239402807607499</v>
      </c>
    </row>
    <row r="16" spans="1:15" ht="15.75" thickBot="1" x14ac:dyDescent="0.3">
      <c r="A16" s="3" t="s">
        <v>77</v>
      </c>
      <c r="B16" s="3" t="s">
        <v>136</v>
      </c>
      <c r="C16" s="2">
        <v>0.86882842769365698</v>
      </c>
      <c r="D16" s="1">
        <v>85475.099571732295</v>
      </c>
      <c r="E16" s="1">
        <v>17.743210052197899</v>
      </c>
      <c r="F16" s="2">
        <v>0.80000000000000104</v>
      </c>
      <c r="G16" s="1">
        <v>68380.079657385897</v>
      </c>
      <c r="H16" s="1">
        <v>14.1945680417583</v>
      </c>
      <c r="I16" s="1">
        <v>1002161.1157891901</v>
      </c>
      <c r="J16" s="2">
        <v>3.5028476304813476</v>
      </c>
      <c r="K16" s="2">
        <v>0.23900847501090369</v>
      </c>
      <c r="L16" s="1">
        <v>239525</v>
      </c>
      <c r="M16" s="1">
        <v>220</v>
      </c>
      <c r="N16" s="3" t="s">
        <v>308</v>
      </c>
      <c r="O16" s="4">
        <v>15.1670100715217</v>
      </c>
    </row>
    <row r="17" spans="1:15" ht="15.75" thickBot="1" x14ac:dyDescent="0.3">
      <c r="A17" s="3" t="s">
        <v>77</v>
      </c>
      <c r="B17" s="3" t="s">
        <v>137</v>
      </c>
      <c r="C17" s="2"/>
      <c r="D17" s="1"/>
      <c r="E17" s="1"/>
      <c r="F17" s="2"/>
      <c r="G17" s="1">
        <v>109384786.5045</v>
      </c>
      <c r="H17" s="1">
        <v>18880.113835023199</v>
      </c>
      <c r="I17" s="1">
        <v>355391072.80844003</v>
      </c>
      <c r="J17" s="2">
        <v>5.65827847526622E-2</v>
      </c>
      <c r="K17" s="2">
        <v>1.7415451044084401E-2</v>
      </c>
      <c r="L17" s="1">
        <v>6189295.8300000001</v>
      </c>
      <c r="M17" s="1">
        <v>1602354</v>
      </c>
      <c r="N17" s="3" t="s">
        <v>309</v>
      </c>
      <c r="O17" s="4">
        <v>10</v>
      </c>
    </row>
    <row r="18" spans="1:15" ht="15.75" thickBot="1" x14ac:dyDescent="0.3">
      <c r="A18" s="58" t="s">
        <v>77</v>
      </c>
      <c r="B18" s="58" t="s">
        <v>245</v>
      </c>
      <c r="C18" s="33">
        <v>1.1428555480579099</v>
      </c>
      <c r="D18" s="68">
        <f>SUM(D10:D17)</f>
        <v>582017081.1271472</v>
      </c>
      <c r="E18" s="68">
        <f>SUM(E10:E17)</f>
        <v>82180.977958872172</v>
      </c>
      <c r="F18" s="33">
        <v>0.96473171358592402</v>
      </c>
      <c r="G18" s="68">
        <f>SUM(G10:G17)</f>
        <v>561600764.98923314</v>
      </c>
      <c r="H18" s="68">
        <f t="shared" ref="H18:I18" si="0">SUM(H10:H17)</f>
        <v>83319.739891097532</v>
      </c>
      <c r="I18" s="68">
        <f t="shared" si="0"/>
        <v>4416004698.9832573</v>
      </c>
      <c r="J18" s="33">
        <v>0.23494156154850199</v>
      </c>
      <c r="K18" s="33">
        <v>2.9872522870491899E-2</v>
      </c>
      <c r="L18" s="68">
        <f t="shared" ref="L18" si="1">SUM(L10:L17)</f>
        <v>132297876.30284019</v>
      </c>
      <c r="M18" s="68">
        <f t="shared" ref="M18" si="2">SUM(M10:M17)</f>
        <v>23675837.2382484</v>
      </c>
      <c r="N18" s="33"/>
      <c r="O18" s="136">
        <v>10.818644371450301</v>
      </c>
    </row>
    <row r="19" spans="1:15" ht="15.75" thickBot="1" x14ac:dyDescent="0.3">
      <c r="A19" s="3" t="s">
        <v>78</v>
      </c>
      <c r="B19" s="3" t="s">
        <v>138</v>
      </c>
      <c r="C19" s="2">
        <v>1.2053568691432801</v>
      </c>
      <c r="D19" s="1">
        <v>1543902.7770873001</v>
      </c>
      <c r="E19" s="1">
        <v>184.517</v>
      </c>
      <c r="F19" s="2">
        <v>0.8</v>
      </c>
      <c r="G19" s="1">
        <v>1235122.2216698399</v>
      </c>
      <c r="H19" s="1">
        <v>147.61359999999999</v>
      </c>
      <c r="I19" s="1">
        <v>15308259.6947123</v>
      </c>
      <c r="J19" s="2"/>
      <c r="K19" s="2"/>
      <c r="L19" s="1"/>
      <c r="M19" s="1">
        <v>345</v>
      </c>
      <c r="N19" s="3" t="s">
        <v>308</v>
      </c>
      <c r="O19" s="4">
        <v>12.3940817051389</v>
      </c>
    </row>
    <row r="20" spans="1:15" ht="15.75" thickBot="1" x14ac:dyDescent="0.3">
      <c r="A20" s="3" t="s">
        <v>78</v>
      </c>
      <c r="B20" s="3" t="s">
        <v>139</v>
      </c>
      <c r="C20" s="2"/>
      <c r="D20" s="1">
        <v>32246.911612466902</v>
      </c>
      <c r="E20" s="1">
        <v>16.080637094726999</v>
      </c>
      <c r="F20" s="2">
        <v>0.79999999999999905</v>
      </c>
      <c r="G20" s="1">
        <v>25797.5292899735</v>
      </c>
      <c r="H20" s="1">
        <v>12.8645096757816</v>
      </c>
      <c r="I20" s="1">
        <v>297925.17573984101</v>
      </c>
      <c r="J20" s="2"/>
      <c r="K20" s="2"/>
      <c r="L20" s="1"/>
      <c r="M20" s="1">
        <v>24</v>
      </c>
      <c r="N20" s="3" t="s">
        <v>308</v>
      </c>
      <c r="O20" s="4">
        <v>16</v>
      </c>
    </row>
    <row r="21" spans="1:15" ht="15.75" thickBot="1" x14ac:dyDescent="0.3">
      <c r="A21" s="3" t="s">
        <v>78</v>
      </c>
      <c r="B21" s="3" t="s">
        <v>140</v>
      </c>
      <c r="C21" s="2">
        <v>0.84071680192868004</v>
      </c>
      <c r="D21" s="1">
        <v>13941.430175854901</v>
      </c>
      <c r="E21" s="1">
        <v>0.64186363187755902</v>
      </c>
      <c r="F21" s="2">
        <v>0.79999999999999805</v>
      </c>
      <c r="G21" s="1">
        <v>11153.1441406839</v>
      </c>
      <c r="H21" s="1">
        <v>0.51349090550204701</v>
      </c>
      <c r="I21" s="1">
        <v>167297.162110259</v>
      </c>
      <c r="J21" s="2"/>
      <c r="K21" s="2"/>
      <c r="L21" s="1"/>
      <c r="M21" s="1">
        <v>4</v>
      </c>
      <c r="N21" s="3" t="s">
        <v>308</v>
      </c>
      <c r="O21" s="4">
        <v>15</v>
      </c>
    </row>
    <row r="22" spans="1:15" ht="15.75" thickBot="1" x14ac:dyDescent="0.3">
      <c r="A22" s="58" t="s">
        <v>78</v>
      </c>
      <c r="B22" s="58" t="s">
        <v>245</v>
      </c>
      <c r="C22" s="33">
        <v>1.2255504414905201</v>
      </c>
      <c r="D22" s="68">
        <v>1590091.11887562</v>
      </c>
      <c r="E22" s="33">
        <v>201.239500726605</v>
      </c>
      <c r="F22" s="33">
        <v>0.8</v>
      </c>
      <c r="G22" s="33">
        <v>1272072.8951005</v>
      </c>
      <c r="H22" s="33">
        <v>160.99160058128399</v>
      </c>
      <c r="I22" s="33">
        <v>15773482.032562399</v>
      </c>
      <c r="J22" s="33">
        <v>0</v>
      </c>
      <c r="K22" s="33">
        <v>0</v>
      </c>
      <c r="L22" s="33">
        <v>0</v>
      </c>
      <c r="M22" s="33">
        <v>373</v>
      </c>
      <c r="N22" s="33"/>
      <c r="O22" s="136">
        <v>12.4900573097294</v>
      </c>
    </row>
    <row r="23" spans="1:15" ht="15.75" thickBot="1" x14ac:dyDescent="0.3">
      <c r="A23" s="3" t="s">
        <v>79</v>
      </c>
      <c r="B23" s="3" t="s">
        <v>141</v>
      </c>
      <c r="C23" s="2">
        <v>3.6831934306690601</v>
      </c>
      <c r="D23" s="1">
        <v>10602499.529486001</v>
      </c>
      <c r="E23" s="1">
        <v>1571.65157713698</v>
      </c>
      <c r="F23" s="2">
        <v>1</v>
      </c>
      <c r="G23" s="1">
        <v>10602499.529486001</v>
      </c>
      <c r="H23" s="1">
        <v>1571.65157713698</v>
      </c>
      <c r="I23" s="1">
        <v>159282455.196329</v>
      </c>
      <c r="J23" s="2"/>
      <c r="K23" s="2"/>
      <c r="L23" s="1"/>
      <c r="M23" s="1">
        <v>38912.079408275502</v>
      </c>
      <c r="N23" s="3" t="s">
        <v>308</v>
      </c>
      <c r="O23" s="4">
        <v>15.0231041985296</v>
      </c>
    </row>
    <row r="24" spans="1:15" ht="15.75" thickBot="1" x14ac:dyDescent="0.3">
      <c r="A24" s="58" t="s">
        <v>79</v>
      </c>
      <c r="B24" s="58" t="s">
        <v>245</v>
      </c>
      <c r="C24" s="33">
        <v>3.6831934306690601</v>
      </c>
      <c r="D24" s="33">
        <v>10602499.529486001</v>
      </c>
      <c r="E24" s="33">
        <v>1571.65157713698</v>
      </c>
      <c r="F24" s="33">
        <v>1</v>
      </c>
      <c r="G24" s="33">
        <v>10602499.529486001</v>
      </c>
      <c r="H24" s="33">
        <v>1571.65157713698</v>
      </c>
      <c r="I24" s="33">
        <v>159282455.196329</v>
      </c>
      <c r="J24" s="33">
        <v>0</v>
      </c>
      <c r="K24" s="33">
        <v>0</v>
      </c>
      <c r="L24" s="33">
        <v>0</v>
      </c>
      <c r="M24" s="33">
        <v>38912.079408275502</v>
      </c>
      <c r="N24" s="33"/>
      <c r="O24" s="136">
        <v>15.0231041985296</v>
      </c>
    </row>
    <row r="25" spans="1:15" ht="15.75" thickBot="1" x14ac:dyDescent="0.3">
      <c r="A25" s="3" t="s">
        <v>80</v>
      </c>
      <c r="B25" s="3" t="s">
        <v>80</v>
      </c>
      <c r="C25" s="2">
        <v>1.00504571373917</v>
      </c>
      <c r="D25" s="1">
        <v>179982383.73461199</v>
      </c>
      <c r="E25" s="1">
        <v>35780.203684628301</v>
      </c>
      <c r="F25" s="2">
        <v>1</v>
      </c>
      <c r="G25" s="1">
        <v>179982383.73461199</v>
      </c>
      <c r="H25" s="1">
        <v>35780.203684628301</v>
      </c>
      <c r="I25" s="1">
        <v>2699735756.0191898</v>
      </c>
      <c r="J25" s="2"/>
      <c r="K25" s="2"/>
      <c r="L25" s="1"/>
      <c r="M25" s="1"/>
      <c r="N25" s="3"/>
      <c r="O25" s="4">
        <v>15</v>
      </c>
    </row>
    <row r="26" spans="1:15" x14ac:dyDescent="0.25">
      <c r="A26" s="58" t="s">
        <v>80</v>
      </c>
      <c r="B26" s="58" t="s">
        <v>245</v>
      </c>
      <c r="C26" s="33">
        <v>1.00504571373917</v>
      </c>
      <c r="D26" s="68">
        <v>179982383.73461199</v>
      </c>
      <c r="E26" s="68">
        <v>35780.203684628301</v>
      </c>
      <c r="F26" s="33">
        <v>1</v>
      </c>
      <c r="G26" s="68">
        <v>179982383.73461199</v>
      </c>
      <c r="H26" s="68">
        <v>35780.203684628301</v>
      </c>
      <c r="I26" s="68">
        <v>2699735756.0191898</v>
      </c>
      <c r="J26" s="33">
        <v>0</v>
      </c>
      <c r="K26" s="33">
        <v>0</v>
      </c>
      <c r="L26" s="33">
        <v>0</v>
      </c>
      <c r="M26" s="33">
        <v>0</v>
      </c>
      <c r="N26" s="33"/>
      <c r="O26" s="136">
        <v>15</v>
      </c>
    </row>
    <row r="27" spans="1:15" x14ac:dyDescent="0.25">
      <c r="A27" s="59" t="s">
        <v>70</v>
      </c>
      <c r="B27" s="59" t="s">
        <v>246</v>
      </c>
      <c r="C27" s="52"/>
      <c r="D27" s="69">
        <f>D9+D18+D22+D24+D26</f>
        <v>1700832365.2885468</v>
      </c>
      <c r="E27" s="69">
        <f>E9+E18+E22+E24+E26</f>
        <v>271735.74651949707</v>
      </c>
      <c r="F27" s="52"/>
      <c r="G27" s="69">
        <f t="shared" ref="G27:I27" si="3">G9+G18+G22+G24+G26</f>
        <v>1565939616.0923007</v>
      </c>
      <c r="H27" s="69">
        <f t="shared" si="3"/>
        <v>254027.11761754108</v>
      </c>
      <c r="I27" s="69">
        <f t="shared" si="3"/>
        <v>16398727505.336008</v>
      </c>
      <c r="J27" s="52">
        <v>0.21076820141437744</v>
      </c>
      <c r="K27" s="52">
        <v>2.0112467725607899E-2</v>
      </c>
      <c r="L27" s="69">
        <v>330153435.93950647</v>
      </c>
      <c r="M27" s="69">
        <f t="shared" ref="M27" si="4">M9+M18+M22+M24+M26</f>
        <v>25518884.317656677</v>
      </c>
      <c r="N27" s="52"/>
      <c r="O27" s="137">
        <v>11.6</v>
      </c>
    </row>
    <row r="32" spans="1:15" ht="16.5" x14ac:dyDescent="0.3">
      <c r="I32" s="23"/>
    </row>
    <row r="33" spans="9:9" x14ac:dyDescent="0.25">
      <c r="I33" s="22"/>
    </row>
  </sheetData>
  <pageMargins left="0.7" right="0.7" top="0.75" bottom="0.75" header="0.3" footer="0.3"/>
  <pageSetup paperSize="9" orientation="portrait" horizontalDpi="300" verticalDpi="30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Y25"/>
  <sheetViews>
    <sheetView topLeftCell="I1" workbookViewId="0">
      <pane ySplit="1" topLeftCell="A2" activePane="bottomLeft" state="frozen"/>
      <selection pane="bottomLeft" activeCell="C2" sqref="C2:T22"/>
    </sheetView>
  </sheetViews>
  <sheetFormatPr defaultColWidth="11.42578125" defaultRowHeight="15" x14ac:dyDescent="0.25"/>
  <cols>
    <col min="1" max="1" width="18.7109375" customWidth="1"/>
    <col min="2" max="2" width="36.7109375" customWidth="1"/>
    <col min="3" max="3" width="14.140625" style="65" customWidth="1"/>
    <col min="4" max="4" width="38.42578125" style="21" customWidth="1"/>
    <col min="5" max="5" width="35.85546875" style="21" customWidth="1"/>
    <col min="6" max="6" width="30.7109375" style="21" customWidth="1"/>
    <col min="7" max="7" width="42.7109375" style="21" customWidth="1"/>
    <col min="8" max="8" width="45.28515625" style="21" customWidth="1"/>
    <col min="9" max="9" width="24.7109375" style="21" customWidth="1"/>
    <col min="10" max="10" width="29" style="21" customWidth="1"/>
    <col min="11" max="13" width="11.7109375" style="20" customWidth="1"/>
    <col min="14" max="14" width="36.7109375" style="21" customWidth="1"/>
    <col min="15" max="15" width="34.140625" style="21" customWidth="1"/>
    <col min="16" max="16" width="29" style="21" customWidth="1"/>
    <col min="17" max="17" width="18" style="21" customWidth="1"/>
    <col min="18" max="18" width="15.7109375" style="21" customWidth="1"/>
    <col min="19" max="20" width="15" style="21" customWidth="1"/>
    <col min="24" max="25" width="14.28515625" bestFit="1" customWidth="1"/>
  </cols>
  <sheetData>
    <row r="1" spans="1:25" ht="64.5" thickBot="1" x14ac:dyDescent="0.3">
      <c r="A1" s="27" t="s">
        <v>83</v>
      </c>
      <c r="B1" s="27" t="s">
        <v>84</v>
      </c>
      <c r="C1" s="63" t="s">
        <v>310</v>
      </c>
      <c r="D1" s="66" t="s">
        <v>311</v>
      </c>
      <c r="E1" s="66" t="s">
        <v>312</v>
      </c>
      <c r="F1" s="66" t="s">
        <v>313</v>
      </c>
      <c r="G1" s="66" t="s">
        <v>314</v>
      </c>
      <c r="H1" s="66" t="s">
        <v>315</v>
      </c>
      <c r="I1" s="66" t="s">
        <v>316</v>
      </c>
      <c r="J1" s="66" t="s">
        <v>317</v>
      </c>
      <c r="K1" s="61" t="s">
        <v>318</v>
      </c>
      <c r="L1" s="61" t="s">
        <v>319</v>
      </c>
      <c r="M1" s="61" t="s">
        <v>320</v>
      </c>
      <c r="N1" s="66" t="s">
        <v>321</v>
      </c>
      <c r="O1" s="66" t="s">
        <v>322</v>
      </c>
      <c r="P1" s="66" t="s">
        <v>323</v>
      </c>
      <c r="Q1" s="66" t="s">
        <v>324</v>
      </c>
      <c r="R1" s="66" t="s">
        <v>325</v>
      </c>
      <c r="S1" s="66" t="s">
        <v>326</v>
      </c>
      <c r="T1" s="66" t="s">
        <v>327</v>
      </c>
      <c r="X1" s="70"/>
    </row>
    <row r="2" spans="1:25" ht="16.5" thickTop="1" thickBot="1" x14ac:dyDescent="0.3">
      <c r="A2" s="3" t="s">
        <v>122</v>
      </c>
      <c r="B2" s="3" t="s">
        <v>123</v>
      </c>
      <c r="C2" s="64">
        <v>13.910721777212</v>
      </c>
      <c r="D2" s="67">
        <v>265103071.04486501</v>
      </c>
      <c r="E2" s="67">
        <v>39761.958591377603</v>
      </c>
      <c r="F2" s="67">
        <v>1612696.1670365699</v>
      </c>
      <c r="G2" s="67">
        <v>0</v>
      </c>
      <c r="H2" s="67">
        <v>0</v>
      </c>
      <c r="I2" s="67">
        <v>0</v>
      </c>
      <c r="J2" s="67">
        <v>-1860952.5485537101</v>
      </c>
      <c r="K2" s="62">
        <v>0.86861544172072802</v>
      </c>
      <c r="L2" s="62">
        <v>0.90110126448681505</v>
      </c>
      <c r="M2" s="62">
        <v>0.89068957921692105</v>
      </c>
      <c r="N2" s="67">
        <v>230272621.157157</v>
      </c>
      <c r="O2" s="67">
        <v>35829.551165162702</v>
      </c>
      <c r="P2" s="67">
        <v>1436411.67042254</v>
      </c>
      <c r="Q2" s="67">
        <v>0</v>
      </c>
      <c r="R2" s="67">
        <v>0</v>
      </c>
      <c r="S2" s="67">
        <v>0</v>
      </c>
      <c r="T2" s="67">
        <v>-1839970.2630681701</v>
      </c>
      <c r="V2" s="70"/>
      <c r="X2" s="70"/>
      <c r="Y2" s="70"/>
    </row>
    <row r="3" spans="1:25" ht="15.75" thickBot="1" x14ac:dyDescent="0.3">
      <c r="A3" s="3" t="s">
        <v>122</v>
      </c>
      <c r="B3" s="3" t="s">
        <v>124</v>
      </c>
      <c r="C3" s="64">
        <v>12.7238924513959</v>
      </c>
      <c r="D3" s="67">
        <v>259349727.90916699</v>
      </c>
      <c r="E3" s="67">
        <v>46316.981755574103</v>
      </c>
      <c r="F3" s="67">
        <v>838345.01133315405</v>
      </c>
      <c r="G3" s="67">
        <v>0</v>
      </c>
      <c r="H3" s="67">
        <v>18518.949748571598</v>
      </c>
      <c r="I3" s="67">
        <v>-1750088.93544784</v>
      </c>
      <c r="J3" s="67">
        <v>-2252410.0578559102</v>
      </c>
      <c r="K3" s="62">
        <v>0.97001906256947001</v>
      </c>
      <c r="L3" s="62">
        <v>0.96999158462440804</v>
      </c>
      <c r="M3" s="62">
        <v>0.975859411084672</v>
      </c>
      <c r="N3" s="67">
        <v>251574179.94409701</v>
      </c>
      <c r="O3" s="67">
        <v>44927.082528109102</v>
      </c>
      <c r="P3" s="67">
        <v>818106.86904534395</v>
      </c>
      <c r="Q3" s="67">
        <v>0</v>
      </c>
      <c r="R3" s="67">
        <v>17485.5400561145</v>
      </c>
      <c r="S3" s="67">
        <v>-1697586.2673844099</v>
      </c>
      <c r="T3" s="67">
        <v>-2184837.7561202399</v>
      </c>
      <c r="V3" s="70"/>
      <c r="X3" s="70"/>
      <c r="Y3" s="70"/>
    </row>
    <row r="4" spans="1:25" ht="15.75" thickBot="1" x14ac:dyDescent="0.3">
      <c r="A4" s="3" t="s">
        <v>122</v>
      </c>
      <c r="B4" s="3" t="s">
        <v>125</v>
      </c>
      <c r="C4" s="64">
        <v>11.566849177201201</v>
      </c>
      <c r="D4" s="67">
        <v>222354689.89732</v>
      </c>
      <c r="E4" s="67">
        <v>50609.386075577997</v>
      </c>
      <c r="F4" s="67">
        <v>0</v>
      </c>
      <c r="G4" s="67">
        <v>0</v>
      </c>
      <c r="H4" s="67">
        <v>0</v>
      </c>
      <c r="I4" s="67">
        <v>0</v>
      </c>
      <c r="J4" s="67">
        <v>-3062833.3191951001</v>
      </c>
      <c r="K4" s="62">
        <v>0.80973124267310603</v>
      </c>
      <c r="L4" s="62">
        <v>0.80943651944416795</v>
      </c>
      <c r="M4" s="62"/>
      <c r="N4" s="67">
        <v>180047539.36475</v>
      </c>
      <c r="O4" s="67">
        <v>40965.085316222001</v>
      </c>
      <c r="P4" s="67">
        <v>0</v>
      </c>
      <c r="Q4" s="67">
        <v>0</v>
      </c>
      <c r="R4" s="67">
        <v>0</v>
      </c>
      <c r="S4" s="67">
        <v>0</v>
      </c>
      <c r="T4" s="67">
        <v>-2480363.19001318</v>
      </c>
      <c r="V4" s="70"/>
      <c r="X4" s="70"/>
      <c r="Y4" s="70"/>
    </row>
    <row r="5" spans="1:25" ht="15.75" thickBot="1" x14ac:dyDescent="0.3">
      <c r="A5" s="3" t="s">
        <v>122</v>
      </c>
      <c r="B5" s="3" t="s">
        <v>126</v>
      </c>
      <c r="C5" s="64">
        <v>6.8058010030409699</v>
      </c>
      <c r="D5" s="67">
        <v>106079921.771322</v>
      </c>
      <c r="E5" s="67">
        <v>11959.064009321201</v>
      </c>
      <c r="F5" s="67">
        <v>219628.360948441</v>
      </c>
      <c r="G5" s="67">
        <v>0</v>
      </c>
      <c r="H5" s="67">
        <v>0</v>
      </c>
      <c r="I5" s="67">
        <v>0</v>
      </c>
      <c r="J5" s="67">
        <v>0</v>
      </c>
      <c r="K5" s="62">
        <v>0.84977939844477202</v>
      </c>
      <c r="L5" s="62">
        <v>0.82470967887620406</v>
      </c>
      <c r="M5" s="62">
        <v>0.94442593222388405</v>
      </c>
      <c r="N5" s="67">
        <v>90144532.109902799</v>
      </c>
      <c r="O5" s="67">
        <v>9862.7558387872796</v>
      </c>
      <c r="P5" s="67">
        <v>207422.719531535</v>
      </c>
      <c r="Q5" s="67">
        <v>0</v>
      </c>
      <c r="R5" s="67">
        <v>0</v>
      </c>
      <c r="S5" s="67">
        <v>0</v>
      </c>
      <c r="T5" s="67">
        <v>0</v>
      </c>
      <c r="V5" s="70"/>
      <c r="X5" s="70"/>
      <c r="Y5" s="70"/>
    </row>
    <row r="6" spans="1:25" ht="15.75" thickBot="1" x14ac:dyDescent="0.3">
      <c r="A6" s="3" t="s">
        <v>122</v>
      </c>
      <c r="B6" s="3" t="s">
        <v>127</v>
      </c>
      <c r="C6" s="64">
        <v>7</v>
      </c>
      <c r="D6" s="67">
        <v>47468175.844640099</v>
      </c>
      <c r="E6" s="67">
        <v>0</v>
      </c>
      <c r="F6" s="67">
        <v>0</v>
      </c>
      <c r="G6" s="67">
        <v>0</v>
      </c>
      <c r="H6" s="67">
        <v>0</v>
      </c>
      <c r="I6" s="67">
        <v>0</v>
      </c>
      <c r="J6" s="67">
        <v>0</v>
      </c>
      <c r="K6" s="62">
        <v>0.97</v>
      </c>
      <c r="L6" s="62"/>
      <c r="M6" s="62"/>
      <c r="N6" s="67">
        <v>46044130.569300897</v>
      </c>
      <c r="O6" s="67">
        <v>0</v>
      </c>
      <c r="P6" s="67">
        <v>0</v>
      </c>
      <c r="Q6" s="67">
        <v>0</v>
      </c>
      <c r="R6" s="67">
        <v>0</v>
      </c>
      <c r="S6" s="67">
        <v>0</v>
      </c>
      <c r="T6" s="67">
        <v>0</v>
      </c>
      <c r="V6" s="70"/>
      <c r="X6" s="70"/>
      <c r="Y6" s="70"/>
    </row>
    <row r="7" spans="1:25" ht="15.75" thickBot="1" x14ac:dyDescent="0.3">
      <c r="A7" s="3" t="s">
        <v>122</v>
      </c>
      <c r="B7" s="3" t="s">
        <v>128</v>
      </c>
      <c r="C7" s="64">
        <v>17.399999999999999</v>
      </c>
      <c r="D7" s="67">
        <v>22349994.051091</v>
      </c>
      <c r="E7" s="67">
        <v>3354.2833662824501</v>
      </c>
      <c r="F7" s="67">
        <v>8382.2353469985901</v>
      </c>
      <c r="G7" s="67">
        <v>0</v>
      </c>
      <c r="H7" s="67">
        <v>60497.146901460699</v>
      </c>
      <c r="I7" s="67">
        <v>-9632.5379949025792</v>
      </c>
      <c r="J7" s="67">
        <v>-8013.42269261807</v>
      </c>
      <c r="K7" s="62">
        <v>0.48000000000000098</v>
      </c>
      <c r="L7" s="62">
        <v>0.48000000000000098</v>
      </c>
      <c r="M7" s="62">
        <v>0.48</v>
      </c>
      <c r="N7" s="67">
        <v>10727997.144523701</v>
      </c>
      <c r="O7" s="67">
        <v>1610.0560158155799</v>
      </c>
      <c r="P7" s="67">
        <v>4023.47296655932</v>
      </c>
      <c r="Q7" s="67">
        <v>0</v>
      </c>
      <c r="R7" s="67">
        <v>29038.6305127011</v>
      </c>
      <c r="S7" s="67">
        <v>-4623.6182375531598</v>
      </c>
      <c r="T7" s="67">
        <v>-3846.4428924566701</v>
      </c>
      <c r="V7" s="70"/>
      <c r="X7" s="70"/>
      <c r="Y7" s="70"/>
    </row>
    <row r="8" spans="1:25" ht="15.75" thickBot="1" x14ac:dyDescent="0.3">
      <c r="A8" s="3" t="s">
        <v>122</v>
      </c>
      <c r="B8" s="3" t="s">
        <v>129</v>
      </c>
      <c r="C8" s="64">
        <v>4.2688015688962198</v>
      </c>
      <c r="D8" s="67">
        <v>3855713.1633703201</v>
      </c>
      <c r="E8" s="67">
        <v>0</v>
      </c>
      <c r="F8" s="67">
        <v>449</v>
      </c>
      <c r="G8" s="67">
        <v>0</v>
      </c>
      <c r="H8" s="67">
        <v>0</v>
      </c>
      <c r="I8" s="67">
        <v>0</v>
      </c>
      <c r="J8" s="67">
        <v>0</v>
      </c>
      <c r="K8" s="62">
        <v>0.94</v>
      </c>
      <c r="L8" s="62"/>
      <c r="M8" s="62">
        <v>0.94</v>
      </c>
      <c r="N8" s="67">
        <v>3624370.3735680999</v>
      </c>
      <c r="O8" s="67">
        <v>0</v>
      </c>
      <c r="P8" s="67">
        <v>422.06</v>
      </c>
      <c r="Q8" s="67">
        <v>0</v>
      </c>
      <c r="R8" s="67">
        <v>0</v>
      </c>
      <c r="S8" s="67">
        <v>0</v>
      </c>
      <c r="T8" s="67">
        <v>0</v>
      </c>
      <c r="V8" s="70"/>
      <c r="X8" s="70"/>
      <c r="Y8" s="70"/>
    </row>
    <row r="9" spans="1:25" ht="15.75" thickBot="1" x14ac:dyDescent="0.3">
      <c r="A9" s="3" t="s">
        <v>77</v>
      </c>
      <c r="B9" s="3" t="s">
        <v>997</v>
      </c>
      <c r="C9" s="64">
        <v>10.3</v>
      </c>
      <c r="D9" s="67">
        <v>351820112</v>
      </c>
      <c r="E9" s="67">
        <v>51022</v>
      </c>
      <c r="F9" s="67">
        <v>3978038</v>
      </c>
      <c r="G9" s="67">
        <v>0</v>
      </c>
      <c r="H9" s="67">
        <v>128464</v>
      </c>
      <c r="I9" s="67">
        <v>0</v>
      </c>
      <c r="J9" s="67">
        <v>-6456549</v>
      </c>
      <c r="K9" s="62">
        <v>0.65</v>
      </c>
      <c r="L9" s="62">
        <v>0.67</v>
      </c>
      <c r="M9" s="62">
        <v>1</v>
      </c>
      <c r="N9" s="67">
        <v>226939884</v>
      </c>
      <c r="O9" s="67">
        <v>34339</v>
      </c>
      <c r="P9" s="67">
        <v>3960321</v>
      </c>
      <c r="Q9" s="67">
        <v>0</v>
      </c>
      <c r="R9" s="67">
        <v>80907</v>
      </c>
      <c r="S9" s="67">
        <v>0</v>
      </c>
      <c r="T9" s="67">
        <v>-3770589</v>
      </c>
      <c r="V9" s="70"/>
      <c r="X9" s="70"/>
      <c r="Y9" s="70"/>
    </row>
    <row r="10" spans="1:25" ht="15.75" thickBot="1" x14ac:dyDescent="0.3">
      <c r="A10" s="3" t="s">
        <v>77</v>
      </c>
      <c r="B10" s="3" t="s">
        <v>131</v>
      </c>
      <c r="C10" s="64">
        <v>11.0286161234866</v>
      </c>
      <c r="D10" s="67">
        <v>179157227.90145499</v>
      </c>
      <c r="E10" s="67">
        <v>21607.572938618301</v>
      </c>
      <c r="F10" s="67">
        <v>1058181.70149926</v>
      </c>
      <c r="G10" s="67">
        <v>0</v>
      </c>
      <c r="H10" s="67">
        <v>1271434.6098098001</v>
      </c>
      <c r="I10" s="67">
        <v>0</v>
      </c>
      <c r="J10" s="67">
        <v>-2295733.6366807101</v>
      </c>
      <c r="K10" s="62">
        <v>0.992234977235944</v>
      </c>
      <c r="L10" s="62">
        <v>0.99330904632461003</v>
      </c>
      <c r="M10" s="62">
        <v>1</v>
      </c>
      <c r="N10" s="67">
        <v>177766067.94845501</v>
      </c>
      <c r="O10" s="67">
        <v>21462.9976690484</v>
      </c>
      <c r="P10" s="67">
        <v>1058181.70149926</v>
      </c>
      <c r="Q10" s="67">
        <v>0</v>
      </c>
      <c r="R10" s="67">
        <v>1271434.6098098001</v>
      </c>
      <c r="S10" s="67">
        <v>0</v>
      </c>
      <c r="T10" s="67">
        <v>-2268697.27859163</v>
      </c>
      <c r="V10" s="70"/>
      <c r="X10" s="70"/>
      <c r="Y10" s="70"/>
    </row>
    <row r="11" spans="1:25" ht="15.75" thickBot="1" x14ac:dyDescent="0.3">
      <c r="A11" s="3" t="s">
        <v>77</v>
      </c>
      <c r="B11" s="3" t="s">
        <v>133</v>
      </c>
      <c r="C11" s="64">
        <v>11.7715201810264</v>
      </c>
      <c r="D11" s="67">
        <v>26277948.207641199</v>
      </c>
      <c r="E11" s="67">
        <v>3880.87815057027</v>
      </c>
      <c r="F11" s="67">
        <v>1195630.25599158</v>
      </c>
      <c r="G11" s="67">
        <v>0</v>
      </c>
      <c r="H11" s="67">
        <v>122232.62036399</v>
      </c>
      <c r="I11" s="67">
        <v>0</v>
      </c>
      <c r="J11" s="67">
        <v>-79898.476353597696</v>
      </c>
      <c r="K11" s="62">
        <v>0.96639293423723205</v>
      </c>
      <c r="L11" s="62">
        <v>0.92345076243250601</v>
      </c>
      <c r="M11" s="62">
        <v>0.998031093647061</v>
      </c>
      <c r="N11" s="67">
        <v>25394823.4741164</v>
      </c>
      <c r="O11" s="67">
        <v>3583.7998870517699</v>
      </c>
      <c r="P11" s="67">
        <v>1193276.1719847899</v>
      </c>
      <c r="Q11" s="67">
        <v>0</v>
      </c>
      <c r="R11" s="67">
        <v>122900.835646333</v>
      </c>
      <c r="S11" s="67">
        <v>0</v>
      </c>
      <c r="T11" s="67">
        <v>-78462.523381457999</v>
      </c>
      <c r="V11" s="70"/>
      <c r="X11" s="70"/>
      <c r="Y11" s="70"/>
    </row>
    <row r="12" spans="1:25" ht="15.75" thickBot="1" x14ac:dyDescent="0.3">
      <c r="A12" s="3" t="s">
        <v>77</v>
      </c>
      <c r="B12" s="3" t="s">
        <v>134</v>
      </c>
      <c r="C12" s="64">
        <v>16.014447298200299</v>
      </c>
      <c r="D12" s="67">
        <v>17004464.555878561</v>
      </c>
      <c r="E12" s="67">
        <v>3598.8256967720499</v>
      </c>
      <c r="F12" s="67">
        <v>1230018.2011738601</v>
      </c>
      <c r="G12" s="67">
        <v>711126.459818342</v>
      </c>
      <c r="H12" s="67">
        <v>51253.543846022898</v>
      </c>
      <c r="I12" s="67">
        <v>-237916.89550911001</v>
      </c>
      <c r="J12" s="67">
        <v>-213782.95219679101</v>
      </c>
      <c r="K12" s="62">
        <v>0.90450509234062904</v>
      </c>
      <c r="L12" s="62">
        <v>0.93148855390641405</v>
      </c>
      <c r="M12" s="62">
        <v>0.98954521264029305</v>
      </c>
      <c r="N12" s="67">
        <v>15312715.8277034</v>
      </c>
      <c r="O12" s="67">
        <v>3352.2649440474402</v>
      </c>
      <c r="P12" s="67">
        <v>1217129.7161626599</v>
      </c>
      <c r="Q12" s="67">
        <v>711126.459818342</v>
      </c>
      <c r="R12" s="67">
        <v>52007.041540247599</v>
      </c>
      <c r="S12" s="67">
        <v>-200139.38887075501</v>
      </c>
      <c r="T12" s="67">
        <v>-184065.389725407</v>
      </c>
      <c r="V12" s="70"/>
      <c r="X12" s="70"/>
      <c r="Y12" s="70"/>
    </row>
    <row r="13" spans="1:25" ht="15.75" thickBot="1" x14ac:dyDescent="0.3">
      <c r="A13" s="3" t="s">
        <v>77</v>
      </c>
      <c r="B13" s="3" t="s">
        <v>135</v>
      </c>
      <c r="C13" s="64">
        <v>15.8791818755893</v>
      </c>
      <c r="D13" s="67">
        <v>4491603.4992462201</v>
      </c>
      <c r="E13" s="67">
        <v>1821.8421494833101</v>
      </c>
      <c r="F13" s="67">
        <v>133985.764622566</v>
      </c>
      <c r="G13" s="67">
        <v>9263163.4010149501</v>
      </c>
      <c r="H13" s="67">
        <v>0</v>
      </c>
      <c r="I13" s="67">
        <v>0</v>
      </c>
      <c r="J13" s="67">
        <v>0</v>
      </c>
      <c r="K13" s="62">
        <v>0.797254163007727</v>
      </c>
      <c r="L13" s="62">
        <v>0.79878115396643001</v>
      </c>
      <c r="M13" s="62">
        <v>0.89947231232810398</v>
      </c>
      <c r="N13" s="67">
        <v>3599993.5784700201</v>
      </c>
      <c r="O13" s="67">
        <v>1455.25317450896</v>
      </c>
      <c r="P13" s="67">
        <v>120516.48552410799</v>
      </c>
      <c r="Q13" s="67">
        <v>7366051.5939640896</v>
      </c>
      <c r="R13" s="67">
        <v>0</v>
      </c>
      <c r="S13" s="67">
        <v>0</v>
      </c>
      <c r="T13" s="67">
        <v>0</v>
      </c>
      <c r="V13" s="70"/>
      <c r="X13" s="70"/>
      <c r="Y13" s="70"/>
    </row>
    <row r="14" spans="1:25" ht="15.75" thickBot="1" x14ac:dyDescent="0.3">
      <c r="A14" s="3" t="s">
        <v>77</v>
      </c>
      <c r="B14" s="3" t="s">
        <v>136</v>
      </c>
      <c r="C14" s="64">
        <v>14.239402807607499</v>
      </c>
      <c r="D14" s="67">
        <v>1596589.6587792402</v>
      </c>
      <c r="E14" s="67">
        <v>232.0349619095002</v>
      </c>
      <c r="F14" s="67">
        <v>44277.713783011372</v>
      </c>
      <c r="G14" s="67">
        <v>3572848.8712795498</v>
      </c>
      <c r="H14" s="67">
        <v>10274.43055510496</v>
      </c>
      <c r="I14" s="67">
        <v>0</v>
      </c>
      <c r="J14" s="67">
        <v>-9551.3485472405737</v>
      </c>
      <c r="K14" s="62">
        <v>1</v>
      </c>
      <c r="L14" s="62">
        <v>1</v>
      </c>
      <c r="M14" s="62">
        <v>1</v>
      </c>
      <c r="N14" s="67">
        <v>1596589.6587792337</v>
      </c>
      <c r="O14" s="67">
        <v>232.0349619095002</v>
      </c>
      <c r="P14" s="67">
        <v>44277.713783011372</v>
      </c>
      <c r="Q14" s="67">
        <v>3572848.8712795498</v>
      </c>
      <c r="R14" s="67">
        <v>10274.430555105</v>
      </c>
      <c r="S14" s="67">
        <v>0</v>
      </c>
      <c r="T14" s="67">
        <v>-9551.3485472405737</v>
      </c>
      <c r="V14" s="70"/>
      <c r="X14" s="70"/>
      <c r="Y14" s="70"/>
    </row>
    <row r="15" spans="1:25" ht="15.75" thickBot="1" x14ac:dyDescent="0.3">
      <c r="A15" s="3" t="s">
        <v>77</v>
      </c>
      <c r="B15" s="3" t="s">
        <v>132</v>
      </c>
      <c r="C15" s="64">
        <v>15.167010071521601</v>
      </c>
      <c r="D15" s="67">
        <v>84513.819415328777</v>
      </c>
      <c r="E15" s="67">
        <v>17.74321005219792</v>
      </c>
      <c r="F15" s="67">
        <v>0</v>
      </c>
      <c r="G15" s="67">
        <v>544458.310201496</v>
      </c>
      <c r="H15" s="123">
        <v>961.2801564035683</v>
      </c>
      <c r="I15" s="67">
        <v>-843.62668580000002</v>
      </c>
      <c r="J15" s="67">
        <v>0</v>
      </c>
      <c r="K15" s="62">
        <v>0.79999999999999905</v>
      </c>
      <c r="L15" s="62">
        <v>0.8</v>
      </c>
      <c r="M15" s="62"/>
      <c r="N15" s="67">
        <v>67611.055532263039</v>
      </c>
      <c r="O15" s="67">
        <v>14</v>
      </c>
      <c r="P15" s="67">
        <v>0</v>
      </c>
      <c r="Q15" s="67">
        <v>435566.64816119598</v>
      </c>
      <c r="R15" s="67">
        <v>769.02412512285468</v>
      </c>
      <c r="S15" s="67">
        <v>-674.90134864000004</v>
      </c>
      <c r="T15" s="67">
        <v>0</v>
      </c>
      <c r="V15" s="70"/>
      <c r="X15" s="70"/>
      <c r="Y15" s="70"/>
    </row>
    <row r="16" spans="1:25" ht="15.75" thickBot="1" x14ac:dyDescent="0.3">
      <c r="A16" s="3" t="s">
        <v>77</v>
      </c>
      <c r="B16" s="3" t="s">
        <v>137</v>
      </c>
      <c r="C16" s="64">
        <v>10</v>
      </c>
      <c r="D16" s="67">
        <v>0</v>
      </c>
      <c r="E16" s="67">
        <v>0</v>
      </c>
      <c r="F16" s="67">
        <v>0</v>
      </c>
      <c r="G16" s="67">
        <v>0</v>
      </c>
      <c r="H16" s="67">
        <v>0</v>
      </c>
      <c r="I16" s="67">
        <v>0</v>
      </c>
      <c r="J16" s="67">
        <v>0</v>
      </c>
      <c r="K16" s="62"/>
      <c r="L16" s="62"/>
      <c r="M16" s="62"/>
      <c r="N16" s="67">
        <v>109384786.5045</v>
      </c>
      <c r="O16" s="67">
        <v>18880.113835023199</v>
      </c>
      <c r="P16" s="67">
        <v>0</v>
      </c>
      <c r="Q16" s="67">
        <v>0</v>
      </c>
      <c r="R16" s="67">
        <v>0</v>
      </c>
      <c r="S16" s="67">
        <v>0</v>
      </c>
      <c r="T16" s="67">
        <v>0</v>
      </c>
      <c r="V16" s="70"/>
      <c r="X16" s="70"/>
      <c r="Y16" s="70"/>
    </row>
    <row r="17" spans="1:25" ht="15.75" thickBot="1" x14ac:dyDescent="0.3">
      <c r="A17" s="3" t="s">
        <v>78</v>
      </c>
      <c r="B17" s="3" t="s">
        <v>138</v>
      </c>
      <c r="C17" s="64">
        <v>12.3940817051389</v>
      </c>
      <c r="D17" s="67">
        <v>1538624.9442632999</v>
      </c>
      <c r="E17" s="67">
        <v>184.517</v>
      </c>
      <c r="F17" s="67">
        <v>0</v>
      </c>
      <c r="G17" s="67">
        <v>0</v>
      </c>
      <c r="H17" s="67">
        <v>5277.82582</v>
      </c>
      <c r="I17" s="67">
        <v>0</v>
      </c>
      <c r="J17" s="67">
        <v>0</v>
      </c>
      <c r="K17" s="62">
        <v>0.8</v>
      </c>
      <c r="L17" s="62">
        <v>0.8</v>
      </c>
      <c r="M17" s="62"/>
      <c r="N17" s="67">
        <v>1230899.95541064</v>
      </c>
      <c r="O17" s="67">
        <v>147.61359999999999</v>
      </c>
      <c r="P17" s="67">
        <v>0</v>
      </c>
      <c r="Q17" s="67">
        <v>0</v>
      </c>
      <c r="R17" s="67">
        <v>4222.2606560000004</v>
      </c>
      <c r="S17" s="67">
        <v>0</v>
      </c>
      <c r="T17" s="67">
        <v>0</v>
      </c>
      <c r="V17" s="70"/>
      <c r="X17" s="70"/>
      <c r="Y17" s="70"/>
    </row>
    <row r="18" spans="1:25" ht="15.75" thickBot="1" x14ac:dyDescent="0.3">
      <c r="A18" s="3" t="s">
        <v>78</v>
      </c>
      <c r="B18" s="3" t="s">
        <v>139</v>
      </c>
      <c r="C18" s="64">
        <v>16</v>
      </c>
      <c r="D18" s="67">
        <v>32246.911612466902</v>
      </c>
      <c r="E18" s="67">
        <v>16.080637094726999</v>
      </c>
      <c r="F18" s="67">
        <v>0</v>
      </c>
      <c r="G18" s="67">
        <v>383883.456581607</v>
      </c>
      <c r="H18" s="67">
        <v>0</v>
      </c>
      <c r="I18" s="67">
        <v>0</v>
      </c>
      <c r="J18" s="67">
        <v>0</v>
      </c>
      <c r="K18" s="62">
        <v>0.80000000000000104</v>
      </c>
      <c r="L18" s="62">
        <v>0.8</v>
      </c>
      <c r="M18" s="62"/>
      <c r="N18" s="67">
        <v>25797.5292899735</v>
      </c>
      <c r="O18" s="67">
        <v>12.8645096757816</v>
      </c>
      <c r="P18" s="67">
        <v>0</v>
      </c>
      <c r="Q18" s="67">
        <v>307106.76526528603</v>
      </c>
      <c r="R18" s="67">
        <v>0</v>
      </c>
      <c r="S18" s="67">
        <v>0</v>
      </c>
      <c r="T18" s="67">
        <v>0</v>
      </c>
      <c r="V18" s="70"/>
      <c r="X18" s="70"/>
      <c r="Y18" s="70"/>
    </row>
    <row r="19" spans="1:25" ht="15.75" thickBot="1" x14ac:dyDescent="0.3">
      <c r="A19" s="3" t="s">
        <v>78</v>
      </c>
      <c r="B19" s="3" t="s">
        <v>140</v>
      </c>
      <c r="C19" s="64">
        <v>15</v>
      </c>
      <c r="D19" s="67">
        <v>13941.430175854901</v>
      </c>
      <c r="E19" s="67">
        <v>0.64186363187755902</v>
      </c>
      <c r="F19" s="67">
        <v>-8.6891972933365107</v>
      </c>
      <c r="G19" s="67">
        <v>17036.327029023902</v>
      </c>
      <c r="H19" s="67">
        <v>0</v>
      </c>
      <c r="I19" s="67">
        <v>0</v>
      </c>
      <c r="J19" s="67">
        <v>0</v>
      </c>
      <c r="K19" s="62">
        <v>0.79999999999999905</v>
      </c>
      <c r="L19" s="62">
        <v>0.8</v>
      </c>
      <c r="M19" s="62">
        <v>0.8</v>
      </c>
      <c r="N19" s="67">
        <v>11153.1441406839</v>
      </c>
      <c r="O19" s="67">
        <v>0.51349090550204701</v>
      </c>
      <c r="P19" s="67">
        <v>-6.95135783466921</v>
      </c>
      <c r="Q19" s="67">
        <v>13629.061623219101</v>
      </c>
      <c r="R19" s="67">
        <v>0</v>
      </c>
      <c r="S19" s="67">
        <v>0</v>
      </c>
      <c r="T19" s="67">
        <v>0</v>
      </c>
      <c r="V19" s="70"/>
      <c r="X19" s="70"/>
      <c r="Y19" s="70"/>
    </row>
    <row r="20" spans="1:25" ht="15.75" thickBot="1" x14ac:dyDescent="0.3">
      <c r="A20" s="3" t="s">
        <v>79</v>
      </c>
      <c r="B20" s="3" t="s">
        <v>141</v>
      </c>
      <c r="C20" s="64">
        <v>15.0231041985296</v>
      </c>
      <c r="D20" s="67">
        <v>10427320.889447754</v>
      </c>
      <c r="E20" s="67">
        <v>1571.65157713698</v>
      </c>
      <c r="F20" s="67">
        <v>0</v>
      </c>
      <c r="G20" s="67">
        <v>0</v>
      </c>
      <c r="H20" s="67">
        <v>175178.640038224</v>
      </c>
      <c r="I20" s="67">
        <v>0</v>
      </c>
      <c r="J20" s="67">
        <v>0</v>
      </c>
      <c r="K20" s="62">
        <v>1</v>
      </c>
      <c r="L20" s="62">
        <v>1</v>
      </c>
      <c r="M20" s="62"/>
      <c r="N20" s="67">
        <v>10427320.889447754</v>
      </c>
      <c r="O20" s="67">
        <v>1571.65157713698</v>
      </c>
      <c r="P20" s="67">
        <v>0</v>
      </c>
      <c r="Q20" s="67">
        <v>0</v>
      </c>
      <c r="R20" s="67">
        <v>175178.640038224</v>
      </c>
      <c r="S20" s="67">
        <v>0</v>
      </c>
      <c r="T20" s="67">
        <v>0</v>
      </c>
      <c r="V20" s="70"/>
      <c r="X20" s="70"/>
      <c r="Y20" s="70"/>
    </row>
    <row r="21" spans="1:25" ht="15.75" thickBot="1" x14ac:dyDescent="0.3">
      <c r="A21" s="3" t="s">
        <v>80</v>
      </c>
      <c r="B21" s="3" t="s">
        <v>80</v>
      </c>
      <c r="C21" s="64">
        <v>15</v>
      </c>
      <c r="D21" s="67">
        <v>179982383.73461199</v>
      </c>
      <c r="E21" s="67">
        <v>35780.203684628301</v>
      </c>
      <c r="F21" s="67">
        <v>0</v>
      </c>
      <c r="G21" s="67">
        <v>0</v>
      </c>
      <c r="H21" s="67">
        <v>0</v>
      </c>
      <c r="I21" s="67">
        <v>0</v>
      </c>
      <c r="J21" s="67">
        <v>0</v>
      </c>
      <c r="K21" s="62">
        <v>1</v>
      </c>
      <c r="L21" s="62">
        <v>1</v>
      </c>
      <c r="M21" s="62"/>
      <c r="N21" s="67">
        <v>179982383.73461199</v>
      </c>
      <c r="O21" s="67">
        <v>35780.203684628301</v>
      </c>
      <c r="P21" s="67">
        <v>0</v>
      </c>
      <c r="Q21" s="67">
        <v>0</v>
      </c>
      <c r="R21" s="67">
        <v>0</v>
      </c>
      <c r="S21" s="67">
        <v>0</v>
      </c>
      <c r="T21" s="67">
        <v>0</v>
      </c>
      <c r="V21" s="70"/>
      <c r="X21" s="70"/>
      <c r="Y21" s="70"/>
    </row>
    <row r="22" spans="1:25" x14ac:dyDescent="0.25">
      <c r="A22" s="59" t="s">
        <v>81</v>
      </c>
      <c r="B22" s="60"/>
      <c r="C22" s="71">
        <v>11.8197728030558</v>
      </c>
      <c r="D22" s="72">
        <f>SUM(D2:D21)</f>
        <v>1698988271.234302</v>
      </c>
      <c r="E22" s="72">
        <f t="shared" ref="E22:J22" si="0">SUM(E2:E21)</f>
        <v>271735.66566803085</v>
      </c>
      <c r="F22" s="72">
        <f t="shared" si="0"/>
        <v>10319623.722538149</v>
      </c>
      <c r="G22" s="72">
        <f t="shared" si="0"/>
        <v>14492516.82592497</v>
      </c>
      <c r="H22" s="72">
        <f t="shared" si="0"/>
        <v>1844093.0472395776</v>
      </c>
      <c r="I22" s="72">
        <f t="shared" si="0"/>
        <v>-1998481.9956376527</v>
      </c>
      <c r="J22" s="72">
        <f t="shared" si="0"/>
        <v>-16239724.762075679</v>
      </c>
      <c r="K22" s="60">
        <v>0.86283306459200704</v>
      </c>
      <c r="L22" s="60">
        <v>0.85326365764212397</v>
      </c>
      <c r="M22" s="60">
        <v>0.90946499008554804</v>
      </c>
      <c r="N22" s="72">
        <f t="shared" ref="N22" si="1">SUM(N2:N21)</f>
        <v>1564175397.9637566</v>
      </c>
      <c r="O22" s="72">
        <f t="shared" ref="O22" si="2">SUM(O2:O21)</f>
        <v>254026.84219803248</v>
      </c>
      <c r="P22" s="72">
        <f t="shared" ref="P22" si="3">SUM(P2:P21)</f>
        <v>10060082.629561974</v>
      </c>
      <c r="Q22" s="72">
        <f t="shared" ref="Q22" si="4">SUM(Q2:Q21)</f>
        <v>12406329.400111683</v>
      </c>
      <c r="R22" s="72">
        <f t="shared" ref="R22" si="5">SUM(R2:R21)</f>
        <v>1764218.0129396482</v>
      </c>
      <c r="S22" s="72">
        <f t="shared" ref="S22" si="6">SUM(S2:S21)</f>
        <v>-1903024.175841358</v>
      </c>
      <c r="T22" s="72">
        <f t="shared" ref="T22" si="7">SUM(T2:T21)</f>
        <v>-12820383.192339784</v>
      </c>
      <c r="V22" s="70"/>
      <c r="Y22" s="70"/>
    </row>
    <row r="23" spans="1:25" x14ac:dyDescent="0.25">
      <c r="X23" s="70"/>
    </row>
    <row r="24" spans="1:25" x14ac:dyDescent="0.25">
      <c r="D24" s="21">
        <f>D22+H22</f>
        <v>1700832364.2815416</v>
      </c>
      <c r="O24" s="21">
        <f>N22+R22</f>
        <v>1565939615.9766963</v>
      </c>
      <c r="Y24" s="70"/>
    </row>
    <row r="25" spans="1:25" x14ac:dyDescent="0.25">
      <c r="E25" s="138"/>
    </row>
  </sheetData>
  <pageMargins left="0.7" right="0.7" top="0.75" bottom="0.75" header="0.3" footer="0.3"/>
  <pageSetup paperSize="9" orientation="portrait" horizontalDpi="300" verticalDpi="30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T67"/>
  <sheetViews>
    <sheetView workbookViewId="0">
      <pane xSplit="2" ySplit="1" topLeftCell="C35" activePane="bottomRight" state="frozen"/>
      <selection pane="topRight" activeCell="C1" sqref="C1"/>
      <selection pane="bottomLeft" activeCell="A2" sqref="A2"/>
      <selection pane="bottomRight" activeCell="A2" sqref="A2:J60"/>
    </sheetView>
  </sheetViews>
  <sheetFormatPr defaultColWidth="11.42578125" defaultRowHeight="15" x14ac:dyDescent="0.25"/>
  <cols>
    <col min="1" max="1" width="7.5703125" style="147" customWidth="1"/>
    <col min="2" max="2" width="55.5703125" style="147" customWidth="1"/>
    <col min="3" max="3" width="19.5703125" style="147" customWidth="1"/>
    <col min="4" max="4" width="34.140625" style="147" customWidth="1"/>
    <col min="5" max="5" width="26.42578125" style="147" customWidth="1"/>
    <col min="6" max="6" width="35" style="147" customWidth="1"/>
    <col min="7" max="7" width="25.5703125" style="147" customWidth="1"/>
    <col min="8" max="8" width="29.85546875" style="147" customWidth="1"/>
    <col min="9" max="9" width="17.85546875" style="147" customWidth="1"/>
    <col min="10" max="10" width="11.42578125" style="147"/>
    <col min="11" max="11" width="16.140625" style="147" bestFit="1" customWidth="1"/>
    <col min="12" max="12" width="11.42578125" style="147"/>
    <col min="13" max="13" width="16.140625" style="147" bestFit="1" customWidth="1"/>
    <col min="14" max="14" width="17.140625" style="147" bestFit="1" customWidth="1"/>
    <col min="15" max="15" width="16.140625" style="147" bestFit="1" customWidth="1"/>
    <col min="16" max="16384" width="11.42578125" style="147"/>
  </cols>
  <sheetData>
    <row r="1" spans="1:20" ht="26.25" thickBot="1" x14ac:dyDescent="0.3">
      <c r="A1" s="27" t="s">
        <v>83</v>
      </c>
      <c r="B1" s="27" t="s">
        <v>328</v>
      </c>
      <c r="C1" s="27" t="s">
        <v>194</v>
      </c>
      <c r="D1" s="27" t="s">
        <v>329</v>
      </c>
      <c r="E1" s="27" t="s">
        <v>330</v>
      </c>
      <c r="F1" s="27" t="s">
        <v>331</v>
      </c>
      <c r="G1" s="27" t="s">
        <v>332</v>
      </c>
      <c r="H1" s="27" t="s">
        <v>333</v>
      </c>
      <c r="I1" s="27" t="s">
        <v>334</v>
      </c>
      <c r="J1" s="27" t="s">
        <v>335</v>
      </c>
    </row>
    <row r="2" spans="1:20" ht="16.5" thickTop="1" thickBot="1" x14ac:dyDescent="0.3">
      <c r="A2" s="109" t="s">
        <v>122</v>
      </c>
      <c r="B2" s="109" t="s">
        <v>336</v>
      </c>
      <c r="C2" s="109" t="s">
        <v>263</v>
      </c>
      <c r="D2" s="110">
        <v>246368375</v>
      </c>
      <c r="E2" s="109">
        <v>13.2</v>
      </c>
      <c r="F2" s="109" t="s">
        <v>337</v>
      </c>
      <c r="G2" s="110">
        <v>2867912961.1746726</v>
      </c>
      <c r="H2" s="110">
        <v>246368375</v>
      </c>
      <c r="I2" s="111">
        <v>0.222</v>
      </c>
      <c r="J2" s="111">
        <v>0.222</v>
      </c>
      <c r="K2" s="21"/>
      <c r="L2" s="70"/>
      <c r="O2" s="98"/>
      <c r="T2" s="98"/>
    </row>
    <row r="3" spans="1:20" ht="15.75" thickBot="1" x14ac:dyDescent="0.3">
      <c r="A3" s="112" t="s">
        <v>122</v>
      </c>
      <c r="B3" s="112" t="s">
        <v>80</v>
      </c>
      <c r="C3" s="112" t="s">
        <v>80</v>
      </c>
      <c r="D3" s="113">
        <v>179982384</v>
      </c>
      <c r="E3" s="112">
        <v>15</v>
      </c>
      <c r="F3" s="112" t="s">
        <v>337</v>
      </c>
      <c r="G3" s="110">
        <v>2699735756.0191898</v>
      </c>
      <c r="H3" s="113">
        <v>179982384</v>
      </c>
      <c r="I3" s="114">
        <v>0.16200000000000001</v>
      </c>
      <c r="J3" s="114">
        <v>0.38400000000000001</v>
      </c>
      <c r="K3" s="21"/>
      <c r="L3" s="70"/>
      <c r="O3" s="98"/>
      <c r="T3" s="98"/>
    </row>
    <row r="4" spans="1:20" ht="15.75" thickBot="1" x14ac:dyDescent="0.3">
      <c r="A4" s="112" t="s">
        <v>122</v>
      </c>
      <c r="B4" s="112" t="s">
        <v>339</v>
      </c>
      <c r="C4" s="112" t="s">
        <v>263</v>
      </c>
      <c r="D4" s="113">
        <v>154427777</v>
      </c>
      <c r="E4" s="112">
        <v>12.6</v>
      </c>
      <c r="F4" s="112" t="s">
        <v>337</v>
      </c>
      <c r="G4" s="110">
        <v>1913250325.3702002</v>
      </c>
      <c r="H4" s="113">
        <v>154427777</v>
      </c>
      <c r="I4" s="114">
        <v>0.13900000000000001</v>
      </c>
      <c r="J4" s="114">
        <v>0.52300000000000002</v>
      </c>
      <c r="K4" s="21"/>
      <c r="L4" s="70"/>
      <c r="O4" s="98"/>
      <c r="T4" s="98"/>
    </row>
    <row r="5" spans="1:20" ht="15.75" thickBot="1" x14ac:dyDescent="0.3">
      <c r="A5" s="112" t="s">
        <v>122</v>
      </c>
      <c r="B5" s="112" t="s">
        <v>340</v>
      </c>
      <c r="C5" s="112" t="s">
        <v>263</v>
      </c>
      <c r="D5" s="113">
        <v>63711819</v>
      </c>
      <c r="E5" s="112">
        <v>15</v>
      </c>
      <c r="F5" s="112" t="s">
        <v>337</v>
      </c>
      <c r="G5" s="110">
        <v>955240490.23512125</v>
      </c>
      <c r="H5" s="113">
        <v>63711819</v>
      </c>
      <c r="I5" s="114">
        <v>5.7000000000000002E-2</v>
      </c>
      <c r="J5" s="114">
        <v>0.58099999999999996</v>
      </c>
      <c r="K5" s="21"/>
      <c r="L5" s="70"/>
      <c r="O5" s="98"/>
      <c r="T5" s="98"/>
    </row>
    <row r="6" spans="1:20" ht="15.75" thickBot="1" x14ac:dyDescent="0.3">
      <c r="A6" s="112" t="s">
        <v>122</v>
      </c>
      <c r="B6" s="112" t="s">
        <v>341</v>
      </c>
      <c r="C6" s="112" t="s">
        <v>263</v>
      </c>
      <c r="D6" s="113">
        <v>60513944</v>
      </c>
      <c r="E6" s="112">
        <v>6.8</v>
      </c>
      <c r="F6" s="112" t="s">
        <v>337</v>
      </c>
      <c r="G6" s="110">
        <v>338444367.54215765</v>
      </c>
      <c r="H6" s="113">
        <v>60513944</v>
      </c>
      <c r="I6" s="114">
        <v>5.5E-2</v>
      </c>
      <c r="J6" s="114">
        <v>0.63500000000000001</v>
      </c>
      <c r="K6" s="21"/>
      <c r="L6" s="70"/>
      <c r="O6" s="98"/>
      <c r="T6" s="98"/>
    </row>
    <row r="7" spans="1:20" ht="15.75" thickBot="1" x14ac:dyDescent="0.3">
      <c r="A7" s="112" t="s">
        <v>122</v>
      </c>
      <c r="B7" s="112" t="s">
        <v>342</v>
      </c>
      <c r="C7" s="112" t="s">
        <v>254</v>
      </c>
      <c r="D7" s="113">
        <v>47468176</v>
      </c>
      <c r="E7" s="112">
        <v>7</v>
      </c>
      <c r="F7" s="112" t="s">
        <v>337</v>
      </c>
      <c r="G7" s="110">
        <v>332277230.91248041</v>
      </c>
      <c r="H7" s="113">
        <v>47468176</v>
      </c>
      <c r="I7" s="114">
        <v>4.2999999999999997E-2</v>
      </c>
      <c r="J7" s="114">
        <v>0.67800000000000005</v>
      </c>
      <c r="K7" s="21"/>
      <c r="L7" s="70"/>
      <c r="O7" s="98"/>
      <c r="T7" s="98"/>
    </row>
    <row r="8" spans="1:20" ht="15.75" thickBot="1" x14ac:dyDescent="0.3">
      <c r="A8" s="112" t="s">
        <v>122</v>
      </c>
      <c r="B8" s="112" t="s">
        <v>343</v>
      </c>
      <c r="C8" s="112" t="s">
        <v>254</v>
      </c>
      <c r="D8" s="113">
        <v>43965280</v>
      </c>
      <c r="E8" s="112">
        <v>12.9</v>
      </c>
      <c r="F8" s="112" t="s">
        <v>337</v>
      </c>
      <c r="G8" s="110">
        <v>566043585.49235022</v>
      </c>
      <c r="H8" s="113">
        <v>43965280</v>
      </c>
      <c r="I8" s="114">
        <v>0.04</v>
      </c>
      <c r="J8" s="114">
        <v>0.71799999999999997</v>
      </c>
      <c r="K8" s="21"/>
      <c r="L8" s="70"/>
      <c r="O8" s="98"/>
      <c r="T8" s="98"/>
    </row>
    <row r="9" spans="1:20" ht="15.75" thickBot="1" x14ac:dyDescent="0.3">
      <c r="A9" s="112" t="s">
        <v>122</v>
      </c>
      <c r="B9" s="112" t="s">
        <v>344</v>
      </c>
      <c r="C9" s="112" t="s">
        <v>266</v>
      </c>
      <c r="D9" s="113">
        <v>41847141</v>
      </c>
      <c r="E9" s="112">
        <v>3</v>
      </c>
      <c r="F9" s="112" t="s">
        <v>337</v>
      </c>
      <c r="G9" s="110">
        <v>125541421.52549377</v>
      </c>
      <c r="H9" s="113">
        <v>41847141</v>
      </c>
      <c r="I9" s="114">
        <v>3.7999999999999999E-2</v>
      </c>
      <c r="J9" s="114">
        <v>0.755</v>
      </c>
      <c r="K9" s="21"/>
      <c r="L9" s="70"/>
      <c r="O9" s="98"/>
      <c r="T9" s="98"/>
    </row>
    <row r="10" spans="1:20" ht="15.75" thickBot="1" x14ac:dyDescent="0.3">
      <c r="A10" s="112" t="s">
        <v>122</v>
      </c>
      <c r="B10" s="112" t="s">
        <v>345</v>
      </c>
      <c r="C10" s="112" t="s">
        <v>254</v>
      </c>
      <c r="D10" s="113">
        <v>36564700</v>
      </c>
      <c r="E10" s="112">
        <v>13.5</v>
      </c>
      <c r="F10" s="112" t="s">
        <v>337</v>
      </c>
      <c r="G10" s="110">
        <v>502332247.76989782</v>
      </c>
      <c r="H10" s="113">
        <v>36564700</v>
      </c>
      <c r="I10" s="114">
        <v>3.3000000000000002E-2</v>
      </c>
      <c r="J10" s="114">
        <v>0.78800000000000003</v>
      </c>
      <c r="K10" s="21"/>
      <c r="L10" s="70"/>
      <c r="O10" s="98"/>
      <c r="T10" s="98"/>
    </row>
    <row r="11" spans="1:20" ht="15.75" thickBot="1" x14ac:dyDescent="0.3">
      <c r="A11" s="112" t="s">
        <v>122</v>
      </c>
      <c r="B11" s="112" t="s">
        <v>346</v>
      </c>
      <c r="C11" s="112" t="s">
        <v>263</v>
      </c>
      <c r="D11" s="113">
        <v>35771179</v>
      </c>
      <c r="E11" s="112">
        <v>10.1</v>
      </c>
      <c r="F11" s="112" t="s">
        <v>337</v>
      </c>
      <c r="G11" s="110">
        <v>292629275.18720466</v>
      </c>
      <c r="H11" s="113">
        <v>35771179</v>
      </c>
      <c r="I11" s="114">
        <v>3.2000000000000001E-2</v>
      </c>
      <c r="J11" s="114">
        <v>0.82</v>
      </c>
      <c r="K11" s="21"/>
      <c r="L11" s="70"/>
      <c r="O11" s="98"/>
      <c r="T11" s="98"/>
    </row>
    <row r="12" spans="1:20" ht="15.75" thickBot="1" x14ac:dyDescent="0.3">
      <c r="A12" s="112" t="s">
        <v>122</v>
      </c>
      <c r="B12" s="112" t="s">
        <v>347</v>
      </c>
      <c r="C12" s="112" t="s">
        <v>263</v>
      </c>
      <c r="D12" s="113">
        <v>32073031</v>
      </c>
      <c r="E12" s="112">
        <v>13.9</v>
      </c>
      <c r="F12" s="112" t="s">
        <v>337</v>
      </c>
      <c r="G12" s="110">
        <v>447246914.89099222</v>
      </c>
      <c r="H12" s="113">
        <v>32073031</v>
      </c>
      <c r="I12" s="114">
        <v>2.9000000000000001E-2</v>
      </c>
      <c r="J12" s="114">
        <v>0.84899999999999998</v>
      </c>
      <c r="K12" s="21"/>
      <c r="L12" s="70"/>
      <c r="O12" s="98"/>
      <c r="T12" s="98"/>
    </row>
    <row r="13" spans="1:20" ht="15.75" thickBot="1" x14ac:dyDescent="0.3">
      <c r="A13" s="112" t="s">
        <v>122</v>
      </c>
      <c r="B13" s="112" t="s">
        <v>348</v>
      </c>
      <c r="C13" s="112" t="s">
        <v>254</v>
      </c>
      <c r="D13" s="113">
        <v>27144686</v>
      </c>
      <c r="E13" s="112">
        <v>7.3</v>
      </c>
      <c r="F13" s="112" t="s">
        <v>337</v>
      </c>
      <c r="G13" s="110">
        <v>198156207.80000001</v>
      </c>
      <c r="H13" s="113">
        <v>27144686</v>
      </c>
      <c r="I13" s="114">
        <v>2.4E-2</v>
      </c>
      <c r="J13" s="114">
        <v>0.874</v>
      </c>
      <c r="K13" s="21"/>
      <c r="L13" s="70"/>
      <c r="O13" s="98"/>
      <c r="T13" s="98"/>
    </row>
    <row r="14" spans="1:20" ht="15.75" thickBot="1" x14ac:dyDescent="0.3">
      <c r="A14" s="112" t="s">
        <v>122</v>
      </c>
      <c r="B14" s="112" t="s">
        <v>282</v>
      </c>
      <c r="C14" s="112" t="s">
        <v>254</v>
      </c>
      <c r="D14" s="113">
        <v>22410491</v>
      </c>
      <c r="E14" s="112">
        <v>17.399999999999999</v>
      </c>
      <c r="F14" s="112" t="s">
        <v>337</v>
      </c>
      <c r="G14" s="110">
        <v>389942546.84506875</v>
      </c>
      <c r="H14" s="113">
        <v>22410491</v>
      </c>
      <c r="I14" s="114">
        <v>0.02</v>
      </c>
      <c r="J14" s="114">
        <v>0.89400000000000002</v>
      </c>
      <c r="K14" s="21"/>
      <c r="L14" s="70"/>
      <c r="O14" s="98"/>
      <c r="T14" s="98"/>
    </row>
    <row r="15" spans="1:20" ht="15.75" thickBot="1" x14ac:dyDescent="0.3">
      <c r="A15" s="112" t="s">
        <v>122</v>
      </c>
      <c r="B15" s="112" t="s">
        <v>349</v>
      </c>
      <c r="C15" s="112" t="s">
        <v>266</v>
      </c>
      <c r="D15" s="113">
        <v>17978236</v>
      </c>
      <c r="E15" s="112">
        <v>12.4</v>
      </c>
      <c r="F15" s="112" t="s">
        <v>337</v>
      </c>
      <c r="G15" s="110">
        <v>223807509.16640079</v>
      </c>
      <c r="H15" s="113">
        <v>17978236</v>
      </c>
      <c r="I15" s="114">
        <v>1.6E-2</v>
      </c>
      <c r="J15" s="114">
        <v>0.91</v>
      </c>
      <c r="K15" s="21"/>
      <c r="L15" s="70"/>
      <c r="O15" s="98"/>
      <c r="T15" s="98"/>
    </row>
    <row r="16" spans="1:20" ht="15.75" thickBot="1" x14ac:dyDescent="0.3">
      <c r="A16" s="112" t="s">
        <v>122</v>
      </c>
      <c r="B16" s="112" t="s">
        <v>350</v>
      </c>
      <c r="C16" s="112" t="s">
        <v>263</v>
      </c>
      <c r="D16" s="113">
        <v>17775751</v>
      </c>
      <c r="E16" s="112">
        <v>20</v>
      </c>
      <c r="F16" s="112" t="s">
        <v>337</v>
      </c>
      <c r="G16" s="110">
        <v>355515010.4600001</v>
      </c>
      <c r="H16" s="113">
        <v>17775751</v>
      </c>
      <c r="I16" s="114">
        <v>1.6E-2</v>
      </c>
      <c r="J16" s="114">
        <v>0.92600000000000005</v>
      </c>
      <c r="K16" s="21"/>
      <c r="L16" s="70"/>
      <c r="O16" s="98"/>
      <c r="T16" s="98"/>
    </row>
    <row r="17" spans="1:20" ht="15.75" thickBot="1" x14ac:dyDescent="0.3">
      <c r="A17" s="112" t="s">
        <v>122</v>
      </c>
      <c r="B17" s="112" t="s">
        <v>351</v>
      </c>
      <c r="C17" s="112" t="s">
        <v>254</v>
      </c>
      <c r="D17" s="113">
        <v>13089150</v>
      </c>
      <c r="E17" s="112">
        <v>10</v>
      </c>
      <c r="F17" s="112" t="s">
        <v>337</v>
      </c>
      <c r="G17" s="110">
        <v>130891495.14</v>
      </c>
      <c r="H17" s="113">
        <v>13089150</v>
      </c>
      <c r="I17" s="114">
        <v>1.2E-2</v>
      </c>
      <c r="J17" s="114">
        <v>0.93799999999999994</v>
      </c>
      <c r="K17" s="21"/>
      <c r="L17" s="70"/>
      <c r="O17" s="98"/>
      <c r="T17" s="98"/>
    </row>
    <row r="18" spans="1:20" ht="15.75" thickBot="1" x14ac:dyDescent="0.3">
      <c r="A18" s="112" t="s">
        <v>122</v>
      </c>
      <c r="B18" s="112" t="s">
        <v>352</v>
      </c>
      <c r="C18" s="112" t="s">
        <v>207</v>
      </c>
      <c r="D18" s="113">
        <v>10352171</v>
      </c>
      <c r="E18" s="112">
        <v>17.3</v>
      </c>
      <c r="F18" s="112" t="s">
        <v>337</v>
      </c>
      <c r="G18" s="110">
        <v>179337717.43884274</v>
      </c>
      <c r="H18" s="113">
        <v>10352171</v>
      </c>
      <c r="I18" s="114">
        <v>8.9999999999999993E-3</v>
      </c>
      <c r="J18" s="114">
        <v>0.94699999999999995</v>
      </c>
      <c r="K18" s="21"/>
      <c r="L18" s="70"/>
      <c r="O18" s="98"/>
      <c r="T18" s="98"/>
    </row>
    <row r="19" spans="1:20" ht="15.75" thickBot="1" x14ac:dyDescent="0.3">
      <c r="A19" s="112" t="s">
        <v>122</v>
      </c>
      <c r="B19" s="112" t="s">
        <v>353</v>
      </c>
      <c r="C19" s="112" t="s">
        <v>263</v>
      </c>
      <c r="D19" s="113">
        <v>8179223</v>
      </c>
      <c r="E19" s="112">
        <v>14.4</v>
      </c>
      <c r="F19" s="112" t="s">
        <v>337</v>
      </c>
      <c r="G19" s="110">
        <v>117692183.99167049</v>
      </c>
      <c r="H19" s="113">
        <v>8179223</v>
      </c>
      <c r="I19" s="114">
        <v>7.0000000000000001E-3</v>
      </c>
      <c r="J19" s="114">
        <v>0.95499999999999996</v>
      </c>
      <c r="K19" s="21"/>
      <c r="L19" s="70"/>
      <c r="O19" s="98"/>
      <c r="T19" s="98"/>
    </row>
    <row r="20" spans="1:20" ht="15.75" thickBot="1" x14ac:dyDescent="0.3">
      <c r="A20" s="112" t="s">
        <v>122</v>
      </c>
      <c r="B20" s="112" t="s">
        <v>354</v>
      </c>
      <c r="C20" s="112" t="s">
        <v>263</v>
      </c>
      <c r="D20" s="113">
        <v>6944509</v>
      </c>
      <c r="E20" s="112">
        <v>5</v>
      </c>
      <c r="F20" s="112" t="s">
        <v>337</v>
      </c>
      <c r="G20" s="110">
        <v>34722544.963900015</v>
      </c>
      <c r="H20" s="113">
        <v>6944509</v>
      </c>
      <c r="I20" s="114">
        <v>6.0000000000000001E-3</v>
      </c>
      <c r="J20" s="114">
        <v>0.96099999999999997</v>
      </c>
      <c r="K20" s="21"/>
      <c r="L20" s="70"/>
      <c r="O20" s="98"/>
      <c r="T20" s="98"/>
    </row>
    <row r="21" spans="1:20" ht="15.75" thickBot="1" x14ac:dyDescent="0.3">
      <c r="A21" s="112" t="s">
        <v>122</v>
      </c>
      <c r="B21" s="112" t="s">
        <v>355</v>
      </c>
      <c r="C21" s="112" t="s">
        <v>269</v>
      </c>
      <c r="D21" s="113">
        <v>6451571</v>
      </c>
      <c r="E21" s="112">
        <v>11.6</v>
      </c>
      <c r="F21" s="112" t="s">
        <v>337</v>
      </c>
      <c r="G21" s="110">
        <v>74719891.817270562</v>
      </c>
      <c r="H21" s="113">
        <v>6451571</v>
      </c>
      <c r="I21" s="114">
        <v>6.0000000000000001E-3</v>
      </c>
      <c r="J21" s="114">
        <v>0.96699999999999997</v>
      </c>
      <c r="K21" s="21"/>
      <c r="L21" s="70"/>
      <c r="O21" s="98"/>
      <c r="T21" s="98"/>
    </row>
    <row r="22" spans="1:20" ht="15.75" thickBot="1" x14ac:dyDescent="0.3">
      <c r="A22" s="112" t="s">
        <v>122</v>
      </c>
      <c r="B22" s="112" t="s">
        <v>356</v>
      </c>
      <c r="C22" s="112" t="s">
        <v>269</v>
      </c>
      <c r="D22" s="113">
        <v>5218837</v>
      </c>
      <c r="E22" s="112">
        <v>14.1</v>
      </c>
      <c r="F22" s="112" t="s">
        <v>337</v>
      </c>
      <c r="G22" s="110">
        <v>73348301</v>
      </c>
      <c r="H22" s="113">
        <v>5218837</v>
      </c>
      <c r="I22" s="114">
        <v>5.0000000000000001E-3</v>
      </c>
      <c r="J22" s="114">
        <v>0.97099999999999997</v>
      </c>
      <c r="K22" s="21"/>
      <c r="L22" s="70"/>
      <c r="O22" s="98"/>
      <c r="T22" s="98"/>
    </row>
    <row r="23" spans="1:20" ht="15.75" thickBot="1" x14ac:dyDescent="0.3">
      <c r="A23" s="112" t="s">
        <v>122</v>
      </c>
      <c r="B23" s="112" t="s">
        <v>357</v>
      </c>
      <c r="C23" s="112" t="s">
        <v>207</v>
      </c>
      <c r="D23" s="113">
        <v>4913917</v>
      </c>
      <c r="E23" s="112">
        <v>10.7</v>
      </c>
      <c r="F23" s="112" t="s">
        <v>337</v>
      </c>
      <c r="G23" s="110">
        <v>52557477.326925322</v>
      </c>
      <c r="H23" s="113">
        <v>4913917</v>
      </c>
      <c r="I23" s="114">
        <v>4.0000000000000001E-3</v>
      </c>
      <c r="J23" s="114">
        <v>0.97599999999999998</v>
      </c>
      <c r="K23" s="21"/>
      <c r="L23" s="70"/>
      <c r="O23" s="98"/>
      <c r="T23" s="98"/>
    </row>
    <row r="24" spans="1:20" ht="15.75" thickBot="1" x14ac:dyDescent="0.3">
      <c r="A24" s="112" t="s">
        <v>122</v>
      </c>
      <c r="B24" s="112" t="s">
        <v>358</v>
      </c>
      <c r="C24" s="112" t="s">
        <v>270</v>
      </c>
      <c r="D24" s="113">
        <v>4605480</v>
      </c>
      <c r="E24" s="112">
        <v>15</v>
      </c>
      <c r="F24" s="112" t="s">
        <v>337</v>
      </c>
      <c r="G24" s="110">
        <v>69082206.522117466</v>
      </c>
      <c r="H24" s="113">
        <v>4605480</v>
      </c>
      <c r="I24" s="114">
        <v>4.0000000000000001E-3</v>
      </c>
      <c r="J24" s="114">
        <v>0.98</v>
      </c>
      <c r="K24" s="21"/>
      <c r="L24" s="70"/>
      <c r="O24" s="98"/>
      <c r="T24" s="98"/>
    </row>
    <row r="25" spans="1:20" ht="15.75" thickBot="1" x14ac:dyDescent="0.3">
      <c r="A25" s="112" t="s">
        <v>122</v>
      </c>
      <c r="B25" s="112" t="s">
        <v>343</v>
      </c>
      <c r="C25" s="112" t="s">
        <v>207</v>
      </c>
      <c r="D25" s="113">
        <v>3200520</v>
      </c>
      <c r="E25" s="112">
        <v>14.5</v>
      </c>
      <c r="F25" s="112" t="s">
        <v>337</v>
      </c>
      <c r="G25" s="110">
        <v>46311112.944350213</v>
      </c>
      <c r="H25" s="113">
        <v>3200520</v>
      </c>
      <c r="I25" s="114">
        <v>3.0000000000000001E-3</v>
      </c>
      <c r="J25" s="114">
        <v>0.98299999999999998</v>
      </c>
      <c r="K25" s="21"/>
      <c r="L25" s="70"/>
      <c r="O25" s="98"/>
      <c r="T25" s="98"/>
    </row>
    <row r="26" spans="1:20" ht="15.75" thickBot="1" x14ac:dyDescent="0.3">
      <c r="A26" s="112" t="s">
        <v>122</v>
      </c>
      <c r="B26" s="112" t="s">
        <v>278</v>
      </c>
      <c r="C26" s="112" t="s">
        <v>254</v>
      </c>
      <c r="D26" s="113">
        <v>2266400</v>
      </c>
      <c r="E26" s="112">
        <v>13</v>
      </c>
      <c r="F26" s="112" t="s">
        <v>337</v>
      </c>
      <c r="G26" s="110">
        <v>20896206.155999999</v>
      </c>
      <c r="H26" s="113">
        <v>2266400</v>
      </c>
      <c r="I26" s="114">
        <v>2E-3</v>
      </c>
      <c r="J26" s="114">
        <v>0.98499999999999999</v>
      </c>
      <c r="K26" s="21"/>
      <c r="L26" s="70"/>
      <c r="O26" s="98"/>
      <c r="T26" s="98"/>
    </row>
    <row r="27" spans="1:20" ht="15.75" thickBot="1" x14ac:dyDescent="0.3">
      <c r="A27" s="112" t="s">
        <v>122</v>
      </c>
      <c r="B27" s="112" t="s">
        <v>343</v>
      </c>
      <c r="C27" s="112" t="s">
        <v>271</v>
      </c>
      <c r="D27" s="113">
        <v>398517</v>
      </c>
      <c r="E27" s="112">
        <v>19.3</v>
      </c>
      <c r="F27" s="113">
        <v>1716633</v>
      </c>
      <c r="G27" s="110">
        <v>42015946.050245181</v>
      </c>
      <c r="H27" s="113">
        <v>2115149</v>
      </c>
      <c r="I27" s="114">
        <v>2E-3</v>
      </c>
      <c r="J27" s="114">
        <v>0.98699999999999999</v>
      </c>
      <c r="K27" s="21"/>
      <c r="L27" s="70"/>
      <c r="O27" s="98"/>
      <c r="T27" s="98"/>
    </row>
    <row r="28" spans="1:20" ht="15.75" thickBot="1" x14ac:dyDescent="0.3">
      <c r="A28" s="112" t="s">
        <v>122</v>
      </c>
      <c r="B28" s="112" t="s">
        <v>359</v>
      </c>
      <c r="C28" s="112" t="s">
        <v>207</v>
      </c>
      <c r="D28" s="113">
        <v>1974264</v>
      </c>
      <c r="E28" s="112">
        <v>10.1</v>
      </c>
      <c r="F28" s="112" t="s">
        <v>337</v>
      </c>
      <c r="G28" s="110">
        <v>19964412.669724144</v>
      </c>
      <c r="H28" s="113">
        <v>1974264</v>
      </c>
      <c r="I28" s="114">
        <v>2E-3</v>
      </c>
      <c r="J28" s="114">
        <v>0.98899999999999999</v>
      </c>
      <c r="K28" s="21"/>
      <c r="L28" s="70"/>
      <c r="O28" s="98"/>
      <c r="T28" s="98"/>
    </row>
    <row r="29" spans="1:20" ht="15.75" thickBot="1" x14ac:dyDescent="0.3">
      <c r="A29" s="112" t="s">
        <v>122</v>
      </c>
      <c r="B29" s="112" t="s">
        <v>360</v>
      </c>
      <c r="C29" s="112" t="s">
        <v>254</v>
      </c>
      <c r="D29" s="113">
        <v>1943531</v>
      </c>
      <c r="E29" s="112">
        <v>13</v>
      </c>
      <c r="F29" s="112" t="s">
        <v>337</v>
      </c>
      <c r="G29" s="110">
        <v>25265897.508399576</v>
      </c>
      <c r="H29" s="113">
        <v>1943531</v>
      </c>
      <c r="I29" s="114">
        <v>2E-3</v>
      </c>
      <c r="J29" s="114">
        <v>0.99</v>
      </c>
      <c r="K29" s="21"/>
      <c r="L29" s="70"/>
      <c r="O29" s="98"/>
      <c r="T29" s="98"/>
    </row>
    <row r="30" spans="1:20" ht="15.75" thickBot="1" x14ac:dyDescent="0.3">
      <c r="A30" s="112" t="s">
        <v>122</v>
      </c>
      <c r="B30" s="112" t="s">
        <v>361</v>
      </c>
      <c r="C30" s="112" t="s">
        <v>269</v>
      </c>
      <c r="D30" s="113">
        <v>1223550</v>
      </c>
      <c r="E30" s="112">
        <v>10</v>
      </c>
      <c r="F30" s="112" t="s">
        <v>337</v>
      </c>
      <c r="G30" s="110">
        <v>12235500</v>
      </c>
      <c r="H30" s="113">
        <v>1223550</v>
      </c>
      <c r="I30" s="114">
        <v>1E-3</v>
      </c>
      <c r="J30" s="114">
        <v>0.99199999999999999</v>
      </c>
      <c r="K30" s="21"/>
      <c r="L30" s="70"/>
      <c r="O30" s="98"/>
      <c r="T30" s="98"/>
    </row>
    <row r="31" spans="1:20" ht="15.75" thickBot="1" x14ac:dyDescent="0.3">
      <c r="A31" s="112" t="s">
        <v>122</v>
      </c>
      <c r="B31" s="112" t="s">
        <v>283</v>
      </c>
      <c r="C31" s="112" t="s">
        <v>254</v>
      </c>
      <c r="D31" s="113">
        <v>1220039</v>
      </c>
      <c r="E31" s="112">
        <v>6.7</v>
      </c>
      <c r="F31" s="112" t="s">
        <v>337</v>
      </c>
      <c r="G31" s="110">
        <v>7083741.2595279999</v>
      </c>
      <c r="H31" s="113">
        <v>1220039</v>
      </c>
      <c r="I31" s="114">
        <v>1E-3</v>
      </c>
      <c r="J31" s="114">
        <v>0.99299999999999999</v>
      </c>
      <c r="K31" s="21"/>
      <c r="L31" s="70"/>
      <c r="O31" s="98"/>
      <c r="T31" s="98"/>
    </row>
    <row r="32" spans="1:20" ht="15.75" thickBot="1" x14ac:dyDescent="0.3">
      <c r="A32" s="112" t="s">
        <v>122</v>
      </c>
      <c r="B32" s="112" t="s">
        <v>362</v>
      </c>
      <c r="C32" s="112" t="s">
        <v>207</v>
      </c>
      <c r="D32" s="113">
        <v>1109663</v>
      </c>
      <c r="E32" s="112">
        <v>24.5</v>
      </c>
      <c r="F32" s="112" t="s">
        <v>337</v>
      </c>
      <c r="G32" s="110">
        <v>27219686.064006384</v>
      </c>
      <c r="H32" s="113">
        <v>1109663</v>
      </c>
      <c r="I32" s="114">
        <v>1E-3</v>
      </c>
      <c r="J32" s="114">
        <v>0.99399999999999999</v>
      </c>
      <c r="K32" s="21"/>
      <c r="L32" s="70"/>
      <c r="O32" s="98"/>
      <c r="T32" s="98"/>
    </row>
    <row r="33" spans="1:20" ht="15.75" thickBot="1" x14ac:dyDescent="0.3">
      <c r="A33" s="112" t="s">
        <v>122</v>
      </c>
      <c r="B33" s="112" t="s">
        <v>363</v>
      </c>
      <c r="C33" s="112" t="s">
        <v>207</v>
      </c>
      <c r="D33" s="113">
        <v>1008459</v>
      </c>
      <c r="E33" s="112">
        <v>13.1</v>
      </c>
      <c r="F33" s="112" t="s">
        <v>337</v>
      </c>
      <c r="G33" s="110">
        <v>13171940.554232815</v>
      </c>
      <c r="H33" s="113">
        <v>1008459</v>
      </c>
      <c r="I33" s="114">
        <v>1E-3</v>
      </c>
      <c r="J33" s="114">
        <v>0.995</v>
      </c>
      <c r="K33" s="21"/>
      <c r="L33" s="70"/>
      <c r="O33" s="98"/>
      <c r="T33" s="98"/>
    </row>
    <row r="34" spans="1:20" ht="15.75" thickBot="1" x14ac:dyDescent="0.3">
      <c r="A34" s="112" t="s">
        <v>122</v>
      </c>
      <c r="B34" s="112" t="s">
        <v>364</v>
      </c>
      <c r="C34" s="112" t="s">
        <v>207</v>
      </c>
      <c r="D34" s="113">
        <v>860692</v>
      </c>
      <c r="E34" s="112">
        <v>6.2</v>
      </c>
      <c r="F34" s="112" t="s">
        <v>337</v>
      </c>
      <c r="G34" s="110">
        <v>5337770.1879932769</v>
      </c>
      <c r="H34" s="113">
        <v>860692</v>
      </c>
      <c r="I34" s="114">
        <v>1E-3</v>
      </c>
      <c r="J34" s="114">
        <v>0.995</v>
      </c>
      <c r="K34" s="21"/>
      <c r="L34" s="70"/>
      <c r="O34" s="98"/>
      <c r="T34" s="98"/>
    </row>
    <row r="35" spans="1:20" ht="15.75" thickBot="1" x14ac:dyDescent="0.3">
      <c r="A35" s="112" t="s">
        <v>122</v>
      </c>
      <c r="B35" s="112" t="s">
        <v>365</v>
      </c>
      <c r="C35" s="112" t="s">
        <v>268</v>
      </c>
      <c r="D35" s="113">
        <v>832017</v>
      </c>
      <c r="E35" s="112">
        <v>7</v>
      </c>
      <c r="F35" s="112" t="s">
        <v>337</v>
      </c>
      <c r="G35" s="110">
        <v>5824117.5438350523</v>
      </c>
      <c r="H35" s="113">
        <v>832017</v>
      </c>
      <c r="I35" s="114">
        <v>1E-3</v>
      </c>
      <c r="J35" s="114">
        <v>0.996</v>
      </c>
      <c r="K35" s="21"/>
      <c r="L35" s="70"/>
      <c r="O35" s="98"/>
      <c r="T35" s="98"/>
    </row>
    <row r="36" spans="1:20" ht="15.75" thickBot="1" x14ac:dyDescent="0.3">
      <c r="A36" s="112" t="s">
        <v>122</v>
      </c>
      <c r="B36" s="112" t="s">
        <v>366</v>
      </c>
      <c r="C36" s="112" t="s">
        <v>207</v>
      </c>
      <c r="D36" s="113">
        <v>727049</v>
      </c>
      <c r="E36" s="112">
        <v>3</v>
      </c>
      <c r="F36" s="112" t="s">
        <v>337</v>
      </c>
      <c r="G36" s="110">
        <v>2181147.8537142887</v>
      </c>
      <c r="H36" s="113">
        <v>727049</v>
      </c>
      <c r="I36" s="114">
        <v>1E-3</v>
      </c>
      <c r="J36" s="114">
        <v>0.997</v>
      </c>
      <c r="K36" s="21"/>
      <c r="L36" s="70"/>
      <c r="O36" s="98"/>
      <c r="T36" s="98"/>
    </row>
    <row r="37" spans="1:20" ht="15.75" thickBot="1" x14ac:dyDescent="0.3">
      <c r="A37" s="112" t="s">
        <v>122</v>
      </c>
      <c r="B37" s="112" t="s">
        <v>367</v>
      </c>
      <c r="C37" s="112" t="s">
        <v>272</v>
      </c>
      <c r="D37" s="113">
        <v>696046</v>
      </c>
      <c r="E37" s="112">
        <v>10</v>
      </c>
      <c r="F37" s="112" t="s">
        <v>337</v>
      </c>
      <c r="G37" s="110">
        <v>6960462.4477076624</v>
      </c>
      <c r="H37" s="113">
        <v>696046</v>
      </c>
      <c r="I37" s="114">
        <v>1E-3</v>
      </c>
      <c r="J37" s="114">
        <v>0.997</v>
      </c>
      <c r="K37" s="21"/>
      <c r="L37" s="70"/>
      <c r="O37" s="98"/>
      <c r="T37" s="98"/>
    </row>
    <row r="38" spans="1:20" ht="15.75" thickBot="1" x14ac:dyDescent="0.3">
      <c r="A38" s="112" t="s">
        <v>122</v>
      </c>
      <c r="B38" s="112" t="s">
        <v>368</v>
      </c>
      <c r="C38" s="112" t="s">
        <v>271</v>
      </c>
      <c r="D38" s="113">
        <v>526897</v>
      </c>
      <c r="E38" s="112">
        <v>11.9</v>
      </c>
      <c r="F38" s="112" t="s">
        <v>337</v>
      </c>
      <c r="G38" s="110">
        <v>6286230.4126895992</v>
      </c>
      <c r="H38" s="113">
        <v>526897</v>
      </c>
      <c r="I38" s="114">
        <v>0</v>
      </c>
      <c r="J38" s="114">
        <v>0.998</v>
      </c>
      <c r="K38" s="21"/>
      <c r="L38" s="70"/>
      <c r="O38" s="98"/>
      <c r="T38" s="98"/>
    </row>
    <row r="39" spans="1:20" ht="15.75" thickBot="1" x14ac:dyDescent="0.3">
      <c r="A39" s="112" t="s">
        <v>122</v>
      </c>
      <c r="B39" s="112" t="s">
        <v>293</v>
      </c>
      <c r="C39" s="112" t="s">
        <v>271</v>
      </c>
      <c r="D39" s="113">
        <v>512178</v>
      </c>
      <c r="E39" s="112">
        <v>12</v>
      </c>
      <c r="F39" s="112" t="s">
        <v>337</v>
      </c>
      <c r="G39" s="110">
        <v>6146137.3583999993</v>
      </c>
      <c r="H39" s="113">
        <v>512178</v>
      </c>
      <c r="I39" s="114">
        <v>0</v>
      </c>
      <c r="J39" s="114">
        <v>0.998</v>
      </c>
      <c r="K39" s="21"/>
      <c r="L39" s="70"/>
      <c r="O39" s="98"/>
      <c r="T39" s="98"/>
    </row>
    <row r="40" spans="1:20" ht="15.75" thickBot="1" x14ac:dyDescent="0.3">
      <c r="A40" s="112" t="s">
        <v>122</v>
      </c>
      <c r="B40" s="112" t="s">
        <v>369</v>
      </c>
      <c r="C40" s="112" t="s">
        <v>269</v>
      </c>
      <c r="D40" s="113">
        <v>351309</v>
      </c>
      <c r="E40" s="112">
        <v>4</v>
      </c>
      <c r="F40" s="112" t="s">
        <v>337</v>
      </c>
      <c r="G40" s="110">
        <v>1405236</v>
      </c>
      <c r="H40" s="113">
        <v>351309</v>
      </c>
      <c r="I40" s="114">
        <v>0</v>
      </c>
      <c r="J40" s="114">
        <v>0.999</v>
      </c>
      <c r="K40" s="21"/>
      <c r="L40" s="70"/>
      <c r="O40" s="98"/>
      <c r="T40" s="98"/>
    </row>
    <row r="41" spans="1:20" ht="15.75" thickBot="1" x14ac:dyDescent="0.3">
      <c r="A41" s="112" t="s">
        <v>122</v>
      </c>
      <c r="B41" s="112" t="s">
        <v>370</v>
      </c>
      <c r="C41" s="112" t="s">
        <v>271</v>
      </c>
      <c r="D41" s="113">
        <v>323317</v>
      </c>
      <c r="E41" s="112">
        <v>12</v>
      </c>
      <c r="F41" s="112" t="s">
        <v>337</v>
      </c>
      <c r="G41" s="110">
        <v>3879804</v>
      </c>
      <c r="H41" s="113">
        <v>323317</v>
      </c>
      <c r="I41" s="114">
        <v>0</v>
      </c>
      <c r="J41" s="114">
        <v>0.999</v>
      </c>
      <c r="K41" s="21"/>
      <c r="L41" s="70"/>
      <c r="O41" s="98"/>
      <c r="T41" s="98"/>
    </row>
    <row r="42" spans="1:20" ht="15.75" thickBot="1" x14ac:dyDescent="0.3">
      <c r="A42" s="112" t="s">
        <v>122</v>
      </c>
      <c r="B42" s="112" t="s">
        <v>371</v>
      </c>
      <c r="C42" s="112" t="s">
        <v>266</v>
      </c>
      <c r="D42" s="113">
        <v>235976</v>
      </c>
      <c r="E42" s="112">
        <v>15</v>
      </c>
      <c r="F42" s="112" t="s">
        <v>337</v>
      </c>
      <c r="G42" s="110">
        <v>3539633.6280537532</v>
      </c>
      <c r="H42" s="113">
        <v>235976</v>
      </c>
      <c r="I42" s="114">
        <v>0</v>
      </c>
      <c r="J42" s="114">
        <v>0.999</v>
      </c>
      <c r="K42" s="21"/>
      <c r="L42" s="70"/>
      <c r="O42" s="98"/>
      <c r="T42" s="98"/>
    </row>
    <row r="43" spans="1:20" ht="15.75" thickBot="1" x14ac:dyDescent="0.3">
      <c r="A43" s="112" t="s">
        <v>122</v>
      </c>
      <c r="B43" s="112" t="s">
        <v>372</v>
      </c>
      <c r="C43" s="112" t="s">
        <v>269</v>
      </c>
      <c r="D43" s="113">
        <v>180960</v>
      </c>
      <c r="E43" s="112">
        <v>5</v>
      </c>
      <c r="F43" s="112" t="s">
        <v>337</v>
      </c>
      <c r="G43" s="110">
        <v>904800</v>
      </c>
      <c r="H43" s="113">
        <v>180960</v>
      </c>
      <c r="I43" s="114">
        <v>0</v>
      </c>
      <c r="J43" s="114">
        <v>0.999</v>
      </c>
      <c r="K43" s="21"/>
      <c r="L43" s="70"/>
      <c r="O43" s="98"/>
      <c r="T43" s="98"/>
    </row>
    <row r="44" spans="1:20" ht="15.75" thickBot="1" x14ac:dyDescent="0.3">
      <c r="A44" s="112" t="s">
        <v>122</v>
      </c>
      <c r="B44" s="112" t="s">
        <v>373</v>
      </c>
      <c r="C44" s="112" t="s">
        <v>207</v>
      </c>
      <c r="D44" s="113">
        <v>143954</v>
      </c>
      <c r="E44" s="112">
        <v>15</v>
      </c>
      <c r="F44" s="112" t="s">
        <v>337</v>
      </c>
      <c r="G44" s="110">
        <v>1406896.5115848866</v>
      </c>
      <c r="H44" s="113">
        <v>143954</v>
      </c>
      <c r="I44" s="114">
        <v>0</v>
      </c>
      <c r="J44" s="114">
        <v>0.999</v>
      </c>
      <c r="K44" s="21"/>
      <c r="L44" s="70"/>
      <c r="O44" s="98"/>
      <c r="T44" s="98"/>
    </row>
    <row r="45" spans="1:20" ht="15.75" thickBot="1" x14ac:dyDescent="0.3">
      <c r="A45" s="112" t="s">
        <v>122</v>
      </c>
      <c r="B45" s="112" t="s">
        <v>374</v>
      </c>
      <c r="C45" s="112" t="s">
        <v>207</v>
      </c>
      <c r="D45" s="113">
        <v>142452</v>
      </c>
      <c r="E45" s="112">
        <v>10</v>
      </c>
      <c r="F45" s="112" t="s">
        <v>337</v>
      </c>
      <c r="G45" s="110">
        <v>1424518</v>
      </c>
      <c r="H45" s="113">
        <v>142452</v>
      </c>
      <c r="I45" s="114">
        <v>0</v>
      </c>
      <c r="J45" s="114">
        <v>1</v>
      </c>
      <c r="K45" s="21"/>
      <c r="L45" s="70"/>
      <c r="O45" s="98"/>
      <c r="T45" s="98"/>
    </row>
    <row r="46" spans="1:20" ht="15.75" thickBot="1" x14ac:dyDescent="0.3">
      <c r="A46" s="112" t="s">
        <v>122</v>
      </c>
      <c r="B46" s="112" t="s">
        <v>375</v>
      </c>
      <c r="C46" s="112" t="s">
        <v>269</v>
      </c>
      <c r="D46" s="113">
        <v>138032</v>
      </c>
      <c r="E46" s="112">
        <v>8</v>
      </c>
      <c r="F46" s="112" t="s">
        <v>337</v>
      </c>
      <c r="G46" s="110">
        <v>1104256</v>
      </c>
      <c r="H46" s="113">
        <v>138032</v>
      </c>
      <c r="I46" s="114">
        <v>0</v>
      </c>
      <c r="J46" s="114">
        <v>1</v>
      </c>
      <c r="K46" s="21"/>
      <c r="L46" s="70"/>
      <c r="O46" s="98"/>
      <c r="T46" s="98"/>
    </row>
    <row r="47" spans="1:20" ht="15.75" thickBot="1" x14ac:dyDescent="0.3">
      <c r="A47" s="112" t="s">
        <v>122</v>
      </c>
      <c r="B47" s="112" t="s">
        <v>291</v>
      </c>
      <c r="C47" s="112" t="s">
        <v>217</v>
      </c>
      <c r="D47" s="113">
        <v>84942</v>
      </c>
      <c r="E47" s="112">
        <v>12</v>
      </c>
      <c r="F47" s="112" t="s">
        <v>337</v>
      </c>
      <c r="G47" s="110">
        <v>1019301.4888038</v>
      </c>
      <c r="H47" s="113">
        <v>84942</v>
      </c>
      <c r="I47" s="114">
        <v>0</v>
      </c>
      <c r="J47" s="114">
        <v>1</v>
      </c>
      <c r="K47" s="21"/>
      <c r="L47" s="70"/>
      <c r="O47" s="98"/>
      <c r="T47" s="98"/>
    </row>
    <row r="48" spans="1:20" ht="15.75" thickBot="1" x14ac:dyDescent="0.3">
      <c r="A48" s="112" t="s">
        <v>122</v>
      </c>
      <c r="B48" s="112" t="s">
        <v>376</v>
      </c>
      <c r="C48" s="112" t="s">
        <v>268</v>
      </c>
      <c r="D48" s="113">
        <v>63549</v>
      </c>
      <c r="E48" s="112">
        <v>15</v>
      </c>
      <c r="F48" s="112" t="s">
        <v>337</v>
      </c>
      <c r="G48" s="110">
        <v>953235</v>
      </c>
      <c r="H48" s="113">
        <v>63549</v>
      </c>
      <c r="I48" s="114">
        <v>0</v>
      </c>
      <c r="J48" s="114">
        <v>1</v>
      </c>
      <c r="K48" s="21"/>
      <c r="L48" s="70"/>
      <c r="O48" s="98"/>
      <c r="T48" s="98"/>
    </row>
    <row r="49" spans="1:20" ht="15.75" thickBot="1" x14ac:dyDescent="0.3">
      <c r="A49" s="112" t="s">
        <v>122</v>
      </c>
      <c r="B49" s="112" t="s">
        <v>374</v>
      </c>
      <c r="C49" s="112" t="s">
        <v>271</v>
      </c>
      <c r="D49" s="113">
        <v>59592</v>
      </c>
      <c r="E49" s="112">
        <v>20</v>
      </c>
      <c r="F49" s="112" t="s">
        <v>337</v>
      </c>
      <c r="G49" s="110">
        <v>1191840</v>
      </c>
      <c r="H49" s="113">
        <v>59592</v>
      </c>
      <c r="I49" s="114">
        <v>0</v>
      </c>
      <c r="J49" s="114">
        <v>1</v>
      </c>
      <c r="K49" s="21"/>
      <c r="L49" s="70"/>
      <c r="O49" s="98"/>
      <c r="T49" s="98"/>
    </row>
    <row r="50" spans="1:20" ht="15.75" thickBot="1" x14ac:dyDescent="0.3">
      <c r="A50" s="112" t="s">
        <v>122</v>
      </c>
      <c r="B50" s="112" t="s">
        <v>294</v>
      </c>
      <c r="C50" s="112" t="s">
        <v>271</v>
      </c>
      <c r="D50" s="113">
        <v>45805</v>
      </c>
      <c r="E50" s="112">
        <v>15.7</v>
      </c>
      <c r="F50" s="112" t="s">
        <v>337</v>
      </c>
      <c r="G50" s="110">
        <v>718747.28258482122</v>
      </c>
      <c r="H50" s="113">
        <v>45805</v>
      </c>
      <c r="I50" s="114">
        <v>0</v>
      </c>
      <c r="J50" s="114">
        <v>1</v>
      </c>
      <c r="K50" s="21"/>
      <c r="L50" s="70"/>
      <c r="O50" s="98"/>
      <c r="T50" s="98"/>
    </row>
    <row r="51" spans="1:20" ht="15.75" thickBot="1" x14ac:dyDescent="0.3">
      <c r="A51" s="112" t="s">
        <v>122</v>
      </c>
      <c r="B51" s="112" t="s">
        <v>284</v>
      </c>
      <c r="C51" s="112" t="s">
        <v>215</v>
      </c>
      <c r="D51" s="113">
        <v>36266</v>
      </c>
      <c r="E51" s="112">
        <v>10</v>
      </c>
      <c r="F51" s="112" t="s">
        <v>337</v>
      </c>
      <c r="G51" s="110">
        <v>362662.25268561137</v>
      </c>
      <c r="H51" s="113">
        <v>36266</v>
      </c>
      <c r="I51" s="114">
        <v>0</v>
      </c>
      <c r="J51" s="114">
        <v>1</v>
      </c>
      <c r="K51" s="21"/>
      <c r="L51" s="70"/>
      <c r="O51" s="98"/>
      <c r="T51" s="98"/>
    </row>
    <row r="52" spans="1:20" ht="15.75" thickBot="1" x14ac:dyDescent="0.3">
      <c r="A52" s="112" t="s">
        <v>122</v>
      </c>
      <c r="B52" s="112" t="s">
        <v>377</v>
      </c>
      <c r="C52" s="112" t="s">
        <v>268</v>
      </c>
      <c r="D52" s="113">
        <v>33602</v>
      </c>
      <c r="E52" s="112">
        <v>3</v>
      </c>
      <c r="F52" s="112" t="s">
        <v>337</v>
      </c>
      <c r="G52" s="110">
        <v>100806</v>
      </c>
      <c r="H52" s="113">
        <v>33602</v>
      </c>
      <c r="I52" s="114">
        <v>0</v>
      </c>
      <c r="J52" s="114">
        <v>1</v>
      </c>
      <c r="K52" s="21"/>
      <c r="L52" s="70"/>
      <c r="O52" s="98"/>
      <c r="T52" s="98"/>
    </row>
    <row r="53" spans="1:20" ht="15.75" thickBot="1" x14ac:dyDescent="0.3">
      <c r="A53" s="112" t="s">
        <v>122</v>
      </c>
      <c r="B53" s="112" t="s">
        <v>378</v>
      </c>
      <c r="C53" s="112" t="s">
        <v>254</v>
      </c>
      <c r="D53" s="113">
        <v>25363</v>
      </c>
      <c r="E53" s="112">
        <v>10</v>
      </c>
      <c r="F53" s="112" t="s">
        <v>337</v>
      </c>
      <c r="G53" s="110">
        <v>253634.44444444432</v>
      </c>
      <c r="H53" s="113">
        <v>25363</v>
      </c>
      <c r="I53" s="114">
        <v>0</v>
      </c>
      <c r="J53" s="114">
        <v>1</v>
      </c>
      <c r="K53" s="21"/>
      <c r="L53" s="70"/>
      <c r="O53" s="98"/>
      <c r="T53" s="98"/>
    </row>
    <row r="54" spans="1:20" ht="15.75" thickBot="1" x14ac:dyDescent="0.3">
      <c r="A54" s="112" t="s">
        <v>122</v>
      </c>
      <c r="B54" s="112" t="s">
        <v>285</v>
      </c>
      <c r="C54" s="112" t="s">
        <v>271</v>
      </c>
      <c r="D54" s="113">
        <v>21540</v>
      </c>
      <c r="E54" s="112">
        <v>5</v>
      </c>
      <c r="F54" s="112" t="s">
        <v>337</v>
      </c>
      <c r="G54" s="110">
        <v>107701.40300771444</v>
      </c>
      <c r="H54" s="113">
        <v>21540</v>
      </c>
      <c r="I54" s="114">
        <v>0</v>
      </c>
      <c r="J54" s="114">
        <v>1</v>
      </c>
      <c r="K54" s="21"/>
      <c r="L54" s="70"/>
      <c r="O54" s="98"/>
      <c r="T54" s="98"/>
    </row>
    <row r="55" spans="1:20" ht="15.75" thickBot="1" x14ac:dyDescent="0.3">
      <c r="A55" s="112" t="s">
        <v>122</v>
      </c>
      <c r="B55" s="112" t="s">
        <v>379</v>
      </c>
      <c r="C55" s="112" t="s">
        <v>207</v>
      </c>
      <c r="D55" s="113">
        <v>9181</v>
      </c>
      <c r="E55" s="112">
        <v>5</v>
      </c>
      <c r="F55" s="112" t="s">
        <v>337</v>
      </c>
      <c r="G55" s="110">
        <v>45904.08</v>
      </c>
      <c r="H55" s="113">
        <v>9181</v>
      </c>
      <c r="I55" s="114">
        <v>0</v>
      </c>
      <c r="J55" s="114">
        <v>1</v>
      </c>
      <c r="K55" s="21"/>
      <c r="L55" s="70"/>
      <c r="O55" s="98"/>
      <c r="T55" s="98"/>
    </row>
    <row r="56" spans="1:20" ht="15.75" thickBot="1" x14ac:dyDescent="0.3">
      <c r="A56" s="112" t="s">
        <v>122</v>
      </c>
      <c r="B56" s="112" t="s">
        <v>380</v>
      </c>
      <c r="C56" s="112" t="s">
        <v>271</v>
      </c>
      <c r="D56" s="113">
        <v>5680</v>
      </c>
      <c r="E56" s="112">
        <v>5</v>
      </c>
      <c r="F56" s="112" t="s">
        <v>337</v>
      </c>
      <c r="G56" s="110">
        <v>28398.868333333299</v>
      </c>
      <c r="H56" s="113">
        <v>5680</v>
      </c>
      <c r="I56" s="114">
        <v>0</v>
      </c>
      <c r="J56" s="114">
        <v>1</v>
      </c>
      <c r="K56" s="21"/>
      <c r="L56" s="70"/>
      <c r="O56" s="98"/>
      <c r="T56" s="98"/>
    </row>
    <row r="57" spans="1:20" ht="15.75" thickBot="1" x14ac:dyDescent="0.3">
      <c r="A57" s="112" t="s">
        <v>122</v>
      </c>
      <c r="B57" s="112" t="s">
        <v>381</v>
      </c>
      <c r="C57" s="112" t="s">
        <v>271</v>
      </c>
      <c r="D57" s="113">
        <v>4405</v>
      </c>
      <c r="E57" s="112">
        <v>12</v>
      </c>
      <c r="F57" s="112" t="s">
        <v>337</v>
      </c>
      <c r="G57" s="110">
        <v>52860.795815999998</v>
      </c>
      <c r="H57" s="113">
        <v>4405</v>
      </c>
      <c r="I57" s="114">
        <v>0</v>
      </c>
      <c r="J57" s="114">
        <v>1</v>
      </c>
      <c r="K57" s="21"/>
      <c r="L57" s="70"/>
      <c r="O57" s="98"/>
      <c r="T57" s="98"/>
    </row>
    <row r="58" spans="1:20" ht="15.75" thickBot="1" x14ac:dyDescent="0.3">
      <c r="A58" s="112" t="s">
        <v>122</v>
      </c>
      <c r="B58" s="112" t="s">
        <v>382</v>
      </c>
      <c r="C58" s="112" t="s">
        <v>254</v>
      </c>
      <c r="D58" s="113">
        <v>1778</v>
      </c>
      <c r="E58" s="112">
        <v>20</v>
      </c>
      <c r="F58" s="112" t="s">
        <v>337</v>
      </c>
      <c r="G58" s="110">
        <v>35554.621418957009</v>
      </c>
      <c r="H58" s="113">
        <v>1778</v>
      </c>
      <c r="I58" s="114">
        <v>0</v>
      </c>
      <c r="J58" s="114">
        <v>1</v>
      </c>
      <c r="K58" s="21"/>
      <c r="L58" s="70"/>
      <c r="O58" s="98"/>
      <c r="T58" s="98"/>
    </row>
    <row r="59" spans="1:20" ht="15.75" thickBot="1" x14ac:dyDescent="0.3">
      <c r="A59" s="112" t="s">
        <v>122</v>
      </c>
      <c r="B59" s="112" t="s">
        <v>286</v>
      </c>
      <c r="C59" s="112" t="s">
        <v>215</v>
      </c>
      <c r="D59" s="113">
        <v>1053</v>
      </c>
      <c r="E59" s="112">
        <v>10</v>
      </c>
      <c r="F59" s="112" t="s">
        <v>337</v>
      </c>
      <c r="G59" s="110">
        <v>10532.124713124022</v>
      </c>
      <c r="H59" s="113">
        <v>1053</v>
      </c>
      <c r="I59" s="114">
        <v>0</v>
      </c>
      <c r="J59" s="114">
        <v>1</v>
      </c>
      <c r="K59" s="21"/>
      <c r="L59" s="70"/>
      <c r="O59" s="98"/>
      <c r="T59" s="98"/>
    </row>
    <row r="60" spans="1:20" ht="15.75" thickBot="1" x14ac:dyDescent="0.3">
      <c r="A60" s="112" t="s">
        <v>122</v>
      </c>
      <c r="B60" s="112" t="s">
        <v>383</v>
      </c>
      <c r="C60" s="112" t="s">
        <v>268</v>
      </c>
      <c r="D60" s="112">
        <v>194</v>
      </c>
      <c r="E60" s="112">
        <v>7</v>
      </c>
      <c r="F60" s="112" t="s">
        <v>337</v>
      </c>
      <c r="G60" s="110">
        <v>1355.3899128</v>
      </c>
      <c r="H60" s="112">
        <v>194</v>
      </c>
      <c r="I60" s="114">
        <v>0</v>
      </c>
      <c r="J60" s="114">
        <v>1</v>
      </c>
      <c r="K60" s="21"/>
      <c r="L60" s="70"/>
      <c r="O60" s="98"/>
      <c r="T60" s="98"/>
    </row>
    <row r="61" spans="1:20" x14ac:dyDescent="0.25">
      <c r="D61" s="98"/>
      <c r="E61" s="98"/>
      <c r="F61" s="98"/>
      <c r="G61" s="98"/>
      <c r="H61" s="98"/>
      <c r="O61" s="98"/>
      <c r="T61" s="98"/>
    </row>
    <row r="62" spans="1:20" x14ac:dyDescent="0.25">
      <c r="O62" s="98"/>
    </row>
    <row r="63" spans="1:20" x14ac:dyDescent="0.25">
      <c r="H63" s="98"/>
      <c r="M63" s="21"/>
      <c r="N63" s="21"/>
      <c r="O63" s="98"/>
    </row>
    <row r="64" spans="1:20" x14ac:dyDescent="0.25">
      <c r="H64" s="98"/>
      <c r="N64" s="100"/>
      <c r="O64" s="98"/>
    </row>
    <row r="65" spans="4:8" x14ac:dyDescent="0.25">
      <c r="H65" s="98"/>
    </row>
    <row r="67" spans="4:8" x14ac:dyDescent="0.25">
      <c r="D67" s="98"/>
      <c r="E67" s="98"/>
      <c r="F67" s="98"/>
      <c r="G67" s="98"/>
      <c r="H67" s="98"/>
    </row>
  </sheetData>
  <autoFilter ref="A1:J60" xr:uid="{00000000-0001-0000-1900-000000000000}"/>
  <pageMargins left="0.7" right="0.7" top="0.75" bottom="0.75" header="0.3" footer="0.3"/>
  <pageSetup paperSize="9"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6"/>
  <sheetViews>
    <sheetView showGridLines="0" workbookViewId="0">
      <pane ySplit="1" topLeftCell="A2" activePane="bottomLeft" state="frozen"/>
      <selection pane="bottomLeft" activeCell="F2" sqref="F2:G2"/>
    </sheetView>
  </sheetViews>
  <sheetFormatPr defaultColWidth="11.42578125" defaultRowHeight="15" x14ac:dyDescent="0.25"/>
  <cols>
    <col min="1" max="1" width="87.7109375" customWidth="1"/>
    <col min="2" max="2" width="17.85546875" customWidth="1"/>
    <col min="3" max="3" width="22.140625" customWidth="1"/>
    <col min="4" max="4" width="13.28515625" bestFit="1" customWidth="1"/>
    <col min="6" max="6" width="15.28515625" bestFit="1" customWidth="1"/>
    <col min="7" max="7" width="13.5703125" customWidth="1"/>
    <col min="8" max="8" width="12.5703125" bestFit="1" customWidth="1"/>
  </cols>
  <sheetData>
    <row r="1" spans="1:10" ht="26.25" thickBot="1" x14ac:dyDescent="0.3">
      <c r="A1" s="25" t="s">
        <v>41</v>
      </c>
      <c r="B1" s="24" t="s">
        <v>42</v>
      </c>
      <c r="C1" s="24" t="s">
        <v>43</v>
      </c>
    </row>
    <row r="2" spans="1:10" ht="15.75" thickTop="1" x14ac:dyDescent="0.25">
      <c r="A2" s="26" t="s">
        <v>44</v>
      </c>
      <c r="B2" s="73">
        <v>1581972681</v>
      </c>
      <c r="C2" s="73">
        <v>219604</v>
      </c>
      <c r="F2" s="149"/>
      <c r="G2" s="70"/>
      <c r="I2" s="20"/>
      <c r="J2" s="20"/>
    </row>
    <row r="3" spans="1:10" x14ac:dyDescent="0.25">
      <c r="A3" s="26" t="s">
        <v>45</v>
      </c>
      <c r="B3" s="26">
        <v>1.08</v>
      </c>
      <c r="C3" s="26">
        <v>1.24</v>
      </c>
      <c r="G3" s="70"/>
      <c r="I3" s="20"/>
      <c r="J3" s="20"/>
    </row>
    <row r="4" spans="1:10" x14ac:dyDescent="0.25">
      <c r="A4" s="26" t="s">
        <v>46</v>
      </c>
      <c r="B4" s="73">
        <v>1700832365</v>
      </c>
      <c r="C4" s="73">
        <v>271736</v>
      </c>
      <c r="G4" s="70"/>
      <c r="I4" s="20"/>
      <c r="J4" s="20"/>
    </row>
    <row r="5" spans="1:10" x14ac:dyDescent="0.25">
      <c r="A5" s="26" t="s">
        <v>47</v>
      </c>
      <c r="B5" s="26">
        <v>0.92</v>
      </c>
      <c r="C5" s="26">
        <v>0.93</v>
      </c>
      <c r="D5" s="100"/>
      <c r="G5" s="70"/>
      <c r="I5" s="20"/>
      <c r="J5" s="20"/>
    </row>
    <row r="6" spans="1:10" x14ac:dyDescent="0.25">
      <c r="A6" s="26" t="s">
        <v>48</v>
      </c>
      <c r="B6" s="73">
        <v>1565939616</v>
      </c>
      <c r="C6" s="73">
        <v>254027</v>
      </c>
      <c r="G6" s="70"/>
      <c r="I6" s="20"/>
      <c r="J6" s="20"/>
    </row>
    <row r="7" spans="1:10" x14ac:dyDescent="0.25">
      <c r="A7" s="26" t="s">
        <v>49</v>
      </c>
      <c r="B7" s="73">
        <v>1578345946</v>
      </c>
      <c r="C7" s="73">
        <v>254027</v>
      </c>
      <c r="G7" s="70"/>
      <c r="H7" s="70"/>
      <c r="I7" s="20"/>
      <c r="J7" s="20"/>
    </row>
    <row r="8" spans="1:10" x14ac:dyDescent="0.25">
      <c r="A8" s="26" t="s">
        <v>50</v>
      </c>
      <c r="B8" s="73">
        <v>259260808</v>
      </c>
      <c r="C8" s="73">
        <v>33588</v>
      </c>
      <c r="G8" s="70"/>
      <c r="I8" s="20"/>
      <c r="J8" s="20"/>
    </row>
    <row r="9" spans="1:10" x14ac:dyDescent="0.25">
      <c r="A9" s="26" t="s">
        <v>51</v>
      </c>
      <c r="B9" s="73">
        <v>263544784</v>
      </c>
      <c r="C9" s="73">
        <v>33588</v>
      </c>
      <c r="G9" s="70"/>
      <c r="I9" s="20"/>
      <c r="J9" s="20"/>
    </row>
    <row r="10" spans="1:10" x14ac:dyDescent="0.25">
      <c r="A10" s="26" t="s">
        <v>52</v>
      </c>
      <c r="B10" s="73">
        <v>2933997266</v>
      </c>
      <c r="C10" s="73"/>
      <c r="G10" s="70"/>
      <c r="I10" s="20"/>
      <c r="J10" s="20"/>
    </row>
    <row r="11" spans="1:10" x14ac:dyDescent="0.25">
      <c r="A11" s="26" t="s">
        <v>53</v>
      </c>
      <c r="B11" s="73">
        <v>10060083</v>
      </c>
      <c r="C11" s="73"/>
      <c r="D11" s="100"/>
      <c r="F11" s="70"/>
      <c r="G11" s="70"/>
      <c r="I11" s="20"/>
      <c r="J11" s="20"/>
    </row>
    <row r="12" spans="1:10" x14ac:dyDescent="0.25">
      <c r="A12" s="26" t="s">
        <v>54</v>
      </c>
      <c r="B12" s="73">
        <v>4960634</v>
      </c>
      <c r="C12" s="73"/>
      <c r="G12" s="70"/>
      <c r="I12" s="20"/>
      <c r="J12" s="20"/>
    </row>
    <row r="13" spans="1:10" x14ac:dyDescent="0.25">
      <c r="A13" s="26" t="s">
        <v>55</v>
      </c>
      <c r="B13" s="73">
        <v>145396174</v>
      </c>
      <c r="C13" s="73"/>
      <c r="F13" s="100"/>
      <c r="G13" s="70"/>
      <c r="I13" s="20"/>
      <c r="J13" s="20"/>
    </row>
    <row r="14" spans="1:10" x14ac:dyDescent="0.25">
      <c r="A14" s="26" t="s">
        <v>56</v>
      </c>
      <c r="B14" s="73">
        <v>12406329</v>
      </c>
      <c r="C14" s="73"/>
      <c r="G14" s="70"/>
      <c r="I14" s="20"/>
      <c r="J14" s="20"/>
    </row>
    <row r="15" spans="1:10" x14ac:dyDescent="0.25">
      <c r="A15" s="26" t="s">
        <v>57</v>
      </c>
      <c r="B15" s="73">
        <v>12406329.4</v>
      </c>
      <c r="C15" s="73"/>
      <c r="G15" s="70"/>
      <c r="I15" s="20"/>
      <c r="J15" s="20"/>
    </row>
    <row r="16" spans="1:10" x14ac:dyDescent="0.25">
      <c r="A16" s="26" t="s">
        <v>58</v>
      </c>
      <c r="B16" s="73">
        <v>1723742120</v>
      </c>
      <c r="C16" s="73">
        <v>254027</v>
      </c>
      <c r="G16" s="70"/>
      <c r="I16" s="20"/>
      <c r="J16" s="20"/>
    </row>
    <row r="17" spans="1:10" x14ac:dyDescent="0.25">
      <c r="A17" s="26" t="s">
        <v>59</v>
      </c>
      <c r="B17" s="73">
        <v>6359514308</v>
      </c>
      <c r="C17" s="73"/>
      <c r="F17" s="121"/>
      <c r="G17" s="70"/>
      <c r="I17" s="20"/>
      <c r="J17" s="20"/>
    </row>
    <row r="18" spans="1:10" x14ac:dyDescent="0.25">
      <c r="A18" s="26" t="s">
        <v>60</v>
      </c>
      <c r="B18" s="73">
        <v>11017253693.889999</v>
      </c>
      <c r="C18" s="73">
        <v>254026.93900000001</v>
      </c>
      <c r="F18" s="121"/>
      <c r="G18" s="70"/>
      <c r="I18" s="20"/>
      <c r="J18" s="20"/>
    </row>
    <row r="19" spans="1:10" x14ac:dyDescent="0.25">
      <c r="A19" s="26" t="s">
        <v>61</v>
      </c>
      <c r="B19" s="73">
        <v>154158999</v>
      </c>
      <c r="C19" s="26"/>
      <c r="G19" s="70"/>
      <c r="I19" s="20"/>
      <c r="J19" s="20"/>
    </row>
    <row r="20" spans="1:10" x14ac:dyDescent="0.25">
      <c r="A20" s="26" t="s">
        <v>62</v>
      </c>
      <c r="B20" s="73">
        <v>210032331</v>
      </c>
      <c r="C20" s="26"/>
      <c r="G20" s="70"/>
      <c r="I20" s="20"/>
      <c r="J20" s="20"/>
    </row>
    <row r="21" spans="1:10" x14ac:dyDescent="0.25">
      <c r="A21" s="26" t="s">
        <v>63</v>
      </c>
      <c r="B21" s="73">
        <v>10981532624</v>
      </c>
      <c r="C21" s="26"/>
      <c r="G21" s="70"/>
      <c r="I21" s="20"/>
      <c r="J21" s="20"/>
    </row>
    <row r="22" spans="1:10" x14ac:dyDescent="0.25">
      <c r="A22" s="26" t="s">
        <v>64</v>
      </c>
      <c r="B22" s="101">
        <v>1.003252831</v>
      </c>
      <c r="C22" s="26"/>
      <c r="D22" s="141"/>
      <c r="G22" s="70"/>
      <c r="I22" s="20"/>
      <c r="J22" s="20"/>
    </row>
    <row r="23" spans="1:10" x14ac:dyDescent="0.25">
      <c r="A23" s="26" t="s">
        <v>65</v>
      </c>
      <c r="B23" s="73">
        <v>1089770413</v>
      </c>
      <c r="C23" s="26"/>
      <c r="G23" s="70"/>
      <c r="I23" s="20"/>
      <c r="J23" s="20"/>
    </row>
    <row r="24" spans="1:10" x14ac:dyDescent="0.25">
      <c r="A24" s="26" t="s">
        <v>66</v>
      </c>
      <c r="B24" s="73">
        <v>1453961743</v>
      </c>
      <c r="C24" s="26"/>
      <c r="G24" s="70"/>
      <c r="I24" s="20"/>
      <c r="J24" s="20"/>
    </row>
    <row r="25" spans="1:10" x14ac:dyDescent="0.25">
      <c r="A25" s="73" t="s">
        <v>67</v>
      </c>
      <c r="B25" s="73">
        <v>1359550790</v>
      </c>
      <c r="C25" s="73"/>
      <c r="G25" s="70"/>
      <c r="I25" s="20"/>
      <c r="J25" s="20"/>
    </row>
    <row r="26" spans="1:10" x14ac:dyDescent="0.25">
      <c r="A26" s="99" t="s">
        <v>68</v>
      </c>
      <c r="B26" s="146">
        <v>1.2475570760000001</v>
      </c>
      <c r="C26" s="99"/>
      <c r="G26" s="70"/>
      <c r="I26" s="20"/>
      <c r="J26" s="20"/>
    </row>
  </sheetData>
  <pageMargins left="0.7" right="0.7" top="0.75" bottom="0.75" header="0.3" footer="0.3"/>
  <pageSetup paperSize="9" orientation="portrait" horizontalDpi="300" verticalDpi="30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I67"/>
  <sheetViews>
    <sheetView workbookViewId="0">
      <pane xSplit="2" ySplit="1" topLeftCell="C35" activePane="bottomRight" state="frozen"/>
      <selection pane="topRight" activeCell="C1" sqref="C1"/>
      <selection pane="bottomLeft" activeCell="A2" sqref="A2"/>
      <selection pane="bottomRight" activeCell="I1" sqref="I1:I1048576"/>
    </sheetView>
  </sheetViews>
  <sheetFormatPr defaultColWidth="11.42578125" defaultRowHeight="15" x14ac:dyDescent="0.25"/>
  <cols>
    <col min="1" max="1" width="8.7109375" customWidth="1"/>
    <col min="2" max="2" width="64.7109375" customWidth="1"/>
    <col min="3" max="3" width="22.7109375" customWidth="1"/>
    <col min="4" max="4" width="32.42578125" customWidth="1"/>
    <col min="5" max="5" width="33.28515625" customWidth="1"/>
    <col min="6" max="6" width="28.140625" customWidth="1"/>
    <col min="7" max="7" width="17.85546875" customWidth="1"/>
  </cols>
  <sheetData>
    <row r="1" spans="1:9" ht="26.25" thickBot="1" x14ac:dyDescent="0.3">
      <c r="A1" s="27" t="s">
        <v>83</v>
      </c>
      <c r="B1" s="27" t="s">
        <v>328</v>
      </c>
      <c r="C1" s="27" t="s">
        <v>194</v>
      </c>
      <c r="D1" s="27" t="s">
        <v>384</v>
      </c>
      <c r="E1" s="27" t="s">
        <v>274</v>
      </c>
      <c r="F1" s="27" t="s">
        <v>385</v>
      </c>
      <c r="G1" s="27" t="s">
        <v>334</v>
      </c>
      <c r="H1" s="27" t="s">
        <v>335</v>
      </c>
      <c r="I1" s="27"/>
    </row>
    <row r="2" spans="1:9" ht="18.600000000000001" customHeight="1" thickTop="1" thickBot="1" x14ac:dyDescent="0.3">
      <c r="A2" s="109" t="s">
        <v>76</v>
      </c>
      <c r="B2" s="109" t="s">
        <v>336</v>
      </c>
      <c r="C2" s="109" t="s">
        <v>263</v>
      </c>
      <c r="D2" s="110">
        <v>230892909</v>
      </c>
      <c r="E2" s="109" t="s">
        <v>386</v>
      </c>
      <c r="F2" s="110">
        <v>230892909</v>
      </c>
      <c r="G2" s="111">
        <v>0.23200000000000001</v>
      </c>
      <c r="H2" s="111">
        <v>0.23200000000000001</v>
      </c>
      <c r="I2" s="108"/>
    </row>
    <row r="3" spans="1:9" ht="15.75" thickBot="1" x14ac:dyDescent="0.3">
      <c r="A3" s="112" t="s">
        <v>76</v>
      </c>
      <c r="B3" s="112" t="s">
        <v>338</v>
      </c>
      <c r="C3" s="112" t="s">
        <v>80</v>
      </c>
      <c r="D3" s="113">
        <v>179982384</v>
      </c>
      <c r="E3" s="112" t="s">
        <v>386</v>
      </c>
      <c r="F3" s="113">
        <v>179982384</v>
      </c>
      <c r="G3" s="114">
        <v>0.18099999999999999</v>
      </c>
      <c r="H3" s="114">
        <v>0.41299999999999998</v>
      </c>
      <c r="I3" s="108"/>
    </row>
    <row r="4" spans="1:9" ht="15.75" thickBot="1" x14ac:dyDescent="0.3">
      <c r="A4" s="112" t="s">
        <v>76</v>
      </c>
      <c r="B4" s="112" t="s">
        <v>339</v>
      </c>
      <c r="C4" s="112" t="s">
        <v>263</v>
      </c>
      <c r="D4" s="113">
        <v>151630624</v>
      </c>
      <c r="E4" s="112" t="s">
        <v>386</v>
      </c>
      <c r="F4" s="113">
        <v>151630624</v>
      </c>
      <c r="G4" s="114">
        <v>0.152</v>
      </c>
      <c r="H4" s="114">
        <v>0.56499999999999995</v>
      </c>
      <c r="I4" s="108"/>
    </row>
    <row r="5" spans="1:9" ht="15.75" thickBot="1" x14ac:dyDescent="0.3">
      <c r="A5" s="112" t="s">
        <v>76</v>
      </c>
      <c r="B5" s="112" t="s">
        <v>341</v>
      </c>
      <c r="C5" s="112" t="s">
        <v>263</v>
      </c>
      <c r="D5" s="113">
        <v>50831713</v>
      </c>
      <c r="E5" s="112" t="s">
        <v>386</v>
      </c>
      <c r="F5" s="113">
        <v>50831713</v>
      </c>
      <c r="G5" s="114">
        <v>5.0999999999999997E-2</v>
      </c>
      <c r="H5" s="114">
        <v>0.61599999999999999</v>
      </c>
      <c r="I5" s="108"/>
    </row>
    <row r="6" spans="1:9" ht="15.75" thickBot="1" x14ac:dyDescent="0.3">
      <c r="A6" s="112" t="s">
        <v>76</v>
      </c>
      <c r="B6" s="112" t="s">
        <v>340</v>
      </c>
      <c r="C6" s="112" t="s">
        <v>263</v>
      </c>
      <c r="D6" s="113">
        <v>50332337</v>
      </c>
      <c r="E6" s="112" t="s">
        <v>386</v>
      </c>
      <c r="F6" s="113">
        <v>50332337</v>
      </c>
      <c r="G6" s="114">
        <v>5.0999999999999997E-2</v>
      </c>
      <c r="H6" s="114">
        <v>0.66700000000000004</v>
      </c>
      <c r="I6" s="108"/>
    </row>
    <row r="7" spans="1:9" ht="15.75" thickBot="1" x14ac:dyDescent="0.3">
      <c r="A7" s="112" t="s">
        <v>76</v>
      </c>
      <c r="B7" s="112" t="s">
        <v>342</v>
      </c>
      <c r="C7" s="112" t="s">
        <v>254</v>
      </c>
      <c r="D7" s="113">
        <v>46044131</v>
      </c>
      <c r="E7" s="112" t="s">
        <v>386</v>
      </c>
      <c r="F7" s="113">
        <v>46044131</v>
      </c>
      <c r="G7" s="114">
        <v>4.5999999999999999E-2</v>
      </c>
      <c r="H7" s="114">
        <v>0.71299999999999997</v>
      </c>
      <c r="I7" s="108"/>
    </row>
    <row r="8" spans="1:9" ht="15.75" thickBot="1" x14ac:dyDescent="0.3">
      <c r="A8" s="112" t="s">
        <v>76</v>
      </c>
      <c r="B8" s="112" t="s">
        <v>343</v>
      </c>
      <c r="C8" s="112" t="s">
        <v>254</v>
      </c>
      <c r="D8" s="113">
        <v>38999486</v>
      </c>
      <c r="E8" s="112" t="s">
        <v>386</v>
      </c>
      <c r="F8" s="113">
        <v>38999486</v>
      </c>
      <c r="G8" s="114">
        <v>3.9E-2</v>
      </c>
      <c r="H8" s="114">
        <v>0.752</v>
      </c>
      <c r="I8" s="108"/>
    </row>
    <row r="9" spans="1:9" ht="15.75" thickBot="1" x14ac:dyDescent="0.3">
      <c r="A9" s="112" t="s">
        <v>76</v>
      </c>
      <c r="B9" s="112" t="s">
        <v>344</v>
      </c>
      <c r="C9" s="112" t="s">
        <v>266</v>
      </c>
      <c r="D9" s="113">
        <v>32222298</v>
      </c>
      <c r="E9" s="112" t="s">
        <v>386</v>
      </c>
      <c r="F9" s="113">
        <v>32222298</v>
      </c>
      <c r="G9" s="114">
        <v>3.2000000000000001E-2</v>
      </c>
      <c r="H9" s="114">
        <v>0.78500000000000003</v>
      </c>
      <c r="I9" s="108"/>
    </row>
    <row r="10" spans="1:9" ht="15.75" thickBot="1" x14ac:dyDescent="0.3">
      <c r="A10" s="112" t="s">
        <v>76</v>
      </c>
      <c r="B10" s="112" t="s">
        <v>347</v>
      </c>
      <c r="C10" s="112" t="s">
        <v>263</v>
      </c>
      <c r="D10" s="113">
        <v>31110809</v>
      </c>
      <c r="E10" s="112" t="s">
        <v>386</v>
      </c>
      <c r="F10" s="113">
        <v>31110809</v>
      </c>
      <c r="G10" s="114">
        <v>3.1E-2</v>
      </c>
      <c r="H10" s="114">
        <v>0.81599999999999995</v>
      </c>
      <c r="I10" s="108"/>
    </row>
    <row r="11" spans="1:9" ht="15.75" thickBot="1" x14ac:dyDescent="0.3">
      <c r="A11" s="112" t="s">
        <v>76</v>
      </c>
      <c r="B11" s="112" t="s">
        <v>346</v>
      </c>
      <c r="C11" s="112" t="s">
        <v>263</v>
      </c>
      <c r="D11" s="113">
        <v>28852232</v>
      </c>
      <c r="E11" s="112" t="s">
        <v>386</v>
      </c>
      <c r="F11" s="113">
        <v>28852232</v>
      </c>
      <c r="G11" s="114">
        <v>2.9000000000000001E-2</v>
      </c>
      <c r="H11" s="114">
        <v>0.84499999999999997</v>
      </c>
      <c r="I11" s="108"/>
    </row>
    <row r="12" spans="1:9" ht="15.75" thickBot="1" x14ac:dyDescent="0.3">
      <c r="A12" s="112" t="s">
        <v>76</v>
      </c>
      <c r="B12" s="112" t="s">
        <v>348</v>
      </c>
      <c r="C12" s="112" t="s">
        <v>254</v>
      </c>
      <c r="D12" s="113">
        <v>25244558</v>
      </c>
      <c r="E12" s="112" t="s">
        <v>386</v>
      </c>
      <c r="F12" s="113">
        <v>25244558</v>
      </c>
      <c r="G12" s="114">
        <v>2.5000000000000001E-2</v>
      </c>
      <c r="H12" s="114">
        <v>0.87</v>
      </c>
      <c r="I12" s="108"/>
    </row>
    <row r="13" spans="1:9" ht="15.75" thickBot="1" x14ac:dyDescent="0.3">
      <c r="A13" s="112" t="s">
        <v>76</v>
      </c>
      <c r="B13" s="112" t="s">
        <v>345</v>
      </c>
      <c r="C13" s="112" t="s">
        <v>254</v>
      </c>
      <c r="D13" s="113">
        <v>16819762</v>
      </c>
      <c r="E13" s="112" t="s">
        <v>386</v>
      </c>
      <c r="F13" s="113">
        <v>16819762</v>
      </c>
      <c r="G13" s="114">
        <v>1.7000000000000001E-2</v>
      </c>
      <c r="H13" s="114">
        <v>0.88700000000000001</v>
      </c>
      <c r="I13" s="108"/>
    </row>
    <row r="14" spans="1:9" ht="15.75" thickBot="1" x14ac:dyDescent="0.3">
      <c r="A14" s="112" t="s">
        <v>76</v>
      </c>
      <c r="B14" s="112" t="s">
        <v>350</v>
      </c>
      <c r="C14" s="112" t="s">
        <v>263</v>
      </c>
      <c r="D14" s="113">
        <v>16615851</v>
      </c>
      <c r="E14" s="112" t="s">
        <v>386</v>
      </c>
      <c r="F14" s="113">
        <v>16615851</v>
      </c>
      <c r="G14" s="114">
        <v>1.7000000000000001E-2</v>
      </c>
      <c r="H14" s="114">
        <v>0.90400000000000003</v>
      </c>
      <c r="I14" s="108"/>
    </row>
    <row r="15" spans="1:9" ht="15.75" thickBot="1" x14ac:dyDescent="0.3">
      <c r="A15" s="112" t="s">
        <v>76</v>
      </c>
      <c r="B15" s="112" t="s">
        <v>349</v>
      </c>
      <c r="C15" s="112" t="s">
        <v>266</v>
      </c>
      <c r="D15" s="113">
        <v>14322046</v>
      </c>
      <c r="E15" s="112" t="s">
        <v>386</v>
      </c>
      <c r="F15" s="113">
        <v>14322046</v>
      </c>
      <c r="G15" s="114">
        <v>1.4E-2</v>
      </c>
      <c r="H15" s="114">
        <v>0.91800000000000004</v>
      </c>
      <c r="I15" s="108"/>
    </row>
    <row r="16" spans="1:9" ht="15.75" thickBot="1" x14ac:dyDescent="0.3">
      <c r="A16" s="112" t="s">
        <v>76</v>
      </c>
      <c r="B16" s="112" t="s">
        <v>351</v>
      </c>
      <c r="C16" s="112" t="s">
        <v>254</v>
      </c>
      <c r="D16" s="113">
        <v>12696475</v>
      </c>
      <c r="E16" s="112" t="s">
        <v>386</v>
      </c>
      <c r="F16" s="113">
        <v>12696475</v>
      </c>
      <c r="G16" s="114">
        <v>1.2999999999999999E-2</v>
      </c>
      <c r="H16" s="114">
        <v>0.93100000000000005</v>
      </c>
      <c r="I16" s="108"/>
    </row>
    <row r="17" spans="1:9" ht="15.75" thickBot="1" x14ac:dyDescent="0.3">
      <c r="A17" s="112" t="s">
        <v>76</v>
      </c>
      <c r="B17" s="112" t="s">
        <v>282</v>
      </c>
      <c r="C17" s="112" t="s">
        <v>254</v>
      </c>
      <c r="D17" s="113">
        <v>10757036</v>
      </c>
      <c r="E17" s="112" t="s">
        <v>386</v>
      </c>
      <c r="F17" s="113">
        <v>10757036</v>
      </c>
      <c r="G17" s="114">
        <v>1.0999999999999999E-2</v>
      </c>
      <c r="H17" s="114">
        <v>0.94199999999999995</v>
      </c>
      <c r="I17" s="108"/>
    </row>
    <row r="18" spans="1:9" ht="15.75" thickBot="1" x14ac:dyDescent="0.3">
      <c r="A18" s="112" t="s">
        <v>76</v>
      </c>
      <c r="B18" s="112" t="s">
        <v>352</v>
      </c>
      <c r="C18" s="112" t="s">
        <v>207</v>
      </c>
      <c r="D18" s="113">
        <v>9098379</v>
      </c>
      <c r="E18" s="112" t="s">
        <v>386</v>
      </c>
      <c r="F18" s="113">
        <v>9098379</v>
      </c>
      <c r="G18" s="114">
        <v>8.9999999999999993E-3</v>
      </c>
      <c r="H18" s="114">
        <v>0.95099999999999996</v>
      </c>
      <c r="I18" s="108"/>
    </row>
    <row r="19" spans="1:9" ht="15.75" thickBot="1" x14ac:dyDescent="0.3">
      <c r="A19" s="112" t="s">
        <v>76</v>
      </c>
      <c r="B19" s="112" t="s">
        <v>353</v>
      </c>
      <c r="C19" s="112" t="s">
        <v>263</v>
      </c>
      <c r="D19" s="113">
        <v>6870547</v>
      </c>
      <c r="E19" s="112" t="s">
        <v>386</v>
      </c>
      <c r="F19" s="113">
        <v>6870547</v>
      </c>
      <c r="G19" s="114">
        <v>7.0000000000000001E-3</v>
      </c>
      <c r="H19" s="114">
        <v>0.95799999999999996</v>
      </c>
      <c r="I19" s="108"/>
    </row>
    <row r="20" spans="1:9" ht="15.75" thickBot="1" x14ac:dyDescent="0.3">
      <c r="A20" s="112" t="s">
        <v>76</v>
      </c>
      <c r="B20" s="112" t="s">
        <v>354</v>
      </c>
      <c r="C20" s="112" t="s">
        <v>263</v>
      </c>
      <c r="D20" s="113">
        <v>5577138</v>
      </c>
      <c r="E20" s="112" t="s">
        <v>386</v>
      </c>
      <c r="F20" s="113">
        <v>5577138</v>
      </c>
      <c r="G20" s="114">
        <v>6.0000000000000001E-3</v>
      </c>
      <c r="H20" s="114">
        <v>0.96299999999999997</v>
      </c>
      <c r="I20" s="108"/>
    </row>
    <row r="21" spans="1:9" ht="15.75" thickBot="1" x14ac:dyDescent="0.3">
      <c r="A21" s="112" t="s">
        <v>76</v>
      </c>
      <c r="B21" s="112" t="s">
        <v>355</v>
      </c>
      <c r="C21" s="112" t="s">
        <v>269</v>
      </c>
      <c r="D21" s="113">
        <v>5540889</v>
      </c>
      <c r="E21" s="112" t="s">
        <v>386</v>
      </c>
      <c r="F21" s="113">
        <v>5540889</v>
      </c>
      <c r="G21" s="114">
        <v>6.0000000000000001E-3</v>
      </c>
      <c r="H21" s="114">
        <v>0.96899999999999997</v>
      </c>
      <c r="I21" s="108"/>
    </row>
    <row r="22" spans="1:9" ht="15.75" thickBot="1" x14ac:dyDescent="0.3">
      <c r="A22" s="112" t="s">
        <v>76</v>
      </c>
      <c r="B22" s="112" t="s">
        <v>356</v>
      </c>
      <c r="C22" s="112" t="s">
        <v>269</v>
      </c>
      <c r="D22" s="113">
        <v>5062272</v>
      </c>
      <c r="E22" s="112" t="s">
        <v>386</v>
      </c>
      <c r="F22" s="113">
        <v>5062272</v>
      </c>
      <c r="G22" s="114">
        <v>5.0000000000000001E-3</v>
      </c>
      <c r="H22" s="114">
        <v>0.97399999999999998</v>
      </c>
      <c r="I22" s="108"/>
    </row>
    <row r="23" spans="1:9" ht="15.75" thickBot="1" x14ac:dyDescent="0.3">
      <c r="A23" s="112" t="s">
        <v>76</v>
      </c>
      <c r="B23" s="112" t="s">
        <v>357</v>
      </c>
      <c r="C23" s="112" t="s">
        <v>207</v>
      </c>
      <c r="D23" s="113">
        <v>4263483</v>
      </c>
      <c r="E23" s="112" t="s">
        <v>386</v>
      </c>
      <c r="F23" s="113">
        <v>4263483</v>
      </c>
      <c r="G23" s="114">
        <v>4.0000000000000001E-3</v>
      </c>
      <c r="H23" s="114">
        <v>0.97799999999999998</v>
      </c>
      <c r="I23" s="108"/>
    </row>
    <row r="24" spans="1:9" ht="15.75" thickBot="1" x14ac:dyDescent="0.3">
      <c r="A24" s="112" t="s">
        <v>76</v>
      </c>
      <c r="B24" s="112" t="s">
        <v>358</v>
      </c>
      <c r="C24" s="112" t="s">
        <v>270</v>
      </c>
      <c r="D24" s="113">
        <v>3941749</v>
      </c>
      <c r="E24" s="112" t="s">
        <v>386</v>
      </c>
      <c r="F24" s="113">
        <v>3941749</v>
      </c>
      <c r="G24" s="114">
        <v>4.0000000000000001E-3</v>
      </c>
      <c r="H24" s="114">
        <v>0.98199999999999998</v>
      </c>
      <c r="I24" s="108"/>
    </row>
    <row r="25" spans="1:9" ht="15.75" thickBot="1" x14ac:dyDescent="0.3">
      <c r="A25" s="112" t="s">
        <v>76</v>
      </c>
      <c r="B25" s="112" t="s">
        <v>278</v>
      </c>
      <c r="C25" s="112" t="s">
        <v>254</v>
      </c>
      <c r="D25" s="113">
        <v>2266400</v>
      </c>
      <c r="E25" s="112" t="s">
        <v>386</v>
      </c>
      <c r="F25" s="113">
        <v>2266400</v>
      </c>
      <c r="G25" s="114">
        <v>2E-3</v>
      </c>
      <c r="H25" s="114">
        <v>0.98499999999999999</v>
      </c>
      <c r="I25" s="108"/>
    </row>
    <row r="26" spans="1:9" ht="15.75" thickBot="1" x14ac:dyDescent="0.3">
      <c r="A26" s="112" t="s">
        <v>76</v>
      </c>
      <c r="B26" s="112" t="s">
        <v>359</v>
      </c>
      <c r="C26" s="112" t="s">
        <v>207</v>
      </c>
      <c r="D26" s="113">
        <v>1943996</v>
      </c>
      <c r="E26" s="112" t="s">
        <v>386</v>
      </c>
      <c r="F26" s="113">
        <v>1943996</v>
      </c>
      <c r="G26" s="114">
        <v>2E-3</v>
      </c>
      <c r="H26" s="114">
        <v>0.98699999999999999</v>
      </c>
      <c r="I26" s="108"/>
    </row>
    <row r="27" spans="1:9" ht="15.75" thickBot="1" x14ac:dyDescent="0.3">
      <c r="A27" s="112" t="s">
        <v>76</v>
      </c>
      <c r="B27" s="112" t="s">
        <v>343</v>
      </c>
      <c r="C27" s="112" t="s">
        <v>271</v>
      </c>
      <c r="D27" s="113">
        <v>354680</v>
      </c>
      <c r="E27" s="113">
        <v>1527803</v>
      </c>
      <c r="F27" s="113">
        <v>1882483</v>
      </c>
      <c r="G27" s="114">
        <v>2E-3</v>
      </c>
      <c r="H27" s="114">
        <v>0.98899999999999999</v>
      </c>
      <c r="I27" s="108"/>
    </row>
    <row r="28" spans="1:9" ht="15.75" thickBot="1" x14ac:dyDescent="0.3">
      <c r="A28" s="112" t="s">
        <v>76</v>
      </c>
      <c r="B28" s="112" t="s">
        <v>343</v>
      </c>
      <c r="C28" s="112" t="s">
        <v>207</v>
      </c>
      <c r="D28" s="113">
        <v>1504244</v>
      </c>
      <c r="E28" s="113" t="s">
        <v>386</v>
      </c>
      <c r="F28" s="113">
        <v>1504244</v>
      </c>
      <c r="G28" s="114">
        <v>2E-3</v>
      </c>
      <c r="H28" s="114">
        <v>0.99</v>
      </c>
      <c r="I28" s="108"/>
    </row>
    <row r="29" spans="1:9" ht="15.75" thickBot="1" x14ac:dyDescent="0.3">
      <c r="A29" s="112" t="s">
        <v>76</v>
      </c>
      <c r="B29" s="112" t="s">
        <v>361</v>
      </c>
      <c r="C29" s="112" t="s">
        <v>269</v>
      </c>
      <c r="D29" s="113">
        <v>1186844</v>
      </c>
      <c r="E29" s="112" t="s">
        <v>386</v>
      </c>
      <c r="F29" s="113">
        <v>1186844</v>
      </c>
      <c r="G29" s="114">
        <v>1E-3</v>
      </c>
      <c r="H29" s="114">
        <v>0.99099999999999999</v>
      </c>
      <c r="I29" s="108"/>
    </row>
    <row r="30" spans="1:9" ht="15.75" thickBot="1" x14ac:dyDescent="0.3">
      <c r="A30" s="112" t="s">
        <v>76</v>
      </c>
      <c r="B30" s="112" t="s">
        <v>283</v>
      </c>
      <c r="C30" s="112" t="s">
        <v>254</v>
      </c>
      <c r="D30" s="113">
        <v>1146836</v>
      </c>
      <c r="E30" s="112" t="s">
        <v>386</v>
      </c>
      <c r="F30" s="113">
        <v>1146836</v>
      </c>
      <c r="G30" s="114">
        <v>1E-3</v>
      </c>
      <c r="H30" s="114">
        <v>0.99199999999999999</v>
      </c>
      <c r="I30" s="108"/>
    </row>
    <row r="31" spans="1:9" ht="15.75" thickBot="1" x14ac:dyDescent="0.3">
      <c r="A31" s="112" t="s">
        <v>76</v>
      </c>
      <c r="B31" s="112" t="s">
        <v>360</v>
      </c>
      <c r="C31" s="112" t="s">
        <v>254</v>
      </c>
      <c r="D31" s="113">
        <v>913459</v>
      </c>
      <c r="E31" s="112" t="s">
        <v>386</v>
      </c>
      <c r="F31" s="113">
        <v>913459</v>
      </c>
      <c r="G31" s="114">
        <v>1E-3</v>
      </c>
      <c r="H31" s="114">
        <v>0.99299999999999999</v>
      </c>
      <c r="I31" s="108"/>
    </row>
    <row r="32" spans="1:9" ht="15.75" thickBot="1" x14ac:dyDescent="0.3">
      <c r="A32" s="112" t="s">
        <v>76</v>
      </c>
      <c r="B32" s="112" t="s">
        <v>363</v>
      </c>
      <c r="C32" s="112" t="s">
        <v>207</v>
      </c>
      <c r="D32" s="113">
        <v>840000</v>
      </c>
      <c r="E32" s="112" t="s">
        <v>386</v>
      </c>
      <c r="F32" s="113">
        <v>840000</v>
      </c>
      <c r="G32" s="114">
        <v>1E-3</v>
      </c>
      <c r="H32" s="114">
        <v>0.99399999999999999</v>
      </c>
      <c r="I32" s="108"/>
    </row>
    <row r="33" spans="1:9" ht="15.75" thickBot="1" x14ac:dyDescent="0.3">
      <c r="A33" s="112" t="s">
        <v>76</v>
      </c>
      <c r="B33" s="112" t="s">
        <v>365</v>
      </c>
      <c r="C33" s="112" t="s">
        <v>268</v>
      </c>
      <c r="D33" s="113">
        <v>807056</v>
      </c>
      <c r="E33" s="112" t="s">
        <v>386</v>
      </c>
      <c r="F33" s="113">
        <v>807056</v>
      </c>
      <c r="G33" s="114">
        <v>1E-3</v>
      </c>
      <c r="H33" s="114">
        <v>0.995</v>
      </c>
      <c r="I33" s="108"/>
    </row>
    <row r="34" spans="1:9" ht="15.75" thickBot="1" x14ac:dyDescent="0.3">
      <c r="A34" s="112" t="s">
        <v>76</v>
      </c>
      <c r="B34" s="112" t="s">
        <v>366</v>
      </c>
      <c r="C34" s="112" t="s">
        <v>207</v>
      </c>
      <c r="D34" s="113">
        <v>705238</v>
      </c>
      <c r="E34" s="112" t="s">
        <v>386</v>
      </c>
      <c r="F34" s="113">
        <v>705238</v>
      </c>
      <c r="G34" s="114">
        <v>1E-3</v>
      </c>
      <c r="H34" s="114">
        <v>0.996</v>
      </c>
      <c r="I34" s="108"/>
    </row>
    <row r="35" spans="1:9" ht="15.75" thickBot="1" x14ac:dyDescent="0.3">
      <c r="A35" s="112" t="s">
        <v>76</v>
      </c>
      <c r="B35" s="112" t="s">
        <v>364</v>
      </c>
      <c r="C35" s="112" t="s">
        <v>207</v>
      </c>
      <c r="D35" s="113">
        <v>705050</v>
      </c>
      <c r="E35" s="112" t="s">
        <v>386</v>
      </c>
      <c r="F35" s="113">
        <v>705050</v>
      </c>
      <c r="G35" s="114">
        <v>1E-3</v>
      </c>
      <c r="H35" s="114">
        <v>0.996</v>
      </c>
      <c r="I35" s="108"/>
    </row>
    <row r="36" spans="1:9" ht="15.75" thickBot="1" x14ac:dyDescent="0.3">
      <c r="A36" s="112" t="s">
        <v>76</v>
      </c>
      <c r="B36" s="112" t="s">
        <v>367</v>
      </c>
      <c r="C36" s="112" t="s">
        <v>272</v>
      </c>
      <c r="D36" s="113">
        <v>556837</v>
      </c>
      <c r="E36" s="112" t="s">
        <v>386</v>
      </c>
      <c r="F36" s="113">
        <v>556837</v>
      </c>
      <c r="G36" s="114">
        <v>1E-3</v>
      </c>
      <c r="H36" s="114">
        <v>0.997</v>
      </c>
      <c r="I36" s="108"/>
    </row>
    <row r="37" spans="1:9" ht="15.75" thickBot="1" x14ac:dyDescent="0.3">
      <c r="A37" s="112" t="s">
        <v>76</v>
      </c>
      <c r="B37" s="112" t="s">
        <v>362</v>
      </c>
      <c r="C37" s="112" t="s">
        <v>207</v>
      </c>
      <c r="D37" s="113">
        <v>521541</v>
      </c>
      <c r="E37" s="112" t="s">
        <v>386</v>
      </c>
      <c r="F37" s="113">
        <v>521541</v>
      </c>
      <c r="G37" s="114">
        <v>1E-3</v>
      </c>
      <c r="H37" s="114">
        <v>0.997</v>
      </c>
      <c r="I37" s="108"/>
    </row>
    <row r="38" spans="1:9" ht="15.75" thickBot="1" x14ac:dyDescent="0.3">
      <c r="A38" s="112" t="s">
        <v>76</v>
      </c>
      <c r="B38" s="112" t="s">
        <v>368</v>
      </c>
      <c r="C38" s="112" t="s">
        <v>271</v>
      </c>
      <c r="D38" s="113">
        <v>421517</v>
      </c>
      <c r="E38" s="112" t="s">
        <v>386</v>
      </c>
      <c r="F38" s="113">
        <v>421517</v>
      </c>
      <c r="G38" s="114">
        <v>0</v>
      </c>
      <c r="H38" s="114">
        <v>0.998</v>
      </c>
      <c r="I38" s="108"/>
    </row>
    <row r="39" spans="1:9" ht="15.75" thickBot="1" x14ac:dyDescent="0.3">
      <c r="A39" s="112" t="s">
        <v>76</v>
      </c>
      <c r="B39" s="112" t="s">
        <v>293</v>
      </c>
      <c r="C39" s="112" t="s">
        <v>271</v>
      </c>
      <c r="D39" s="113">
        <v>409742</v>
      </c>
      <c r="E39" s="112" t="s">
        <v>386</v>
      </c>
      <c r="F39" s="113">
        <v>409742</v>
      </c>
      <c r="G39" s="114">
        <v>0</v>
      </c>
      <c r="H39" s="114">
        <v>0.998</v>
      </c>
      <c r="I39" s="108"/>
    </row>
    <row r="40" spans="1:9" ht="15.75" thickBot="1" x14ac:dyDescent="0.3">
      <c r="A40" s="112" t="s">
        <v>76</v>
      </c>
      <c r="B40" s="112" t="s">
        <v>369</v>
      </c>
      <c r="C40" s="112" t="s">
        <v>269</v>
      </c>
      <c r="D40" s="113">
        <v>340770</v>
      </c>
      <c r="E40" s="112" t="s">
        <v>386</v>
      </c>
      <c r="F40" s="113">
        <v>340770</v>
      </c>
      <c r="G40" s="114">
        <v>0</v>
      </c>
      <c r="H40" s="114">
        <v>0.999</v>
      </c>
      <c r="I40" s="108"/>
    </row>
    <row r="41" spans="1:9" ht="15.75" thickBot="1" x14ac:dyDescent="0.3">
      <c r="A41" s="112" t="s">
        <v>76</v>
      </c>
      <c r="B41" s="112" t="s">
        <v>370</v>
      </c>
      <c r="C41" s="112" t="s">
        <v>271</v>
      </c>
      <c r="D41" s="113">
        <v>258654</v>
      </c>
      <c r="E41" s="112" t="s">
        <v>386</v>
      </c>
      <c r="F41" s="113">
        <v>258654</v>
      </c>
      <c r="G41" s="114">
        <v>0</v>
      </c>
      <c r="H41" s="114">
        <v>0.999</v>
      </c>
      <c r="I41" s="108"/>
    </row>
    <row r="42" spans="1:9" ht="15.75" thickBot="1" x14ac:dyDescent="0.3">
      <c r="A42" s="112" t="s">
        <v>76</v>
      </c>
      <c r="B42" s="112" t="s">
        <v>371</v>
      </c>
      <c r="C42" s="112" t="s">
        <v>266</v>
      </c>
      <c r="D42" s="113">
        <v>181701</v>
      </c>
      <c r="E42" s="112" t="s">
        <v>386</v>
      </c>
      <c r="F42" s="113">
        <v>181701</v>
      </c>
      <c r="G42" s="114">
        <v>0</v>
      </c>
      <c r="H42" s="114">
        <v>0.999</v>
      </c>
      <c r="I42" s="108"/>
    </row>
    <row r="43" spans="1:9" ht="15.75" thickBot="1" x14ac:dyDescent="0.3">
      <c r="A43" s="112" t="s">
        <v>76</v>
      </c>
      <c r="B43" s="112" t="s">
        <v>372</v>
      </c>
      <c r="C43" s="112" t="s">
        <v>269</v>
      </c>
      <c r="D43" s="113">
        <v>175531</v>
      </c>
      <c r="E43" s="112" t="s">
        <v>386</v>
      </c>
      <c r="F43" s="113">
        <v>175531</v>
      </c>
      <c r="G43" s="114">
        <v>0</v>
      </c>
      <c r="H43" s="114">
        <v>0.999</v>
      </c>
      <c r="I43" s="108"/>
    </row>
    <row r="44" spans="1:9" ht="15.75" thickBot="1" x14ac:dyDescent="0.3">
      <c r="A44" s="112" t="s">
        <v>76</v>
      </c>
      <c r="B44" s="112" t="s">
        <v>373</v>
      </c>
      <c r="C44" s="112" t="s">
        <v>207</v>
      </c>
      <c r="D44" s="113">
        <v>139635</v>
      </c>
      <c r="E44" s="112" t="s">
        <v>386</v>
      </c>
      <c r="F44" s="113">
        <v>139635</v>
      </c>
      <c r="G44" s="114">
        <v>0</v>
      </c>
      <c r="H44" s="114">
        <v>0.999</v>
      </c>
      <c r="I44" s="108"/>
    </row>
    <row r="45" spans="1:9" ht="15.75" thickBot="1" x14ac:dyDescent="0.3">
      <c r="A45" s="112" t="s">
        <v>76</v>
      </c>
      <c r="B45" s="112" t="s">
        <v>374</v>
      </c>
      <c r="C45" s="112" t="s">
        <v>207</v>
      </c>
      <c r="D45" s="113">
        <v>138178</v>
      </c>
      <c r="E45" s="112" t="s">
        <v>386</v>
      </c>
      <c r="F45" s="113">
        <v>138178</v>
      </c>
      <c r="G45" s="114">
        <v>0</v>
      </c>
      <c r="H45" s="114">
        <v>1</v>
      </c>
      <c r="I45" s="108"/>
    </row>
    <row r="46" spans="1:9" ht="15.75" thickBot="1" x14ac:dyDescent="0.3">
      <c r="A46" s="112" t="s">
        <v>76</v>
      </c>
      <c r="B46" s="112" t="s">
        <v>375</v>
      </c>
      <c r="C46" s="112" t="s">
        <v>269</v>
      </c>
      <c r="D46" s="113">
        <v>133891</v>
      </c>
      <c r="E46" s="112" t="s">
        <v>386</v>
      </c>
      <c r="F46" s="113">
        <v>133891</v>
      </c>
      <c r="G46" s="114">
        <v>0</v>
      </c>
      <c r="H46" s="114">
        <v>1</v>
      </c>
      <c r="I46" s="108"/>
    </row>
    <row r="47" spans="1:9" ht="15.75" thickBot="1" x14ac:dyDescent="0.3">
      <c r="A47" s="112" t="s">
        <v>76</v>
      </c>
      <c r="B47" s="112" t="s">
        <v>291</v>
      </c>
      <c r="C47" s="112" t="s">
        <v>217</v>
      </c>
      <c r="D47" s="113">
        <v>70222</v>
      </c>
      <c r="E47" s="112" t="s">
        <v>386</v>
      </c>
      <c r="F47" s="113">
        <v>70222</v>
      </c>
      <c r="G47" s="114">
        <v>0</v>
      </c>
      <c r="H47" s="114">
        <v>1</v>
      </c>
      <c r="I47" s="108"/>
    </row>
    <row r="48" spans="1:9" ht="15.75" thickBot="1" x14ac:dyDescent="0.3">
      <c r="A48" s="112" t="s">
        <v>76</v>
      </c>
      <c r="B48" s="112" t="s">
        <v>376</v>
      </c>
      <c r="C48" s="112" t="s">
        <v>268</v>
      </c>
      <c r="D48" s="113">
        <v>50839</v>
      </c>
      <c r="E48" s="112" t="s">
        <v>386</v>
      </c>
      <c r="F48" s="113">
        <v>50839</v>
      </c>
      <c r="G48" s="114">
        <v>0</v>
      </c>
      <c r="H48" s="114">
        <v>1</v>
      </c>
      <c r="I48" s="108"/>
    </row>
    <row r="49" spans="1:9" ht="15.75" thickBot="1" x14ac:dyDescent="0.3">
      <c r="A49" s="112" t="s">
        <v>76</v>
      </c>
      <c r="B49" s="112" t="s">
        <v>374</v>
      </c>
      <c r="C49" s="112" t="s">
        <v>271</v>
      </c>
      <c r="D49" s="113">
        <v>47674</v>
      </c>
      <c r="E49" s="112" t="s">
        <v>386</v>
      </c>
      <c r="F49" s="113">
        <v>47674</v>
      </c>
      <c r="G49" s="114">
        <v>0</v>
      </c>
      <c r="H49" s="114">
        <v>1</v>
      </c>
      <c r="I49" s="108"/>
    </row>
    <row r="50" spans="1:9" ht="15.75" thickBot="1" x14ac:dyDescent="0.3">
      <c r="A50" s="112" t="s">
        <v>76</v>
      </c>
      <c r="B50" s="112" t="s">
        <v>294</v>
      </c>
      <c r="C50" s="112" t="s">
        <v>271</v>
      </c>
      <c r="D50" s="113">
        <v>36644</v>
      </c>
      <c r="E50" s="112" t="s">
        <v>386</v>
      </c>
      <c r="F50" s="113">
        <v>36644</v>
      </c>
      <c r="G50" s="114">
        <v>0</v>
      </c>
      <c r="H50" s="114">
        <v>1</v>
      </c>
      <c r="I50" s="108"/>
    </row>
    <row r="51" spans="1:9" ht="15.75" thickBot="1" x14ac:dyDescent="0.3">
      <c r="A51" s="112" t="s">
        <v>76</v>
      </c>
      <c r="B51" s="112" t="s">
        <v>284</v>
      </c>
      <c r="C51" s="112" t="s">
        <v>215</v>
      </c>
      <c r="D51" s="113">
        <v>35178</v>
      </c>
      <c r="E51" s="112" t="s">
        <v>386</v>
      </c>
      <c r="F51" s="113">
        <v>35178</v>
      </c>
      <c r="G51" s="114">
        <v>0</v>
      </c>
      <c r="H51" s="114">
        <v>1</v>
      </c>
      <c r="I51" s="108"/>
    </row>
    <row r="52" spans="1:9" ht="15.75" thickBot="1" x14ac:dyDescent="0.3">
      <c r="A52" s="112" t="s">
        <v>76</v>
      </c>
      <c r="B52" s="112" t="s">
        <v>377</v>
      </c>
      <c r="C52" s="112" t="s">
        <v>268</v>
      </c>
      <c r="D52" s="113">
        <v>31586</v>
      </c>
      <c r="E52" s="112" t="s">
        <v>386</v>
      </c>
      <c r="F52" s="113">
        <v>31586</v>
      </c>
      <c r="G52" s="114">
        <v>0</v>
      </c>
      <c r="H52" s="114">
        <v>1</v>
      </c>
      <c r="I52" s="108"/>
    </row>
    <row r="53" spans="1:9" ht="15.75" thickBot="1" x14ac:dyDescent="0.3">
      <c r="A53" s="112" t="s">
        <v>76</v>
      </c>
      <c r="B53" s="112" t="s">
        <v>378</v>
      </c>
      <c r="C53" s="112" t="s">
        <v>254</v>
      </c>
      <c r="D53" s="113">
        <v>24603</v>
      </c>
      <c r="E53" s="112" t="s">
        <v>386</v>
      </c>
      <c r="F53" s="113">
        <v>24603</v>
      </c>
      <c r="G53" s="114">
        <v>0</v>
      </c>
      <c r="H53" s="114">
        <v>1</v>
      </c>
      <c r="I53" s="108"/>
    </row>
    <row r="54" spans="1:9" ht="15.75" thickBot="1" x14ac:dyDescent="0.3">
      <c r="A54" s="112" t="s">
        <v>76</v>
      </c>
      <c r="B54" s="112" t="s">
        <v>285</v>
      </c>
      <c r="C54" s="112" t="s">
        <v>271</v>
      </c>
      <c r="D54" s="113">
        <v>20875</v>
      </c>
      <c r="E54" s="112" t="s">
        <v>386</v>
      </c>
      <c r="F54" s="113">
        <v>20875</v>
      </c>
      <c r="G54" s="114">
        <v>0</v>
      </c>
      <c r="H54" s="114">
        <v>1</v>
      </c>
      <c r="I54" s="108"/>
    </row>
    <row r="55" spans="1:9" ht="15.75" thickBot="1" x14ac:dyDescent="0.3">
      <c r="A55" s="112" t="s">
        <v>76</v>
      </c>
      <c r="B55" s="112" t="s">
        <v>379</v>
      </c>
      <c r="C55" s="112" t="s">
        <v>207</v>
      </c>
      <c r="D55" s="113">
        <v>8905</v>
      </c>
      <c r="E55" s="112" t="s">
        <v>386</v>
      </c>
      <c r="F55" s="113">
        <v>8905</v>
      </c>
      <c r="G55" s="114">
        <v>0</v>
      </c>
      <c r="H55" s="114">
        <v>1</v>
      </c>
      <c r="I55" s="108"/>
    </row>
    <row r="56" spans="1:9" ht="15.75" thickBot="1" x14ac:dyDescent="0.3">
      <c r="A56" s="112" t="s">
        <v>76</v>
      </c>
      <c r="B56" s="112" t="s">
        <v>380</v>
      </c>
      <c r="C56" s="112" t="s">
        <v>271</v>
      </c>
      <c r="D56" s="113">
        <v>5509</v>
      </c>
      <c r="E56" s="112" t="s">
        <v>386</v>
      </c>
      <c r="F56" s="113">
        <v>5509</v>
      </c>
      <c r="G56" s="114">
        <v>0</v>
      </c>
      <c r="H56" s="114">
        <v>1</v>
      </c>
      <c r="I56" s="108"/>
    </row>
    <row r="57" spans="1:9" ht="15.75" thickBot="1" x14ac:dyDescent="0.3">
      <c r="A57" s="112" t="s">
        <v>76</v>
      </c>
      <c r="B57" s="112" t="s">
        <v>381</v>
      </c>
      <c r="C57" s="112" t="s">
        <v>271</v>
      </c>
      <c r="D57" s="113">
        <v>3524</v>
      </c>
      <c r="E57" s="112" t="s">
        <v>386</v>
      </c>
      <c r="F57" s="113">
        <v>3524</v>
      </c>
      <c r="G57" s="114">
        <v>0</v>
      </c>
      <c r="H57" s="114">
        <v>1</v>
      </c>
      <c r="I57" s="108"/>
    </row>
    <row r="58" spans="1:9" ht="15.75" thickBot="1" x14ac:dyDescent="0.3">
      <c r="A58" s="112" t="s">
        <v>76</v>
      </c>
      <c r="B58" s="112" t="s">
        <v>382</v>
      </c>
      <c r="C58" s="112" t="s">
        <v>254</v>
      </c>
      <c r="D58" s="113">
        <v>1724</v>
      </c>
      <c r="E58" s="112" t="s">
        <v>386</v>
      </c>
      <c r="F58" s="113">
        <v>1724</v>
      </c>
      <c r="G58" s="114">
        <v>0</v>
      </c>
      <c r="H58" s="114">
        <v>1</v>
      </c>
      <c r="I58" s="108"/>
    </row>
    <row r="59" spans="1:9" ht="15.75" thickBot="1" x14ac:dyDescent="0.3">
      <c r="A59" s="112" t="s">
        <v>76</v>
      </c>
      <c r="B59" s="112" t="s">
        <v>286</v>
      </c>
      <c r="C59" s="112" t="s">
        <v>215</v>
      </c>
      <c r="D59" s="113">
        <v>1022</v>
      </c>
      <c r="E59" s="112" t="s">
        <v>386</v>
      </c>
      <c r="F59" s="113">
        <v>1022</v>
      </c>
      <c r="G59" s="114">
        <v>0</v>
      </c>
      <c r="H59" s="114">
        <v>1</v>
      </c>
      <c r="I59" s="108"/>
    </row>
    <row r="60" spans="1:9" ht="15.75" thickBot="1" x14ac:dyDescent="0.3">
      <c r="A60" s="112" t="s">
        <v>76</v>
      </c>
      <c r="B60" s="112" t="s">
        <v>383</v>
      </c>
      <c r="C60" s="112" t="s">
        <v>268</v>
      </c>
      <c r="D60" s="113">
        <v>188</v>
      </c>
      <c r="E60" s="112" t="s">
        <v>386</v>
      </c>
      <c r="F60" s="113">
        <v>188</v>
      </c>
      <c r="G60" s="114">
        <v>0</v>
      </c>
      <c r="H60" s="114">
        <v>1</v>
      </c>
      <c r="I60" s="108"/>
    </row>
    <row r="61" spans="1:9" x14ac:dyDescent="0.25">
      <c r="F61" s="98"/>
    </row>
    <row r="62" spans="1:9" x14ac:dyDescent="0.25">
      <c r="F62" s="98"/>
    </row>
    <row r="63" spans="1:9" x14ac:dyDescent="0.25">
      <c r="F63" s="98"/>
    </row>
    <row r="66" spans="4:4" x14ac:dyDescent="0.25">
      <c r="D66" s="98"/>
    </row>
    <row r="67" spans="4:4" x14ac:dyDescent="0.25">
      <c r="D67" s="98"/>
    </row>
  </sheetData>
  <autoFilter ref="A1:I62" xr:uid="{00000000-0001-0000-1A00-000000000000}"/>
  <pageMargins left="0.7" right="0.7" top="0.75" bottom="0.75" header="0.3" footer="0.3"/>
  <pageSetup paperSize="9" orientation="portrait" horizontalDpi="300" verticalDpi="30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O58"/>
  <sheetViews>
    <sheetView workbookViewId="0">
      <pane xSplit="2" ySplit="1" topLeftCell="C38" activePane="bottomRight" state="frozen"/>
      <selection pane="topRight" activeCell="C1" sqref="C1"/>
      <selection pane="bottomLeft" activeCell="A2" sqref="A2"/>
      <selection pane="bottomRight" activeCell="A2" sqref="A2:J50"/>
    </sheetView>
  </sheetViews>
  <sheetFormatPr defaultColWidth="11.42578125" defaultRowHeight="15" x14ac:dyDescent="0.25"/>
  <cols>
    <col min="1" max="1" width="22.140625" customWidth="1"/>
    <col min="2" max="2" width="41.85546875" customWidth="1"/>
    <col min="3" max="3" width="19.5703125" customWidth="1"/>
    <col min="4" max="4" width="34.140625" customWidth="1"/>
    <col min="5" max="5" width="26.42578125" customWidth="1"/>
    <col min="6" max="6" width="35" customWidth="1"/>
    <col min="7" max="7" width="25.5703125" style="21" customWidth="1"/>
    <col min="8" max="8" width="29.85546875" style="21" customWidth="1"/>
    <col min="9" max="9" width="17.85546875" customWidth="1"/>
    <col min="15" max="15" width="12.85546875" bestFit="1" customWidth="1"/>
  </cols>
  <sheetData>
    <row r="1" spans="1:15" ht="26.25" thickBot="1" x14ac:dyDescent="0.3">
      <c r="A1" s="27" t="s">
        <v>83</v>
      </c>
      <c r="B1" s="27" t="s">
        <v>328</v>
      </c>
      <c r="C1" s="27" t="s">
        <v>194</v>
      </c>
      <c r="D1" s="27" t="s">
        <v>329</v>
      </c>
      <c r="E1" s="27" t="s">
        <v>330</v>
      </c>
      <c r="F1" s="27" t="s">
        <v>331</v>
      </c>
      <c r="G1" s="66" t="s">
        <v>332</v>
      </c>
      <c r="H1" s="66" t="s">
        <v>333</v>
      </c>
      <c r="I1" s="27" t="s">
        <v>334</v>
      </c>
      <c r="J1" s="27" t="s">
        <v>335</v>
      </c>
    </row>
    <row r="2" spans="1:15" ht="16.5" thickTop="1" thickBot="1" x14ac:dyDescent="0.3">
      <c r="A2" s="112" t="s">
        <v>181</v>
      </c>
      <c r="B2" s="112" t="s">
        <v>388</v>
      </c>
      <c r="C2" s="112" t="s">
        <v>263</v>
      </c>
      <c r="D2" s="113">
        <v>91018984</v>
      </c>
      <c r="E2" s="112">
        <v>9.5</v>
      </c>
      <c r="F2" s="112" t="s">
        <v>337</v>
      </c>
      <c r="G2" s="143">
        <v>533594215.22185826</v>
      </c>
      <c r="H2" s="143">
        <v>91018984</v>
      </c>
      <c r="I2" s="111">
        <v>0.26980907971885393</v>
      </c>
      <c r="J2" s="111">
        <v>0.26980907971885393</v>
      </c>
      <c r="O2" s="70"/>
    </row>
    <row r="3" spans="1:15" ht="15.75" thickBot="1" x14ac:dyDescent="0.3">
      <c r="A3" s="112" t="s">
        <v>181</v>
      </c>
      <c r="B3" s="112" t="s">
        <v>389</v>
      </c>
      <c r="C3" s="112" t="s">
        <v>263</v>
      </c>
      <c r="D3" s="113">
        <v>50289572</v>
      </c>
      <c r="E3" s="112">
        <v>9.3000000000000007</v>
      </c>
      <c r="F3" s="112" t="s">
        <v>337</v>
      </c>
      <c r="G3" s="143">
        <v>387309544.975016</v>
      </c>
      <c r="H3" s="143">
        <v>50289572</v>
      </c>
      <c r="I3" s="111">
        <v>0.14907421006561714</v>
      </c>
      <c r="J3" s="114">
        <v>0.41888328978447109</v>
      </c>
      <c r="O3" s="70"/>
    </row>
    <row r="4" spans="1:15" ht="15.75" thickBot="1" x14ac:dyDescent="0.3">
      <c r="A4" s="112" t="s">
        <v>181</v>
      </c>
      <c r="B4" s="112" t="s">
        <v>390</v>
      </c>
      <c r="C4" s="112" t="s">
        <v>263</v>
      </c>
      <c r="D4" s="113">
        <v>43389684</v>
      </c>
      <c r="E4" s="112">
        <v>9.3000000000000007</v>
      </c>
      <c r="F4" s="112" t="s">
        <v>337</v>
      </c>
      <c r="G4" s="143">
        <v>314435249.65408367</v>
      </c>
      <c r="H4" s="143">
        <v>43389684</v>
      </c>
      <c r="I4" s="111">
        <v>0.12862075794355032</v>
      </c>
      <c r="J4" s="114">
        <v>0.54750404772802141</v>
      </c>
      <c r="O4" s="70"/>
    </row>
    <row r="5" spans="1:15" ht="15.75" thickBot="1" x14ac:dyDescent="0.3">
      <c r="A5" s="112" t="s">
        <v>181</v>
      </c>
      <c r="B5" s="112" t="s">
        <v>346</v>
      </c>
      <c r="C5" s="112" t="s">
        <v>263</v>
      </c>
      <c r="D5" s="113">
        <v>41982892</v>
      </c>
      <c r="E5" s="112">
        <v>9.5</v>
      </c>
      <c r="F5" s="112" t="s">
        <v>337</v>
      </c>
      <c r="G5" s="143">
        <v>318462714.92884582</v>
      </c>
      <c r="H5" s="143">
        <v>41982892</v>
      </c>
      <c r="I5" s="111">
        <v>0.12445058114970867</v>
      </c>
      <c r="J5" s="114">
        <v>0.67195462887773005</v>
      </c>
      <c r="O5" s="70"/>
    </row>
    <row r="6" spans="1:15" ht="15.75" thickBot="1" x14ac:dyDescent="0.3">
      <c r="A6" s="112" t="s">
        <v>181</v>
      </c>
      <c r="B6" s="112" t="s">
        <v>336</v>
      </c>
      <c r="C6" s="112" t="s">
        <v>263</v>
      </c>
      <c r="D6" s="113">
        <v>27377060</v>
      </c>
      <c r="E6" s="112">
        <v>14.4</v>
      </c>
      <c r="F6" s="112" t="s">
        <v>337</v>
      </c>
      <c r="G6" s="143">
        <v>283591681.30794746</v>
      </c>
      <c r="H6" s="143">
        <v>27377060</v>
      </c>
      <c r="I6" s="111">
        <v>8.1154271772665001E-2</v>
      </c>
      <c r="J6" s="114">
        <v>0.75310890065039504</v>
      </c>
      <c r="O6" s="70"/>
    </row>
    <row r="7" spans="1:15" ht="15.75" thickBot="1" x14ac:dyDescent="0.3">
      <c r="A7" s="112" t="s">
        <v>181</v>
      </c>
      <c r="B7" s="112" t="s">
        <v>391</v>
      </c>
      <c r="C7" s="112" t="s">
        <v>207</v>
      </c>
      <c r="D7" s="113">
        <v>21590095.759999998</v>
      </c>
      <c r="E7" s="112">
        <v>11</v>
      </c>
      <c r="F7" s="112" t="s">
        <v>337</v>
      </c>
      <c r="G7" s="143">
        <v>237491053.35999998</v>
      </c>
      <c r="H7" s="143">
        <v>21590095.759999998</v>
      </c>
      <c r="I7" s="111">
        <v>6.3999877960047649E-2</v>
      </c>
      <c r="J7" s="114">
        <v>0.81710877861044273</v>
      </c>
      <c r="O7" s="70"/>
    </row>
    <row r="8" spans="1:15" ht="15.75" thickBot="1" x14ac:dyDescent="0.3">
      <c r="A8" s="112" t="s">
        <v>181</v>
      </c>
      <c r="B8" s="112" t="s">
        <v>291</v>
      </c>
      <c r="C8" s="112" t="s">
        <v>217</v>
      </c>
      <c r="D8" s="113">
        <v>12067655</v>
      </c>
      <c r="E8" s="112">
        <v>15.3</v>
      </c>
      <c r="F8" s="112" t="s">
        <v>337</v>
      </c>
      <c r="G8" s="143">
        <v>184170689.2022807</v>
      </c>
      <c r="H8" s="143">
        <v>12067655</v>
      </c>
      <c r="I8" s="111">
        <v>3.5772349314672928E-2</v>
      </c>
      <c r="J8" s="114">
        <v>0.85288112792511561</v>
      </c>
      <c r="O8" s="70"/>
    </row>
    <row r="9" spans="1:15" ht="15.75" thickBot="1" x14ac:dyDescent="0.3">
      <c r="A9" s="112" t="s">
        <v>181</v>
      </c>
      <c r="B9" s="112" t="s">
        <v>392</v>
      </c>
      <c r="C9" s="112" t="s">
        <v>207</v>
      </c>
      <c r="D9" s="113">
        <v>11982251</v>
      </c>
      <c r="E9" s="112">
        <v>15.8</v>
      </c>
      <c r="F9" s="112" t="s">
        <v>337</v>
      </c>
      <c r="G9" s="143">
        <v>174164945.98225361</v>
      </c>
      <c r="H9" s="143">
        <v>11982251</v>
      </c>
      <c r="I9" s="111">
        <v>3.5519184824896716E-2</v>
      </c>
      <c r="J9" s="114">
        <v>0.8884003127500123</v>
      </c>
      <c r="O9" s="70"/>
    </row>
    <row r="10" spans="1:15" ht="15.75" thickBot="1" x14ac:dyDescent="0.3">
      <c r="A10" s="112" t="s">
        <v>181</v>
      </c>
      <c r="B10" s="112" t="s">
        <v>365</v>
      </c>
      <c r="C10" s="112" t="s">
        <v>268</v>
      </c>
      <c r="D10" s="113">
        <v>8847723</v>
      </c>
      <c r="E10" s="112">
        <v>7</v>
      </c>
      <c r="F10" s="112" t="s">
        <v>337</v>
      </c>
      <c r="G10" s="143">
        <v>61934059.599999994</v>
      </c>
      <c r="H10" s="143">
        <v>8847723</v>
      </c>
      <c r="I10" s="111">
        <v>2.6227451629621985E-2</v>
      </c>
      <c r="J10" s="114">
        <v>0.91462776437963433</v>
      </c>
      <c r="O10" s="70"/>
    </row>
    <row r="11" spans="1:15" ht="15.75" thickBot="1" x14ac:dyDescent="0.3">
      <c r="A11" s="112" t="s">
        <v>181</v>
      </c>
      <c r="B11" s="112" t="s">
        <v>354</v>
      </c>
      <c r="C11" s="112" t="s">
        <v>263</v>
      </c>
      <c r="D11" s="113">
        <v>6214820</v>
      </c>
      <c r="E11" s="112">
        <v>7.5</v>
      </c>
      <c r="F11" s="112" t="s">
        <v>337</v>
      </c>
      <c r="G11" s="143">
        <v>46305278.694975391</v>
      </c>
      <c r="H11" s="143">
        <v>6214820</v>
      </c>
      <c r="I11" s="111">
        <v>1.8422693718689806E-2</v>
      </c>
      <c r="J11" s="114">
        <v>0.9330504580983241</v>
      </c>
      <c r="O11" s="70"/>
    </row>
    <row r="12" spans="1:15" ht="15.75" thickBot="1" x14ac:dyDescent="0.3">
      <c r="A12" s="112" t="s">
        <v>181</v>
      </c>
      <c r="B12" s="112" t="s">
        <v>393</v>
      </c>
      <c r="C12" s="112" t="s">
        <v>217</v>
      </c>
      <c r="D12" s="113">
        <v>5198910</v>
      </c>
      <c r="E12" s="112">
        <v>9</v>
      </c>
      <c r="F12" s="112" t="s">
        <v>337</v>
      </c>
      <c r="G12" s="143">
        <v>46790190.67499999</v>
      </c>
      <c r="H12" s="143">
        <v>5198910</v>
      </c>
      <c r="I12" s="111">
        <v>1.5411214902609185E-2</v>
      </c>
      <c r="J12" s="114">
        <v>0.94846167300093331</v>
      </c>
      <c r="O12" s="70"/>
    </row>
    <row r="13" spans="1:15" ht="15.75" thickBot="1" x14ac:dyDescent="0.3">
      <c r="A13" s="112" t="s">
        <v>181</v>
      </c>
      <c r="B13" s="112" t="s">
        <v>341</v>
      </c>
      <c r="C13" s="112" t="s">
        <v>263</v>
      </c>
      <c r="D13" s="113">
        <v>5139770</v>
      </c>
      <c r="E13" s="112">
        <v>6.3</v>
      </c>
      <c r="F13" s="112" t="s">
        <v>337</v>
      </c>
      <c r="G13" s="143">
        <v>30678107.982758701</v>
      </c>
      <c r="H13" s="143">
        <v>5139770</v>
      </c>
      <c r="I13" s="111">
        <v>1.5235905222437705E-2</v>
      </c>
      <c r="J13" s="114">
        <v>0.96369757822337099</v>
      </c>
      <c r="O13" s="70"/>
    </row>
    <row r="14" spans="1:15" ht="15.75" thickBot="1" x14ac:dyDescent="0.3">
      <c r="A14" s="112" t="s">
        <v>181</v>
      </c>
      <c r="B14" s="112" t="s">
        <v>394</v>
      </c>
      <c r="C14" s="112" t="s">
        <v>217</v>
      </c>
      <c r="D14" s="113">
        <v>4524545</v>
      </c>
      <c r="E14" s="112">
        <v>12</v>
      </c>
      <c r="F14" s="112" t="s">
        <v>337</v>
      </c>
      <c r="G14" s="143">
        <v>54294545.639999993</v>
      </c>
      <c r="H14" s="143">
        <v>4524545</v>
      </c>
      <c r="I14" s="111">
        <v>1.3412183579159069E-2</v>
      </c>
      <c r="J14" s="114">
        <v>0.97710976180253006</v>
      </c>
      <c r="O14" s="70"/>
    </row>
    <row r="15" spans="1:15" ht="15.75" thickBot="1" x14ac:dyDescent="0.3">
      <c r="A15" s="112" t="s">
        <v>181</v>
      </c>
      <c r="B15" s="112" t="s">
        <v>373</v>
      </c>
      <c r="C15" s="112" t="s">
        <v>207</v>
      </c>
      <c r="D15" s="113">
        <v>1362275</v>
      </c>
      <c r="E15" s="112">
        <v>17.600000000000001</v>
      </c>
      <c r="F15" s="112" t="s">
        <v>337</v>
      </c>
      <c r="G15" s="143">
        <v>20477437.050684124</v>
      </c>
      <c r="H15" s="143">
        <v>1362275</v>
      </c>
      <c r="I15" s="111">
        <v>4.0382143144335886E-3</v>
      </c>
      <c r="J15" s="114">
        <v>0.98114797611696369</v>
      </c>
      <c r="O15" s="70"/>
    </row>
    <row r="16" spans="1:15" ht="15.75" thickBot="1" x14ac:dyDescent="0.3">
      <c r="A16" s="112" t="s">
        <v>181</v>
      </c>
      <c r="B16" s="112" t="s">
        <v>353</v>
      </c>
      <c r="C16" s="112" t="s">
        <v>263</v>
      </c>
      <c r="D16" s="113">
        <v>942911</v>
      </c>
      <c r="E16" s="112">
        <v>10</v>
      </c>
      <c r="F16" s="112" t="s">
        <v>337</v>
      </c>
      <c r="G16" s="143">
        <v>9429109.4625000004</v>
      </c>
      <c r="H16" s="143">
        <v>942911</v>
      </c>
      <c r="I16" s="111">
        <v>2.7950866729822459E-3</v>
      </c>
      <c r="J16" s="114">
        <v>0.98394306278994592</v>
      </c>
      <c r="O16" s="70"/>
    </row>
    <row r="17" spans="1:15" ht="15.75" thickBot="1" x14ac:dyDescent="0.3">
      <c r="A17" s="112" t="s">
        <v>181</v>
      </c>
      <c r="B17" s="112" t="s">
        <v>286</v>
      </c>
      <c r="C17" s="112" t="s">
        <v>215</v>
      </c>
      <c r="D17" s="113">
        <v>906220</v>
      </c>
      <c r="E17" s="112">
        <v>5.8</v>
      </c>
      <c r="F17" s="112" t="s">
        <v>337</v>
      </c>
      <c r="G17" s="143">
        <v>5237261.296735961</v>
      </c>
      <c r="H17" s="143">
        <v>906220</v>
      </c>
      <c r="I17" s="111">
        <v>2.6863229348156625E-3</v>
      </c>
      <c r="J17" s="114">
        <v>0.98662938572476155</v>
      </c>
      <c r="O17" s="70"/>
    </row>
    <row r="18" spans="1:15" ht="15.75" thickBot="1" x14ac:dyDescent="0.3">
      <c r="A18" s="112" t="s">
        <v>181</v>
      </c>
      <c r="B18" s="112" t="s">
        <v>395</v>
      </c>
      <c r="C18" s="112" t="s">
        <v>207</v>
      </c>
      <c r="D18" s="113">
        <v>839858</v>
      </c>
      <c r="E18" s="112">
        <v>15.7</v>
      </c>
      <c r="F18" s="112" t="s">
        <v>337</v>
      </c>
      <c r="G18" s="143">
        <v>12016722.06967305</v>
      </c>
      <c r="H18" s="143">
        <v>839858</v>
      </c>
      <c r="I18" s="111">
        <v>2.4896049605928057E-3</v>
      </c>
      <c r="J18" s="114">
        <v>0.98911899068535436</v>
      </c>
      <c r="O18" s="70"/>
    </row>
    <row r="19" spans="1:15" ht="15.75" thickBot="1" x14ac:dyDescent="0.3">
      <c r="A19" s="112" t="s">
        <v>181</v>
      </c>
      <c r="B19" s="112" t="s">
        <v>288</v>
      </c>
      <c r="C19" s="112" t="s">
        <v>217</v>
      </c>
      <c r="D19" s="113">
        <v>715259.39958999865</v>
      </c>
      <c r="E19" s="112">
        <v>14</v>
      </c>
      <c r="F19" s="112" t="s">
        <v>337</v>
      </c>
      <c r="G19" s="143">
        <v>10013631.594259981</v>
      </c>
      <c r="H19" s="143">
        <v>715259.39958999865</v>
      </c>
      <c r="I19" s="111">
        <v>2.1202552685452691E-3</v>
      </c>
      <c r="J19" s="114">
        <v>0.99123924595389967</v>
      </c>
      <c r="O19" s="70"/>
    </row>
    <row r="20" spans="1:15" ht="15.75" thickBot="1" x14ac:dyDescent="0.3">
      <c r="A20" s="112" t="s">
        <v>181</v>
      </c>
      <c r="B20" s="112" t="s">
        <v>397</v>
      </c>
      <c r="C20" s="112" t="s">
        <v>267</v>
      </c>
      <c r="D20" s="113">
        <v>57515</v>
      </c>
      <c r="E20" s="112">
        <v>20</v>
      </c>
      <c r="F20" s="113">
        <v>542951.07722714997</v>
      </c>
      <c r="G20" s="143">
        <v>85841148.784000352</v>
      </c>
      <c r="H20" s="143">
        <v>600466.19722714997</v>
      </c>
      <c r="I20" s="111">
        <v>1.7799718801095074E-3</v>
      </c>
      <c r="J20" s="114">
        <v>0.99301921783400915</v>
      </c>
      <c r="K20" s="98"/>
      <c r="O20" s="70"/>
    </row>
    <row r="21" spans="1:15" ht="15.75" thickBot="1" x14ac:dyDescent="0.3">
      <c r="A21" s="112" t="s">
        <v>181</v>
      </c>
      <c r="B21" s="112" t="s">
        <v>396</v>
      </c>
      <c r="C21" s="112" t="s">
        <v>267</v>
      </c>
      <c r="D21" s="113">
        <v>543114</v>
      </c>
      <c r="E21" s="112">
        <v>20</v>
      </c>
      <c r="F21" s="112" t="s">
        <v>337</v>
      </c>
      <c r="G21" s="143">
        <v>10862272</v>
      </c>
      <c r="H21" s="143">
        <v>543113.6</v>
      </c>
      <c r="I21" s="111">
        <v>1.6099606275411045E-3</v>
      </c>
      <c r="J21" s="114">
        <v>0.9946291784615503</v>
      </c>
      <c r="O21" s="70"/>
    </row>
    <row r="22" spans="1:15" ht="15.75" thickBot="1" x14ac:dyDescent="0.3">
      <c r="A22" s="112" t="s">
        <v>181</v>
      </c>
      <c r="B22" s="112" t="s">
        <v>398</v>
      </c>
      <c r="C22" s="112" t="s">
        <v>217</v>
      </c>
      <c r="D22" s="113">
        <v>379685</v>
      </c>
      <c r="E22" s="112">
        <v>19</v>
      </c>
      <c r="F22" s="112" t="s">
        <v>337</v>
      </c>
      <c r="G22" s="143">
        <v>7214011.2000000002</v>
      </c>
      <c r="H22" s="143">
        <v>379684.8</v>
      </c>
      <c r="I22" s="111">
        <v>1.1255059326001388E-3</v>
      </c>
      <c r="J22" s="114">
        <v>0.99575468439415049</v>
      </c>
      <c r="O22" s="70"/>
    </row>
    <row r="23" spans="1:15" ht="15.75" thickBot="1" x14ac:dyDescent="0.3">
      <c r="A23" s="112" t="s">
        <v>181</v>
      </c>
      <c r="B23" s="112" t="s">
        <v>399</v>
      </c>
      <c r="C23" s="112" t="s">
        <v>217</v>
      </c>
      <c r="D23" s="113">
        <v>246286</v>
      </c>
      <c r="E23" s="112">
        <v>10</v>
      </c>
      <c r="F23" s="112" t="s">
        <v>337</v>
      </c>
      <c r="G23" s="143">
        <v>2462856</v>
      </c>
      <c r="H23" s="143">
        <v>246285.6</v>
      </c>
      <c r="I23" s="111">
        <v>7.3006847762666495E-4</v>
      </c>
      <c r="J23" s="114">
        <v>0.99648475287177718</v>
      </c>
      <c r="O23" s="70"/>
    </row>
    <row r="24" spans="1:15" ht="15.75" thickBot="1" x14ac:dyDescent="0.3">
      <c r="A24" s="112" t="s">
        <v>181</v>
      </c>
      <c r="B24" s="112" t="s">
        <v>359</v>
      </c>
      <c r="C24" s="112" t="s">
        <v>207</v>
      </c>
      <c r="D24" s="113">
        <v>210441</v>
      </c>
      <c r="E24" s="112">
        <v>11</v>
      </c>
      <c r="F24" s="112" t="s">
        <v>337</v>
      </c>
      <c r="G24" s="143">
        <v>2314850.043195338</v>
      </c>
      <c r="H24" s="143">
        <v>210440.91301775799</v>
      </c>
      <c r="I24" s="111">
        <v>6.2381347913657956E-4</v>
      </c>
      <c r="J24" s="114">
        <v>0.99710856635091372</v>
      </c>
      <c r="O24" s="70"/>
    </row>
    <row r="25" spans="1:15" ht="15.75" thickBot="1" x14ac:dyDescent="0.3">
      <c r="A25" s="112" t="s">
        <v>181</v>
      </c>
      <c r="B25" s="112" t="s">
        <v>400</v>
      </c>
      <c r="C25" s="112" t="s">
        <v>217</v>
      </c>
      <c r="D25" s="113">
        <v>196792</v>
      </c>
      <c r="E25" s="112">
        <v>16</v>
      </c>
      <c r="F25" s="112" t="s">
        <v>337</v>
      </c>
      <c r="G25" s="143">
        <v>3148666.8640000001</v>
      </c>
      <c r="H25" s="143">
        <v>196791.679</v>
      </c>
      <c r="I25" s="111">
        <v>5.8335282898035992E-4</v>
      </c>
      <c r="J25" s="114">
        <v>0.99769191917989408</v>
      </c>
      <c r="O25" s="70"/>
    </row>
    <row r="26" spans="1:15" ht="15.75" thickBot="1" x14ac:dyDescent="0.3">
      <c r="A26" s="112" t="s">
        <v>181</v>
      </c>
      <c r="B26" s="112" t="s">
        <v>284</v>
      </c>
      <c r="C26" s="112" t="s">
        <v>215</v>
      </c>
      <c r="D26" s="113">
        <v>169225</v>
      </c>
      <c r="E26" s="112">
        <v>10</v>
      </c>
      <c r="F26" s="112" t="s">
        <v>337</v>
      </c>
      <c r="G26" s="143">
        <v>1692252.5947466581</v>
      </c>
      <c r="H26" s="143">
        <v>169225.259474666</v>
      </c>
      <c r="I26" s="111">
        <v>5.0163723563475399E-4</v>
      </c>
      <c r="J26" s="114">
        <v>0.99819355641552887</v>
      </c>
      <c r="O26" s="70"/>
    </row>
    <row r="27" spans="1:15" ht="15.75" thickBot="1" x14ac:dyDescent="0.3">
      <c r="A27" s="112" t="s">
        <v>181</v>
      </c>
      <c r="B27" s="112" t="s">
        <v>401</v>
      </c>
      <c r="C27" s="112" t="s">
        <v>215</v>
      </c>
      <c r="D27" s="113">
        <v>147988</v>
      </c>
      <c r="E27" s="112">
        <v>15</v>
      </c>
      <c r="F27" s="112" t="s">
        <v>337</v>
      </c>
      <c r="G27" s="143">
        <v>2219826.0405703196</v>
      </c>
      <c r="H27" s="143">
        <v>147988.40270468799</v>
      </c>
      <c r="I27" s="111">
        <v>4.3868446985537678E-4</v>
      </c>
      <c r="J27" s="114">
        <v>0.99863224088538427</v>
      </c>
      <c r="O27" s="70"/>
    </row>
    <row r="28" spans="1:15" ht="15.75" thickBot="1" x14ac:dyDescent="0.3">
      <c r="A28" s="112" t="s">
        <v>181</v>
      </c>
      <c r="B28" s="112" t="s">
        <v>402</v>
      </c>
      <c r="C28" s="112" t="s">
        <v>207</v>
      </c>
      <c r="D28" s="113">
        <v>8793</v>
      </c>
      <c r="E28" s="112">
        <v>20</v>
      </c>
      <c r="F28" s="113">
        <v>105274.183269197</v>
      </c>
      <c r="G28" s="143">
        <v>2279473.6031815023</v>
      </c>
      <c r="H28" s="143">
        <v>114066.915177545</v>
      </c>
      <c r="I28" s="111">
        <v>3.3813044331962647E-4</v>
      </c>
      <c r="J28" s="114">
        <v>0.99897037132870392</v>
      </c>
      <c r="O28" s="70"/>
    </row>
    <row r="29" spans="1:15" ht="15.75" thickBot="1" x14ac:dyDescent="0.3">
      <c r="A29" s="112" t="s">
        <v>181</v>
      </c>
      <c r="B29" s="112" t="s">
        <v>403</v>
      </c>
      <c r="C29" s="112" t="s">
        <v>267</v>
      </c>
      <c r="D29" s="113">
        <v>43643</v>
      </c>
      <c r="E29" s="112">
        <v>19.899999999999999</v>
      </c>
      <c r="F29" s="112" t="s">
        <v>337</v>
      </c>
      <c r="G29" s="143">
        <v>872716.77103500289</v>
      </c>
      <c r="H29" s="143">
        <v>43643</v>
      </c>
      <c r="I29" s="111">
        <v>1.2937166675217933E-4</v>
      </c>
      <c r="J29" s="114">
        <v>0.99909974299545612</v>
      </c>
      <c r="O29" s="70"/>
    </row>
    <row r="30" spans="1:15" ht="15.75" thickBot="1" x14ac:dyDescent="0.3">
      <c r="A30" s="112" t="s">
        <v>181</v>
      </c>
      <c r="B30" s="112" t="s">
        <v>999</v>
      </c>
      <c r="C30" s="112" t="s">
        <v>215</v>
      </c>
      <c r="D30" s="113">
        <v>40856</v>
      </c>
      <c r="E30" s="112">
        <v>2</v>
      </c>
      <c r="F30" s="112" t="s">
        <v>337</v>
      </c>
      <c r="G30" s="143">
        <v>81712.379659188795</v>
      </c>
      <c r="H30" s="143">
        <v>40856</v>
      </c>
      <c r="I30" s="111">
        <v>1.2111011655539351E-4</v>
      </c>
      <c r="J30" s="114">
        <v>0.99922085311201148</v>
      </c>
      <c r="O30" s="70"/>
    </row>
    <row r="31" spans="1:15" ht="15.75" thickBot="1" x14ac:dyDescent="0.3">
      <c r="A31" s="112" t="s">
        <v>181</v>
      </c>
      <c r="B31" s="112" t="s">
        <v>404</v>
      </c>
      <c r="C31" s="112" t="s">
        <v>254</v>
      </c>
      <c r="D31" s="113">
        <v>36493</v>
      </c>
      <c r="E31" s="112">
        <v>13.9</v>
      </c>
      <c r="F31" s="112" t="s">
        <v>337</v>
      </c>
      <c r="G31" s="143">
        <v>36493.299999999996</v>
      </c>
      <c r="H31" s="143">
        <v>36493</v>
      </c>
      <c r="I31" s="111">
        <v>1.0817680349167748E-4</v>
      </c>
      <c r="J31" s="114">
        <v>0.9993290299155031</v>
      </c>
      <c r="O31" s="70"/>
    </row>
    <row r="32" spans="1:15" ht="15.75" thickBot="1" x14ac:dyDescent="0.3">
      <c r="A32" s="112" t="s">
        <v>181</v>
      </c>
      <c r="B32" s="112" t="s">
        <v>347</v>
      </c>
      <c r="C32" s="112" t="s">
        <v>263</v>
      </c>
      <c r="D32" s="113">
        <v>32371</v>
      </c>
      <c r="E32" s="112">
        <v>10</v>
      </c>
      <c r="F32" s="112" t="s">
        <v>337</v>
      </c>
      <c r="G32" s="143">
        <v>322719.74042560003</v>
      </c>
      <c r="H32" s="143">
        <v>32371</v>
      </c>
      <c r="I32" s="111">
        <v>9.5957890714084659E-5</v>
      </c>
      <c r="J32" s="114">
        <v>0.99942498780621714</v>
      </c>
      <c r="O32" s="70"/>
    </row>
    <row r="33" spans="1:15" ht="15.75" thickBot="1" x14ac:dyDescent="0.3">
      <c r="A33" s="112" t="s">
        <v>181</v>
      </c>
      <c r="B33" s="112" t="s">
        <v>352</v>
      </c>
      <c r="C33" s="112" t="s">
        <v>207</v>
      </c>
      <c r="D33" s="113">
        <v>28642</v>
      </c>
      <c r="E33" s="112">
        <v>12.7</v>
      </c>
      <c r="F33" s="112" t="s">
        <v>337</v>
      </c>
      <c r="G33" s="143">
        <v>429622.69354838657</v>
      </c>
      <c r="H33" s="143">
        <v>28642</v>
      </c>
      <c r="I33" s="111">
        <v>8.4903954336684476E-5</v>
      </c>
      <c r="J33" s="114">
        <v>0.99950989176055383</v>
      </c>
      <c r="O33" s="70"/>
    </row>
    <row r="34" spans="1:15" ht="15.75" thickBot="1" x14ac:dyDescent="0.3">
      <c r="A34" s="112" t="s">
        <v>181</v>
      </c>
      <c r="B34" s="112" t="s">
        <v>343</v>
      </c>
      <c r="C34" s="112" t="s">
        <v>268</v>
      </c>
      <c r="D34" s="113">
        <v>26053</v>
      </c>
      <c r="E34" s="112">
        <v>6</v>
      </c>
      <c r="F34" s="112" t="s">
        <v>337</v>
      </c>
      <c r="G34" s="143">
        <v>156311.26</v>
      </c>
      <c r="H34" s="143">
        <v>26053</v>
      </c>
      <c r="I34" s="111">
        <v>7.7229338814804855E-5</v>
      </c>
      <c r="J34" s="114">
        <v>0.99958712109936865</v>
      </c>
      <c r="O34" s="70"/>
    </row>
    <row r="35" spans="1:15" ht="15.75" thickBot="1" x14ac:dyDescent="0.3">
      <c r="A35" s="112" t="s">
        <v>181</v>
      </c>
      <c r="B35" s="112" t="s">
        <v>366</v>
      </c>
      <c r="C35" s="112" t="s">
        <v>207</v>
      </c>
      <c r="D35" s="113">
        <v>24218</v>
      </c>
      <c r="E35" s="112">
        <v>3</v>
      </c>
      <c r="F35" s="112" t="s">
        <v>337</v>
      </c>
      <c r="G35" s="143">
        <v>72654.436977096237</v>
      </c>
      <c r="H35" s="143">
        <v>24218</v>
      </c>
      <c r="I35" s="111">
        <v>7.1789817964032702E-5</v>
      </c>
      <c r="J35" s="114">
        <v>0.99965891091733272</v>
      </c>
      <c r="O35" s="70"/>
    </row>
    <row r="36" spans="1:15" ht="15.75" thickBot="1" x14ac:dyDescent="0.3">
      <c r="A36" s="112" t="s">
        <v>181</v>
      </c>
      <c r="B36" s="112" t="s">
        <v>405</v>
      </c>
      <c r="C36" s="112" t="s">
        <v>215</v>
      </c>
      <c r="D36" s="113">
        <v>23902</v>
      </c>
      <c r="E36" s="112">
        <v>14.9</v>
      </c>
      <c r="F36" s="112" t="s">
        <v>337</v>
      </c>
      <c r="G36" s="143">
        <v>356141.19344664447</v>
      </c>
      <c r="H36" s="143">
        <v>23902</v>
      </c>
      <c r="I36" s="111">
        <v>7.0853093937414712E-5</v>
      </c>
      <c r="J36" s="114">
        <v>0.99972976401127012</v>
      </c>
      <c r="O36" s="70"/>
    </row>
    <row r="37" spans="1:15" ht="15.75" thickBot="1" x14ac:dyDescent="0.3">
      <c r="A37" s="112" t="s">
        <v>181</v>
      </c>
      <c r="B37" s="112" t="s">
        <v>343</v>
      </c>
      <c r="C37" s="112" t="s">
        <v>207</v>
      </c>
      <c r="D37" s="113">
        <v>20487</v>
      </c>
      <c r="E37" s="112">
        <v>15.3</v>
      </c>
      <c r="F37" s="112" t="s">
        <v>337</v>
      </c>
      <c r="G37" s="143">
        <v>313303.56921786745</v>
      </c>
      <c r="H37" s="143">
        <v>20487</v>
      </c>
      <c r="I37" s="111">
        <v>6.0729952953552638E-5</v>
      </c>
      <c r="J37" s="114">
        <v>0.9997904939642237</v>
      </c>
      <c r="O37" s="70"/>
    </row>
    <row r="38" spans="1:15" ht="15.75" thickBot="1" x14ac:dyDescent="0.3">
      <c r="A38" s="112" t="s">
        <v>181</v>
      </c>
      <c r="B38" s="112" t="s">
        <v>406</v>
      </c>
      <c r="C38" s="112" t="s">
        <v>267</v>
      </c>
      <c r="D38" s="113">
        <v>16612</v>
      </c>
      <c r="E38" s="112">
        <v>20</v>
      </c>
      <c r="F38" s="112" t="s">
        <v>337</v>
      </c>
      <c r="G38" s="143">
        <v>332240.55117591243</v>
      </c>
      <c r="H38" s="143">
        <v>16612</v>
      </c>
      <c r="I38" s="111">
        <v>4.924322636132262E-5</v>
      </c>
      <c r="J38" s="114">
        <v>0.99983973719058505</v>
      </c>
      <c r="O38" s="70"/>
    </row>
    <row r="39" spans="1:15" ht="15.75" thickBot="1" x14ac:dyDescent="0.3">
      <c r="A39" s="112" t="s">
        <v>181</v>
      </c>
      <c r="B39" s="112" t="s">
        <v>290</v>
      </c>
      <c r="C39" s="112" t="s">
        <v>215</v>
      </c>
      <c r="D39" s="113">
        <v>15559</v>
      </c>
      <c r="E39" s="112">
        <v>10</v>
      </c>
      <c r="F39" s="112" t="s">
        <v>337</v>
      </c>
      <c r="G39" s="143">
        <v>155592.69016290875</v>
      </c>
      <c r="H39" s="143">
        <v>15559</v>
      </c>
      <c r="I39" s="111">
        <v>4.6121801044775983E-5</v>
      </c>
      <c r="J39" s="114">
        <v>0.99988585899162985</v>
      </c>
      <c r="O39" s="70"/>
    </row>
    <row r="40" spans="1:15" ht="15.75" thickBot="1" x14ac:dyDescent="0.3">
      <c r="A40" s="112" t="s">
        <v>181</v>
      </c>
      <c r="B40" s="112" t="s">
        <v>407</v>
      </c>
      <c r="C40" s="112" t="s">
        <v>217</v>
      </c>
      <c r="D40" s="113">
        <v>9888</v>
      </c>
      <c r="E40" s="112">
        <v>16</v>
      </c>
      <c r="F40" s="112" t="s">
        <v>337</v>
      </c>
      <c r="G40" s="143">
        <v>158204.92800000001</v>
      </c>
      <c r="H40" s="143">
        <v>9888</v>
      </c>
      <c r="I40" s="111">
        <v>2.9311161946831089E-5</v>
      </c>
      <c r="J40" s="114">
        <v>0.99991517015357667</v>
      </c>
      <c r="O40" s="70"/>
    </row>
    <row r="41" spans="1:15" ht="15.75" thickBot="1" x14ac:dyDescent="0.3">
      <c r="A41" s="112" t="s">
        <v>181</v>
      </c>
      <c r="B41" s="112" t="s">
        <v>408</v>
      </c>
      <c r="C41" s="112" t="s">
        <v>207</v>
      </c>
      <c r="D41" s="113">
        <v>8700</v>
      </c>
      <c r="E41" s="112">
        <v>15</v>
      </c>
      <c r="F41" s="112" t="s">
        <v>337</v>
      </c>
      <c r="G41" s="143">
        <v>130506.16359426374</v>
      </c>
      <c r="H41" s="143">
        <v>8700</v>
      </c>
      <c r="I41" s="111">
        <v>2.578955389739386E-5</v>
      </c>
      <c r="J41" s="114">
        <v>0.9999409597074741</v>
      </c>
      <c r="O41" s="70"/>
    </row>
    <row r="42" spans="1:15" ht="15.75" thickBot="1" x14ac:dyDescent="0.3">
      <c r="A42" s="112" t="s">
        <v>181</v>
      </c>
      <c r="B42" s="112" t="s">
        <v>357</v>
      </c>
      <c r="C42" s="112" t="s">
        <v>207</v>
      </c>
      <c r="D42" s="113">
        <v>7602</v>
      </c>
      <c r="E42" s="112">
        <v>11</v>
      </c>
      <c r="F42" s="112" t="s">
        <v>337</v>
      </c>
      <c r="G42" s="143">
        <v>83626.842889206862</v>
      </c>
      <c r="H42" s="143">
        <v>7602</v>
      </c>
      <c r="I42" s="111">
        <v>2.2534734336550357E-5</v>
      </c>
      <c r="J42" s="114">
        <v>0.99996349444181065</v>
      </c>
      <c r="O42" s="70"/>
    </row>
    <row r="43" spans="1:15" ht="15.75" thickBot="1" x14ac:dyDescent="0.3">
      <c r="A43" s="112" t="s">
        <v>181</v>
      </c>
      <c r="B43" s="112" t="s">
        <v>409</v>
      </c>
      <c r="C43" s="112" t="s">
        <v>217</v>
      </c>
      <c r="D43" s="113">
        <v>3720</v>
      </c>
      <c r="E43" s="112">
        <v>14.7</v>
      </c>
      <c r="F43" s="112" t="s">
        <v>337</v>
      </c>
      <c r="G43" s="143">
        <v>54830.432676297249</v>
      </c>
      <c r="H43" s="143">
        <v>3720</v>
      </c>
      <c r="I43" s="111">
        <v>1.1027257528540822E-5</v>
      </c>
      <c r="J43" s="114">
        <v>0.9999745216993392</v>
      </c>
      <c r="O43" s="70"/>
    </row>
    <row r="44" spans="1:15" ht="15.75" thickBot="1" x14ac:dyDescent="0.3">
      <c r="A44" s="112" t="s">
        <v>181</v>
      </c>
      <c r="B44" s="112" t="s">
        <v>287</v>
      </c>
      <c r="C44" s="112" t="s">
        <v>215</v>
      </c>
      <c r="D44" s="113">
        <v>3132</v>
      </c>
      <c r="E44" s="112">
        <v>2</v>
      </c>
      <c r="F44" s="112" t="s">
        <v>337</v>
      </c>
      <c r="G44" s="143">
        <v>6264.6671229436988</v>
      </c>
      <c r="H44" s="143">
        <v>3132</v>
      </c>
      <c r="I44" s="111">
        <v>9.2842394030617884E-6</v>
      </c>
      <c r="J44" s="114">
        <v>0.99998380593874225</v>
      </c>
      <c r="O44" s="70"/>
    </row>
    <row r="45" spans="1:15" ht="15.75" thickBot="1" x14ac:dyDescent="0.3">
      <c r="A45" s="112" t="s">
        <v>181</v>
      </c>
      <c r="B45" s="112" t="s">
        <v>363</v>
      </c>
      <c r="C45" s="112" t="s">
        <v>207</v>
      </c>
      <c r="D45" s="113">
        <v>1791</v>
      </c>
      <c r="E45" s="112">
        <v>25</v>
      </c>
      <c r="F45" s="112" t="s">
        <v>337</v>
      </c>
      <c r="G45" s="143">
        <v>26861.213859625899</v>
      </c>
      <c r="H45" s="143">
        <v>1791</v>
      </c>
      <c r="I45" s="111">
        <v>5.3090909230152186E-6</v>
      </c>
      <c r="J45" s="114">
        <v>0.99998911502966525</v>
      </c>
      <c r="O45" s="70"/>
    </row>
    <row r="46" spans="1:15" ht="15.75" thickBot="1" x14ac:dyDescent="0.3">
      <c r="A46" s="112" t="s">
        <v>181</v>
      </c>
      <c r="B46" s="112" t="s">
        <v>410</v>
      </c>
      <c r="C46" s="112" t="s">
        <v>207</v>
      </c>
      <c r="D46" s="113">
        <v>1722</v>
      </c>
      <c r="E46" s="112">
        <v>19</v>
      </c>
      <c r="F46" s="112" t="s">
        <v>337</v>
      </c>
      <c r="G46" s="143">
        <v>32721.913522050749</v>
      </c>
      <c r="H46" s="143">
        <v>1722</v>
      </c>
      <c r="I46" s="111">
        <v>5.1045530817600255E-6</v>
      </c>
      <c r="J46" s="114">
        <v>0.99999421958274703</v>
      </c>
      <c r="O46" s="70"/>
    </row>
    <row r="47" spans="1:15" ht="15.75" thickBot="1" x14ac:dyDescent="0.3">
      <c r="A47" s="112" t="s">
        <v>181</v>
      </c>
      <c r="B47" s="112" t="s">
        <v>411</v>
      </c>
      <c r="C47" s="112" t="s">
        <v>207</v>
      </c>
      <c r="D47" s="112">
        <v>690</v>
      </c>
      <c r="E47" s="112">
        <v>6</v>
      </c>
      <c r="F47" s="112" t="s">
        <v>337</v>
      </c>
      <c r="G47" s="143">
        <v>4140</v>
      </c>
      <c r="H47" s="143">
        <v>690</v>
      </c>
      <c r="I47" s="111">
        <v>2.0453784125519266E-6</v>
      </c>
      <c r="J47" s="114">
        <v>0.99999626496115956</v>
      </c>
      <c r="O47" s="70"/>
    </row>
    <row r="48" spans="1:15" ht="15.75" thickBot="1" x14ac:dyDescent="0.3">
      <c r="A48" s="112" t="s">
        <v>181</v>
      </c>
      <c r="B48" s="112" t="s">
        <v>292</v>
      </c>
      <c r="C48" s="112" t="s">
        <v>271</v>
      </c>
      <c r="D48" s="112">
        <v>654</v>
      </c>
      <c r="E48" s="112">
        <v>11</v>
      </c>
      <c r="F48" s="112" t="s">
        <v>337</v>
      </c>
      <c r="G48" s="143">
        <v>7190.7733333333381</v>
      </c>
      <c r="H48" s="143">
        <v>654</v>
      </c>
      <c r="I48" s="111">
        <v>1.9386630171144347E-6</v>
      </c>
      <c r="J48" s="114">
        <v>0.99999820362417668</v>
      </c>
      <c r="O48" s="70"/>
    </row>
    <row r="49" spans="1:15" ht="15.75" thickBot="1" x14ac:dyDescent="0.3">
      <c r="A49" s="112" t="s">
        <v>181</v>
      </c>
      <c r="B49" s="112" t="s">
        <v>412</v>
      </c>
      <c r="C49" s="112" t="s">
        <v>254</v>
      </c>
      <c r="D49" s="112">
        <v>434</v>
      </c>
      <c r="E49" s="112">
        <v>10</v>
      </c>
      <c r="F49" s="112" t="s">
        <v>337</v>
      </c>
      <c r="G49" s="143">
        <v>4340.2699999999995</v>
      </c>
      <c r="H49" s="143">
        <v>434</v>
      </c>
      <c r="I49" s="111">
        <v>1.2865133783297625E-6</v>
      </c>
      <c r="J49" s="114">
        <v>0.99999949013755507</v>
      </c>
      <c r="O49" s="70"/>
    </row>
    <row r="50" spans="1:15" ht="15.75" thickBot="1" x14ac:dyDescent="0.3">
      <c r="A50" s="112" t="s">
        <v>181</v>
      </c>
      <c r="B50" s="112" t="s">
        <v>413</v>
      </c>
      <c r="C50" s="112" t="s">
        <v>207</v>
      </c>
      <c r="D50" s="112">
        <v>172</v>
      </c>
      <c r="E50" s="112">
        <v>20</v>
      </c>
      <c r="F50" s="112" t="s">
        <v>337</v>
      </c>
      <c r="G50" s="143">
        <v>3265.76470588235</v>
      </c>
      <c r="H50" s="143">
        <v>172</v>
      </c>
      <c r="I50" s="111">
        <v>5.0986244486801651E-7</v>
      </c>
      <c r="J50" s="114">
        <v>0.99999999999999989</v>
      </c>
      <c r="O50" s="70"/>
    </row>
    <row r="51" spans="1:15" ht="15.75" thickBot="1" x14ac:dyDescent="0.3">
      <c r="A51" s="109" t="s">
        <v>181</v>
      </c>
      <c r="B51" s="109" t="s">
        <v>387</v>
      </c>
      <c r="C51" s="109" t="s">
        <v>264</v>
      </c>
      <c r="D51" s="110"/>
      <c r="E51" s="109"/>
      <c r="F51" s="109" t="s">
        <v>337</v>
      </c>
    </row>
    <row r="52" spans="1:15" ht="15.75" thickBot="1" x14ac:dyDescent="0.3">
      <c r="D52" s="98"/>
      <c r="E52" s="98"/>
      <c r="F52" s="98"/>
      <c r="I52" s="98"/>
    </row>
    <row r="53" spans="1:15" ht="15.75" thickBot="1" x14ac:dyDescent="0.3">
      <c r="G53" s="143"/>
      <c r="H53" s="113"/>
      <c r="I53" s="114"/>
      <c r="J53" s="111"/>
    </row>
    <row r="54" spans="1:15" x14ac:dyDescent="0.25">
      <c r="D54" s="98"/>
      <c r="E54" s="98"/>
      <c r="F54" s="98"/>
      <c r="N54" s="98"/>
    </row>
    <row r="57" spans="1:15" x14ac:dyDescent="0.25">
      <c r="E57" s="21"/>
      <c r="F57" s="21"/>
    </row>
    <row r="58" spans="1:15" x14ac:dyDescent="0.25">
      <c r="E58" s="70"/>
    </row>
  </sheetData>
  <autoFilter ref="A1:J53" xr:uid="{00000000-0001-0000-1B00-000000000000}"/>
  <pageMargins left="0.7" right="0.7" top="0.75" bottom="0.75" header="0.3" footer="0.3"/>
  <pageSetup paperSize="9" orientation="portrait" horizontalDpi="300" verticalDpi="30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B58"/>
  <sheetViews>
    <sheetView workbookViewId="0">
      <pane xSplit="2" ySplit="1" topLeftCell="C35" activePane="bottomRight" state="frozen"/>
      <selection pane="topRight" activeCell="C1" sqref="C1"/>
      <selection pane="bottomLeft" activeCell="A2" sqref="A2"/>
      <selection pane="bottomRight" activeCell="I1" sqref="I1:I1048576"/>
    </sheetView>
  </sheetViews>
  <sheetFormatPr defaultColWidth="11.42578125" defaultRowHeight="15" x14ac:dyDescent="0.25"/>
  <cols>
    <col min="1" max="1" width="25.7109375" customWidth="1"/>
    <col min="2" max="2" width="48.7109375" customWidth="1"/>
    <col min="3" max="3" width="22.7109375" customWidth="1"/>
    <col min="4" max="4" width="32.42578125" customWidth="1"/>
    <col min="5" max="5" width="33.28515625" customWidth="1"/>
    <col min="6" max="6" width="28.140625" customWidth="1"/>
    <col min="7" max="7" width="17.85546875" style="141" customWidth="1"/>
    <col min="10" max="10" width="19.5703125" customWidth="1"/>
    <col min="11" max="11" width="15.28515625" style="21" bestFit="1" customWidth="1"/>
  </cols>
  <sheetData>
    <row r="1" spans="1:28" ht="26.25" thickBot="1" x14ac:dyDescent="0.3">
      <c r="A1" s="27" t="s">
        <v>83</v>
      </c>
      <c r="B1" s="27" t="s">
        <v>328</v>
      </c>
      <c r="C1" s="27" t="s">
        <v>194</v>
      </c>
      <c r="D1" s="27" t="s">
        <v>384</v>
      </c>
      <c r="E1" s="27" t="s">
        <v>274</v>
      </c>
      <c r="F1" s="27" t="s">
        <v>385</v>
      </c>
      <c r="G1" s="139" t="s">
        <v>334</v>
      </c>
      <c r="H1" s="27" t="s">
        <v>335</v>
      </c>
    </row>
    <row r="2" spans="1:28" ht="16.5" thickTop="1" thickBot="1" x14ac:dyDescent="0.3">
      <c r="A2" s="109" t="s">
        <v>181</v>
      </c>
      <c r="B2" s="109" t="s">
        <v>387</v>
      </c>
      <c r="C2" s="109" t="s">
        <v>264</v>
      </c>
      <c r="D2" s="110">
        <v>109384787</v>
      </c>
      <c r="E2" s="109" t="s">
        <v>386</v>
      </c>
      <c r="F2" s="144">
        <v>109384787</v>
      </c>
      <c r="G2" s="140">
        <v>0.33998161968698187</v>
      </c>
      <c r="H2" s="111">
        <v>0.33998161968698187</v>
      </c>
      <c r="L2" s="98"/>
    </row>
    <row r="3" spans="1:28" ht="15.75" thickBot="1" x14ac:dyDescent="0.3">
      <c r="A3" s="112" t="s">
        <v>181</v>
      </c>
      <c r="B3" s="112" t="s">
        <v>388</v>
      </c>
      <c r="C3" s="112" t="s">
        <v>263</v>
      </c>
      <c r="D3" s="113">
        <v>48014725</v>
      </c>
      <c r="E3" s="112" t="s">
        <v>386</v>
      </c>
      <c r="F3" s="143">
        <v>48014725</v>
      </c>
      <c r="G3" s="140">
        <v>0.14923577969142107</v>
      </c>
      <c r="H3" s="114">
        <v>0.48921739937840292</v>
      </c>
      <c r="L3" s="98"/>
      <c r="R3" t="s">
        <v>397</v>
      </c>
      <c r="S3" t="s">
        <v>267</v>
      </c>
      <c r="T3">
        <v>57515.12</v>
      </c>
      <c r="U3">
        <v>4234542.3191999998</v>
      </c>
      <c r="V3">
        <v>4292057.4391999999</v>
      </c>
      <c r="W3">
        <f t="shared" ref="W3:W8" si="0">IF(R3=B3,0,1)</f>
        <v>1</v>
      </c>
      <c r="X3" s="98">
        <f t="shared" ref="X3:Z8" si="1">D3-T3</f>
        <v>47957209.880000003</v>
      </c>
      <c r="Y3" s="98" t="e">
        <f t="shared" si="1"/>
        <v>#VALUE!</v>
      </c>
      <c r="Z3" s="98">
        <f t="shared" si="1"/>
        <v>43722667.560800001</v>
      </c>
    </row>
    <row r="4" spans="1:28" ht="15.75" thickBot="1" x14ac:dyDescent="0.3">
      <c r="A4" s="112" t="s">
        <v>181</v>
      </c>
      <c r="B4" s="112" t="s">
        <v>389</v>
      </c>
      <c r="C4" s="112" t="s">
        <v>263</v>
      </c>
      <c r="D4" s="113">
        <v>30439993</v>
      </c>
      <c r="E4" s="112" t="s">
        <v>386</v>
      </c>
      <c r="F4" s="143">
        <v>30439993</v>
      </c>
      <c r="G4" s="140">
        <v>9.4611311199978745E-2</v>
      </c>
      <c r="H4" s="114">
        <v>0.5838287105783817</v>
      </c>
      <c r="L4" s="98"/>
      <c r="R4" t="s">
        <v>365</v>
      </c>
      <c r="S4" t="s">
        <v>268</v>
      </c>
      <c r="T4">
        <v>6735325.6399999997</v>
      </c>
      <c r="U4">
        <v>0</v>
      </c>
      <c r="V4">
        <v>6735325.6399999997</v>
      </c>
      <c r="W4">
        <f t="shared" si="0"/>
        <v>1</v>
      </c>
      <c r="X4" s="98">
        <f t="shared" si="1"/>
        <v>23704667.359999999</v>
      </c>
      <c r="Y4" s="98" t="e">
        <f t="shared" si="1"/>
        <v>#VALUE!</v>
      </c>
      <c r="Z4" s="98">
        <f t="shared" si="1"/>
        <v>23704667.359999999</v>
      </c>
    </row>
    <row r="5" spans="1:28" ht="15.75" thickBot="1" x14ac:dyDescent="0.3">
      <c r="A5" s="112" t="s">
        <v>181</v>
      </c>
      <c r="B5" s="112" t="s">
        <v>346</v>
      </c>
      <c r="C5" s="112" t="s">
        <v>263</v>
      </c>
      <c r="D5" s="113">
        <v>23560828</v>
      </c>
      <c r="E5" s="112" t="s">
        <v>386</v>
      </c>
      <c r="F5" s="143">
        <v>23560828</v>
      </c>
      <c r="G5" s="140">
        <v>7.323000468617627E-2</v>
      </c>
      <c r="H5" s="114">
        <v>0.65705871526455795</v>
      </c>
      <c r="L5" s="98"/>
      <c r="R5" t="s">
        <v>391</v>
      </c>
      <c r="S5" t="s">
        <v>207</v>
      </c>
      <c r="T5">
        <v>21501986.843261499</v>
      </c>
      <c r="U5">
        <v>0</v>
      </c>
      <c r="V5">
        <v>21501986.843261499</v>
      </c>
      <c r="W5">
        <f t="shared" si="0"/>
        <v>1</v>
      </c>
      <c r="X5" s="98">
        <f t="shared" si="1"/>
        <v>2058841.156738501</v>
      </c>
      <c r="Y5" s="98" t="e">
        <f t="shared" si="1"/>
        <v>#VALUE!</v>
      </c>
      <c r="Z5" s="98">
        <f t="shared" si="1"/>
        <v>2058841.156738501</v>
      </c>
    </row>
    <row r="6" spans="1:28" ht="15.75" thickBot="1" x14ac:dyDescent="0.3">
      <c r="A6" s="112" t="s">
        <v>181</v>
      </c>
      <c r="B6" s="112" t="s">
        <v>390</v>
      </c>
      <c r="C6" s="112" t="s">
        <v>263</v>
      </c>
      <c r="D6" s="113">
        <v>22632047</v>
      </c>
      <c r="E6" s="112" t="s">
        <v>386</v>
      </c>
      <c r="F6" s="143">
        <v>22632047</v>
      </c>
      <c r="G6" s="140">
        <v>7.0343236997772812E-2</v>
      </c>
      <c r="H6" s="114">
        <v>0.72740195226233073</v>
      </c>
      <c r="L6" s="98"/>
      <c r="R6" t="s">
        <v>393</v>
      </c>
      <c r="S6" t="s">
        <v>217</v>
      </c>
      <c r="T6">
        <v>4095670.9128875001</v>
      </c>
      <c r="U6">
        <v>0</v>
      </c>
      <c r="V6">
        <v>4095670.9128875001</v>
      </c>
      <c r="W6">
        <f t="shared" si="0"/>
        <v>1</v>
      </c>
      <c r="X6" s="98">
        <f t="shared" si="1"/>
        <v>18536376.087112501</v>
      </c>
      <c r="Y6" s="98" t="e">
        <f t="shared" si="1"/>
        <v>#VALUE!</v>
      </c>
      <c r="Z6" s="98">
        <f t="shared" si="1"/>
        <v>18536376.087112501</v>
      </c>
    </row>
    <row r="7" spans="1:28" ht="15.75" thickBot="1" x14ac:dyDescent="0.3">
      <c r="A7" s="112" t="s">
        <v>181</v>
      </c>
      <c r="B7" s="112" t="s">
        <v>391</v>
      </c>
      <c r="C7" s="112" t="s">
        <v>207</v>
      </c>
      <c r="D7" s="113">
        <v>21449813.759999998</v>
      </c>
      <c r="E7" s="112" t="s">
        <v>386</v>
      </c>
      <c r="F7" s="143">
        <v>21449813.759999998</v>
      </c>
      <c r="G7" s="140">
        <v>6.6668707999668272E-2</v>
      </c>
      <c r="H7" s="114">
        <v>0.79407066026199902</v>
      </c>
      <c r="L7" s="98"/>
      <c r="R7" t="s">
        <v>403</v>
      </c>
      <c r="S7" t="s">
        <v>267</v>
      </c>
      <c r="T7">
        <v>43499.894219819602</v>
      </c>
      <c r="U7">
        <v>0</v>
      </c>
      <c r="V7">
        <v>43499.894219819602</v>
      </c>
      <c r="W7">
        <f t="shared" si="0"/>
        <v>1</v>
      </c>
      <c r="X7" s="98">
        <f t="shared" si="1"/>
        <v>21406313.865780178</v>
      </c>
      <c r="Y7" s="98" t="e">
        <f t="shared" si="1"/>
        <v>#VALUE!</v>
      </c>
      <c r="Z7" s="98">
        <f t="shared" si="1"/>
        <v>21406313.865780178</v>
      </c>
    </row>
    <row r="8" spans="1:28" ht="15.75" thickBot="1" x14ac:dyDescent="0.3">
      <c r="A8" s="112" t="s">
        <v>181</v>
      </c>
      <c r="B8" s="112" t="s">
        <v>336</v>
      </c>
      <c r="C8" s="112" t="s">
        <v>263</v>
      </c>
      <c r="D8" s="113">
        <v>14810100</v>
      </c>
      <c r="E8" s="112" t="s">
        <v>386</v>
      </c>
      <c r="F8" s="143">
        <v>14810100</v>
      </c>
      <c r="G8" s="140">
        <v>4.6031645933782089E-2</v>
      </c>
      <c r="H8" s="114">
        <v>0.84010230619578108</v>
      </c>
      <c r="L8" s="98"/>
      <c r="R8" t="s">
        <v>414</v>
      </c>
      <c r="S8" t="s">
        <v>267</v>
      </c>
      <c r="T8">
        <v>0</v>
      </c>
      <c r="U8">
        <v>18555.387042094</v>
      </c>
      <c r="V8">
        <v>18555.387042094</v>
      </c>
      <c r="W8">
        <f t="shared" si="0"/>
        <v>1</v>
      </c>
      <c r="X8" s="98">
        <f t="shared" si="1"/>
        <v>14810100</v>
      </c>
      <c r="Y8" s="98" t="e">
        <f t="shared" si="1"/>
        <v>#VALUE!</v>
      </c>
      <c r="Z8" s="98">
        <f t="shared" si="1"/>
        <v>14791544.612957906</v>
      </c>
    </row>
    <row r="9" spans="1:28" ht="15.75" thickBot="1" x14ac:dyDescent="0.3">
      <c r="A9" s="112" t="s">
        <v>181</v>
      </c>
      <c r="B9" s="112" t="s">
        <v>343</v>
      </c>
      <c r="C9" s="112" t="s">
        <v>207</v>
      </c>
      <c r="D9" s="113">
        <v>10619233.529486001</v>
      </c>
      <c r="E9" s="112" t="s">
        <v>386</v>
      </c>
      <c r="F9" s="143">
        <v>10619233.529486001</v>
      </c>
      <c r="G9" s="140">
        <v>3.300590798964536E-2</v>
      </c>
      <c r="H9" s="114">
        <v>0.87310821418542639</v>
      </c>
      <c r="L9" s="98"/>
      <c r="R9" t="s">
        <v>413</v>
      </c>
      <c r="S9" t="s">
        <v>207</v>
      </c>
      <c r="T9">
        <v>142.66235294117601</v>
      </c>
      <c r="U9">
        <v>0</v>
      </c>
      <c r="V9">
        <v>142.66235294117601</v>
      </c>
      <c r="W9">
        <f t="shared" ref="W9:W26" si="2">IF(R9=B8,0,1)</f>
        <v>1</v>
      </c>
      <c r="X9" s="98">
        <f t="shared" ref="X9:X26" si="3">D8-T9</f>
        <v>14809957.337647058</v>
      </c>
      <c r="Y9" s="98" t="e">
        <f t="shared" ref="Y9:Y52" si="4">E9-U9</f>
        <v>#VALUE!</v>
      </c>
      <c r="Z9" s="98">
        <f t="shared" ref="Z9:Z52" si="5">F9-V9</f>
        <v>10619090.867133059</v>
      </c>
    </row>
    <row r="10" spans="1:28" ht="15.75" thickBot="1" x14ac:dyDescent="0.3">
      <c r="A10" s="112" t="s">
        <v>181</v>
      </c>
      <c r="B10" s="112" t="s">
        <v>392</v>
      </c>
      <c r="C10" s="112" t="s">
        <v>207</v>
      </c>
      <c r="D10" s="113">
        <v>9531981</v>
      </c>
      <c r="E10" s="112" t="s">
        <v>386</v>
      </c>
      <c r="F10" s="143">
        <v>9531981</v>
      </c>
      <c r="G10" s="140">
        <v>2.96265909372346E-2</v>
      </c>
      <c r="H10" s="114">
        <v>0.90273480512266102</v>
      </c>
      <c r="L10" s="98"/>
      <c r="R10" t="s">
        <v>346</v>
      </c>
      <c r="S10" t="s">
        <v>263</v>
      </c>
      <c r="T10">
        <v>23560827.907779999</v>
      </c>
      <c r="U10">
        <v>0</v>
      </c>
      <c r="V10">
        <v>23560827.907779999</v>
      </c>
      <c r="W10">
        <f t="shared" si="2"/>
        <v>1</v>
      </c>
      <c r="X10" s="98">
        <f t="shared" si="3"/>
        <v>-12941594.378293999</v>
      </c>
      <c r="Y10" s="98" t="e">
        <f t="shared" si="4"/>
        <v>#VALUE!</v>
      </c>
      <c r="Z10" s="98">
        <f t="shared" si="5"/>
        <v>-14028846.907779999</v>
      </c>
    </row>
    <row r="11" spans="1:28" ht="15.75" thickBot="1" x14ac:dyDescent="0.3">
      <c r="A11" s="112" t="s">
        <v>181</v>
      </c>
      <c r="B11" s="112" t="s">
        <v>365</v>
      </c>
      <c r="C11" s="112" t="s">
        <v>268</v>
      </c>
      <c r="D11" s="113">
        <v>6735514</v>
      </c>
      <c r="E11" s="112" t="s">
        <v>386</v>
      </c>
      <c r="F11" s="143">
        <v>6735514</v>
      </c>
      <c r="G11" s="140">
        <v>2.0934821211877862E-2</v>
      </c>
      <c r="H11" s="114">
        <v>0.92366962633453886</v>
      </c>
      <c r="L11" s="98"/>
      <c r="R11" t="s">
        <v>400</v>
      </c>
      <c r="S11" t="s">
        <v>217</v>
      </c>
      <c r="T11">
        <v>196791.679</v>
      </c>
      <c r="U11">
        <v>0</v>
      </c>
      <c r="V11">
        <v>196791.679</v>
      </c>
      <c r="W11">
        <f t="shared" si="2"/>
        <v>1</v>
      </c>
      <c r="X11" s="98">
        <f t="shared" si="3"/>
        <v>9335189.3210000005</v>
      </c>
      <c r="Y11" s="98" t="e">
        <f t="shared" si="4"/>
        <v>#VALUE!</v>
      </c>
      <c r="Z11" s="98">
        <f t="shared" si="5"/>
        <v>6538722.3210000005</v>
      </c>
      <c r="AB11" t="s">
        <v>805</v>
      </c>
    </row>
    <row r="12" spans="1:28" ht="15.75" thickBot="1" x14ac:dyDescent="0.3">
      <c r="A12" s="112" t="s">
        <v>181</v>
      </c>
      <c r="B12" s="112" t="s">
        <v>354</v>
      </c>
      <c r="C12" s="112" t="s">
        <v>263</v>
      </c>
      <c r="D12" s="113">
        <v>5074916</v>
      </c>
      <c r="E12" s="112" t="s">
        <v>386</v>
      </c>
      <c r="F12" s="143">
        <v>5074916</v>
      </c>
      <c r="G12" s="140">
        <v>1.5773474619056298E-2</v>
      </c>
      <c r="H12" s="114">
        <v>0.93944310095359518</v>
      </c>
      <c r="L12" s="98"/>
      <c r="R12" t="s">
        <v>288</v>
      </c>
      <c r="S12" t="s">
        <v>217</v>
      </c>
      <c r="T12">
        <v>809282.22182873997</v>
      </c>
      <c r="U12">
        <v>0</v>
      </c>
      <c r="V12">
        <v>809282.22182873997</v>
      </c>
      <c r="W12">
        <f t="shared" si="2"/>
        <v>1</v>
      </c>
      <c r="X12" s="98">
        <f t="shared" si="3"/>
        <v>5926231.7781712599</v>
      </c>
      <c r="Y12" s="98" t="e">
        <f t="shared" si="4"/>
        <v>#VALUE!</v>
      </c>
      <c r="Z12" s="98">
        <f t="shared" si="5"/>
        <v>4265633.7781712599</v>
      </c>
    </row>
    <row r="13" spans="1:28" ht="15.75" thickBot="1" x14ac:dyDescent="0.3">
      <c r="A13" s="112" t="s">
        <v>181</v>
      </c>
      <c r="B13" s="112" t="s">
        <v>341</v>
      </c>
      <c r="C13" s="112" t="s">
        <v>263</v>
      </c>
      <c r="D13" s="113">
        <v>4796088</v>
      </c>
      <c r="E13" s="112" t="s">
        <v>386</v>
      </c>
      <c r="F13" s="143">
        <v>4796088</v>
      </c>
      <c r="G13" s="140">
        <v>1.4906842268672128E-2</v>
      </c>
      <c r="H13" s="114">
        <v>0.95434994322226729</v>
      </c>
      <c r="L13" s="98"/>
      <c r="R13" t="s">
        <v>390</v>
      </c>
      <c r="S13" t="s">
        <v>263</v>
      </c>
      <c r="T13">
        <v>22632046.508502901</v>
      </c>
      <c r="U13">
        <v>0</v>
      </c>
      <c r="V13">
        <v>22632046.508502901</v>
      </c>
      <c r="W13">
        <f t="shared" si="2"/>
        <v>1</v>
      </c>
      <c r="X13" s="98">
        <f t="shared" si="3"/>
        <v>-17557130.508502901</v>
      </c>
      <c r="Y13" s="98" t="e">
        <f t="shared" si="4"/>
        <v>#VALUE!</v>
      </c>
      <c r="Z13" s="98">
        <f t="shared" si="5"/>
        <v>-17835958.508502901</v>
      </c>
    </row>
    <row r="14" spans="1:28" ht="15.75" thickBot="1" x14ac:dyDescent="0.3">
      <c r="A14" s="112" t="s">
        <v>181</v>
      </c>
      <c r="B14" s="112" t="s">
        <v>393</v>
      </c>
      <c r="C14" s="112" t="s">
        <v>217</v>
      </c>
      <c r="D14" s="113">
        <v>4095671</v>
      </c>
      <c r="E14" s="112" t="s">
        <v>386</v>
      </c>
      <c r="F14" s="143">
        <v>4095671</v>
      </c>
      <c r="G14" s="140">
        <v>1.2729858497461815E-2</v>
      </c>
      <c r="H14" s="114">
        <v>0.96707980171972907</v>
      </c>
      <c r="L14" s="98"/>
      <c r="R14" t="s">
        <v>394</v>
      </c>
      <c r="S14" t="s">
        <v>217</v>
      </c>
      <c r="T14">
        <v>3029612.7107099998</v>
      </c>
      <c r="U14">
        <v>0</v>
      </c>
      <c r="V14">
        <v>3029612.7107099998</v>
      </c>
      <c r="W14">
        <f t="shared" si="2"/>
        <v>1</v>
      </c>
      <c r="X14" s="98">
        <f t="shared" si="3"/>
        <v>1766475.2892900002</v>
      </c>
      <c r="Y14" s="98" t="e">
        <f t="shared" si="4"/>
        <v>#VALUE!</v>
      </c>
      <c r="Z14" s="98">
        <f t="shared" si="5"/>
        <v>1066058.2892900002</v>
      </c>
    </row>
    <row r="15" spans="1:28" ht="15.75" thickBot="1" x14ac:dyDescent="0.3">
      <c r="A15" s="112" t="s">
        <v>181</v>
      </c>
      <c r="B15" s="112" t="s">
        <v>394</v>
      </c>
      <c r="C15" s="112" t="s">
        <v>217</v>
      </c>
      <c r="D15" s="113">
        <v>3029613</v>
      </c>
      <c r="E15" s="112" t="s">
        <v>386</v>
      </c>
      <c r="F15" s="143">
        <v>3029613</v>
      </c>
      <c r="G15" s="140">
        <v>9.4164166975498724E-3</v>
      </c>
      <c r="H15" s="114">
        <v>0.97649621841727896</v>
      </c>
      <c r="L15" s="98"/>
      <c r="R15" t="s">
        <v>396</v>
      </c>
      <c r="S15" t="s">
        <v>267</v>
      </c>
      <c r="T15">
        <v>543113.6</v>
      </c>
      <c r="U15">
        <v>624612.01873951498</v>
      </c>
      <c r="V15">
        <v>1167725.61873951</v>
      </c>
      <c r="W15">
        <f t="shared" si="2"/>
        <v>1</v>
      </c>
      <c r="X15" s="98">
        <f t="shared" si="3"/>
        <v>3552557.4</v>
      </c>
      <c r="Y15" s="98" t="e">
        <f t="shared" si="4"/>
        <v>#VALUE!</v>
      </c>
      <c r="Z15" s="98">
        <f t="shared" si="5"/>
        <v>1861887.38126049</v>
      </c>
    </row>
    <row r="16" spans="1:28" ht="15.75" thickBot="1" x14ac:dyDescent="0.3">
      <c r="A16" s="112" t="s">
        <v>181</v>
      </c>
      <c r="B16" s="112" t="s">
        <v>373</v>
      </c>
      <c r="C16" s="112" t="s">
        <v>207</v>
      </c>
      <c r="D16" s="113">
        <v>1106879</v>
      </c>
      <c r="E16" s="112" t="s">
        <v>386</v>
      </c>
      <c r="F16" s="143">
        <v>1106879</v>
      </c>
      <c r="G16" s="140">
        <v>3.4403185812073374E-3</v>
      </c>
      <c r="H16" s="114">
        <v>0.97993653699848626</v>
      </c>
      <c r="L16" s="98"/>
      <c r="R16" t="s">
        <v>402</v>
      </c>
      <c r="S16" t="s">
        <v>207</v>
      </c>
      <c r="T16">
        <v>7737.6040793461898</v>
      </c>
      <c r="U16">
        <v>92641.281276893205</v>
      </c>
      <c r="V16">
        <v>100378.885356239</v>
      </c>
      <c r="W16">
        <f t="shared" si="2"/>
        <v>1</v>
      </c>
      <c r="X16" s="98">
        <f t="shared" si="3"/>
        <v>3021875.3959206538</v>
      </c>
      <c r="Y16" s="98" t="e">
        <f t="shared" si="4"/>
        <v>#VALUE!</v>
      </c>
      <c r="Z16" s="98">
        <f t="shared" si="5"/>
        <v>1006500.114643761</v>
      </c>
    </row>
    <row r="17" spans="1:26" ht="15.75" thickBot="1" x14ac:dyDescent="0.3">
      <c r="A17" s="112" t="s">
        <v>181</v>
      </c>
      <c r="B17" s="112" t="s">
        <v>291</v>
      </c>
      <c r="C17" s="112" t="s">
        <v>217</v>
      </c>
      <c r="D17" s="113">
        <v>945880</v>
      </c>
      <c r="E17" s="112" t="s">
        <v>386</v>
      </c>
      <c r="F17" s="143">
        <v>945880</v>
      </c>
      <c r="G17" s="140">
        <v>2.9399135222480471E-3</v>
      </c>
      <c r="H17" s="114">
        <v>0.98287645052073436</v>
      </c>
      <c r="L17" s="98"/>
      <c r="R17" t="s">
        <v>411</v>
      </c>
      <c r="S17" t="s">
        <v>207</v>
      </c>
      <c r="T17">
        <v>538.20000000000005</v>
      </c>
      <c r="U17">
        <v>0</v>
      </c>
      <c r="V17">
        <v>538.20000000000005</v>
      </c>
      <c r="W17">
        <f t="shared" si="2"/>
        <v>1</v>
      </c>
      <c r="X17" s="98">
        <f t="shared" si="3"/>
        <v>1106340.8</v>
      </c>
      <c r="Y17" s="98" t="e">
        <f t="shared" si="4"/>
        <v>#VALUE!</v>
      </c>
      <c r="Z17" s="98">
        <f t="shared" si="5"/>
        <v>945341.8</v>
      </c>
    </row>
    <row r="18" spans="1:26" ht="15.75" thickBot="1" x14ac:dyDescent="0.3">
      <c r="A18" s="112" t="s">
        <v>181</v>
      </c>
      <c r="B18" s="112" t="s">
        <v>286</v>
      </c>
      <c r="C18" s="112" t="s">
        <v>215</v>
      </c>
      <c r="D18" s="113">
        <v>908073</v>
      </c>
      <c r="E18" s="113" t="s">
        <v>386</v>
      </c>
      <c r="F18" s="143">
        <v>908073</v>
      </c>
      <c r="G18" s="140">
        <v>2.8224046304904968E-3</v>
      </c>
      <c r="H18" s="114">
        <v>0.98569885515122491</v>
      </c>
      <c r="L18" s="98"/>
      <c r="R18" t="s">
        <v>409</v>
      </c>
      <c r="S18" t="s">
        <v>217</v>
      </c>
      <c r="T18">
        <v>3383.25347020857</v>
      </c>
      <c r="U18">
        <v>0</v>
      </c>
      <c r="V18">
        <v>3383.25347020857</v>
      </c>
      <c r="W18">
        <f t="shared" si="2"/>
        <v>1</v>
      </c>
      <c r="X18" s="98">
        <f t="shared" si="3"/>
        <v>942496.74652979139</v>
      </c>
      <c r="Y18" s="98" t="e">
        <f t="shared" si="4"/>
        <v>#VALUE!</v>
      </c>
      <c r="Z18" s="98">
        <f t="shared" si="5"/>
        <v>904689.74652979139</v>
      </c>
    </row>
    <row r="19" spans="1:26" ht="15.75" thickBot="1" x14ac:dyDescent="0.3">
      <c r="A19" s="112" t="s">
        <v>181</v>
      </c>
      <c r="B19" s="112" t="s">
        <v>353</v>
      </c>
      <c r="C19" s="112" t="s">
        <v>263</v>
      </c>
      <c r="D19" s="113">
        <v>738213</v>
      </c>
      <c r="E19" s="112" t="s">
        <v>386</v>
      </c>
      <c r="F19" s="143">
        <v>738213</v>
      </c>
      <c r="G19" s="140">
        <v>2.2944584735899876E-3</v>
      </c>
      <c r="H19" s="114">
        <v>0.98914956758435701</v>
      </c>
      <c r="L19" s="98"/>
      <c r="R19" t="s">
        <v>407</v>
      </c>
      <c r="S19" t="s">
        <v>217</v>
      </c>
      <c r="T19">
        <v>6060.2375232000004</v>
      </c>
      <c r="U19">
        <v>0</v>
      </c>
      <c r="V19">
        <v>6060.2375232000004</v>
      </c>
      <c r="W19">
        <f t="shared" si="2"/>
        <v>1</v>
      </c>
      <c r="X19" s="98">
        <f t="shared" si="3"/>
        <v>902012.76247680001</v>
      </c>
      <c r="Y19" s="98" t="e">
        <f t="shared" si="4"/>
        <v>#VALUE!</v>
      </c>
      <c r="Z19" s="98">
        <f t="shared" si="5"/>
        <v>732152.76247680001</v>
      </c>
    </row>
    <row r="20" spans="1:26" ht="15.75" thickBot="1" x14ac:dyDescent="0.3">
      <c r="A20" s="112" t="s">
        <v>181</v>
      </c>
      <c r="B20" s="112" t="s">
        <v>395</v>
      </c>
      <c r="C20" s="112" t="s">
        <v>207</v>
      </c>
      <c r="D20" s="113">
        <v>671887</v>
      </c>
      <c r="E20" s="112" t="s">
        <v>386</v>
      </c>
      <c r="F20" s="143">
        <v>671887</v>
      </c>
      <c r="G20" s="140">
        <v>2.0883089575027209E-3</v>
      </c>
      <c r="H20" s="114">
        <v>0.99123787654185969</v>
      </c>
      <c r="L20" s="98"/>
      <c r="R20" t="s">
        <v>408</v>
      </c>
      <c r="S20" t="s">
        <v>207</v>
      </c>
      <c r="T20">
        <v>6960.3287250273897</v>
      </c>
      <c r="U20">
        <v>0</v>
      </c>
      <c r="V20">
        <v>6960.3287250273897</v>
      </c>
      <c r="W20">
        <f t="shared" si="2"/>
        <v>1</v>
      </c>
      <c r="X20" s="98">
        <f t="shared" si="3"/>
        <v>731252.67127497261</v>
      </c>
      <c r="Y20" s="98" t="e">
        <f t="shared" si="4"/>
        <v>#VALUE!</v>
      </c>
      <c r="Z20" s="98">
        <f t="shared" si="5"/>
        <v>664926.67127497261</v>
      </c>
    </row>
    <row r="21" spans="1:26" ht="15.75" thickBot="1" x14ac:dyDescent="0.3">
      <c r="A21" s="112" t="s">
        <v>181</v>
      </c>
      <c r="B21" s="112" t="s">
        <v>397</v>
      </c>
      <c r="C21" s="112" t="s">
        <v>267</v>
      </c>
      <c r="D21" s="113">
        <v>57515</v>
      </c>
      <c r="E21" s="112">
        <v>542951.07722714997</v>
      </c>
      <c r="F21" s="143">
        <v>600466.19722714997</v>
      </c>
      <c r="G21" s="140">
        <v>1.8663241562153351E-3</v>
      </c>
      <c r="H21" s="114">
        <v>0.99479226579804203</v>
      </c>
      <c r="L21" s="98"/>
      <c r="R21" t="s">
        <v>292</v>
      </c>
      <c r="S21" t="s">
        <v>271</v>
      </c>
      <c r="T21">
        <v>404.31757333333297</v>
      </c>
      <c r="U21">
        <v>0</v>
      </c>
      <c r="V21">
        <v>404.31757333333297</v>
      </c>
      <c r="W21">
        <f t="shared" si="2"/>
        <v>1</v>
      </c>
      <c r="X21" s="98">
        <f t="shared" si="3"/>
        <v>671482.68242666672</v>
      </c>
      <c r="Y21" s="98">
        <f t="shared" si="4"/>
        <v>542951.07722714997</v>
      </c>
      <c r="Z21" s="98">
        <f t="shared" si="5"/>
        <v>600061.87965381669</v>
      </c>
    </row>
    <row r="22" spans="1:26" ht="15.75" thickBot="1" x14ac:dyDescent="0.3">
      <c r="A22" s="112" t="s">
        <v>181</v>
      </c>
      <c r="B22" s="112" t="s">
        <v>396</v>
      </c>
      <c r="C22" s="112" t="s">
        <v>267</v>
      </c>
      <c r="D22" s="113">
        <v>543114</v>
      </c>
      <c r="E22" s="113" t="s">
        <v>386</v>
      </c>
      <c r="F22" s="143">
        <v>543113.6</v>
      </c>
      <c r="G22" s="140">
        <v>1.6880650999670328E-3</v>
      </c>
      <c r="H22" s="114">
        <v>0.99292594164182668</v>
      </c>
      <c r="L22" s="98"/>
      <c r="R22" t="s">
        <v>291</v>
      </c>
      <c r="S22" t="s">
        <v>217</v>
      </c>
      <c r="T22">
        <v>944637.54546348599</v>
      </c>
      <c r="U22">
        <v>0</v>
      </c>
      <c r="V22">
        <v>944637.54546348599</v>
      </c>
      <c r="W22">
        <f>IF(R22=B23,0,1)</f>
        <v>1</v>
      </c>
      <c r="X22" s="98">
        <f>D23-T22</f>
        <v>-564952.54546348599</v>
      </c>
      <c r="Y22" s="98" t="e">
        <f>E22-U22</f>
        <v>#VALUE!</v>
      </c>
      <c r="Z22" s="98">
        <f>F22-V22</f>
        <v>-401523.94546348602</v>
      </c>
    </row>
    <row r="23" spans="1:26" ht="15.75" thickBot="1" x14ac:dyDescent="0.3">
      <c r="A23" s="112" t="s">
        <v>181</v>
      </c>
      <c r="B23" s="112" t="s">
        <v>398</v>
      </c>
      <c r="C23" s="112" t="s">
        <v>217</v>
      </c>
      <c r="D23" s="113">
        <v>379685</v>
      </c>
      <c r="E23" s="112" t="s">
        <v>386</v>
      </c>
      <c r="F23" s="143">
        <v>379684.8</v>
      </c>
      <c r="G23" s="140">
        <v>1.1801079182476057E-3</v>
      </c>
      <c r="H23" s="114">
        <v>0.99597237371628966</v>
      </c>
      <c r="L23" s="98"/>
      <c r="R23" t="s">
        <v>412</v>
      </c>
      <c r="S23" t="s">
        <v>254</v>
      </c>
      <c r="T23">
        <v>268.44569949999999</v>
      </c>
      <c r="U23">
        <v>0</v>
      </c>
      <c r="V23">
        <v>268.44569949999999</v>
      </c>
      <c r="W23">
        <f>IF(R23=B21,0,1)</f>
        <v>1</v>
      </c>
      <c r="X23" s="98">
        <f>D21-T23</f>
        <v>57246.5543005</v>
      </c>
      <c r="Y23" s="98" t="e">
        <f t="shared" si="4"/>
        <v>#VALUE!</v>
      </c>
      <c r="Z23" s="98">
        <f t="shared" si="5"/>
        <v>379416.35430050001</v>
      </c>
    </row>
    <row r="24" spans="1:26" ht="15.75" thickBot="1" x14ac:dyDescent="0.3">
      <c r="A24" s="112" t="s">
        <v>181</v>
      </c>
      <c r="B24" s="112" t="s">
        <v>288</v>
      </c>
      <c r="C24" s="112" t="s">
        <v>217</v>
      </c>
      <c r="D24" s="113">
        <v>372010.09042449668</v>
      </c>
      <c r="E24" s="112" t="s">
        <v>386</v>
      </c>
      <c r="F24" s="143">
        <v>372010.09042449668</v>
      </c>
      <c r="G24" s="140">
        <v>1.1562539595421158E-3</v>
      </c>
      <c r="H24" s="114">
        <v>0.98685510911076701</v>
      </c>
      <c r="L24" s="98"/>
      <c r="R24" t="s">
        <v>401</v>
      </c>
      <c r="S24" t="s">
        <v>215</v>
      </c>
      <c r="T24">
        <v>118390.72216375</v>
      </c>
      <c r="U24">
        <v>0</v>
      </c>
      <c r="V24">
        <v>118390.72216375</v>
      </c>
      <c r="W24">
        <f>IF(R24=B22,0,1)</f>
        <v>1</v>
      </c>
      <c r="X24" s="98">
        <f>D22-T24</f>
        <v>424723.27783625002</v>
      </c>
      <c r="Y24" s="98" t="e">
        <f t="shared" si="4"/>
        <v>#VALUE!</v>
      </c>
      <c r="Z24" s="98">
        <f t="shared" si="5"/>
        <v>253619.36826074668</v>
      </c>
    </row>
    <row r="25" spans="1:26" ht="15.75" thickBot="1" x14ac:dyDescent="0.3">
      <c r="A25" s="112" t="s">
        <v>181</v>
      </c>
      <c r="B25" s="112" t="s">
        <v>399</v>
      </c>
      <c r="C25" s="112" t="s">
        <v>217</v>
      </c>
      <c r="D25" s="113">
        <v>246286</v>
      </c>
      <c r="E25" s="112" t="s">
        <v>386</v>
      </c>
      <c r="F25" s="143">
        <v>246285.6</v>
      </c>
      <c r="G25" s="140">
        <v>7.6548649487775792E-4</v>
      </c>
      <c r="H25" s="114">
        <v>0.99673786021116739</v>
      </c>
      <c r="L25" s="98"/>
      <c r="R25" t="s">
        <v>392</v>
      </c>
      <c r="S25" t="s">
        <v>207</v>
      </c>
      <c r="T25">
        <v>9531981.3157528993</v>
      </c>
      <c r="U25">
        <v>0</v>
      </c>
      <c r="V25">
        <v>9531981.3157528993</v>
      </c>
      <c r="W25">
        <f t="shared" si="2"/>
        <v>1</v>
      </c>
      <c r="X25" s="98">
        <f t="shared" si="3"/>
        <v>-9159971.2253284026</v>
      </c>
      <c r="Y25" s="98" t="e">
        <f t="shared" si="4"/>
        <v>#VALUE!</v>
      </c>
      <c r="Z25" s="98">
        <f t="shared" si="5"/>
        <v>-9285695.7157528996</v>
      </c>
    </row>
    <row r="26" spans="1:26" ht="15.75" thickBot="1" x14ac:dyDescent="0.3">
      <c r="A26" s="112" t="s">
        <v>181</v>
      </c>
      <c r="B26" s="112" t="s">
        <v>400</v>
      </c>
      <c r="C26" s="112" t="s">
        <v>217</v>
      </c>
      <c r="D26" s="113">
        <v>196792</v>
      </c>
      <c r="E26" s="112" t="s">
        <v>386</v>
      </c>
      <c r="F26" s="143">
        <v>196791.679</v>
      </c>
      <c r="G26" s="140">
        <v>6.1165318873218286E-4</v>
      </c>
      <c r="H26" s="114">
        <v>0.99734951339989952</v>
      </c>
      <c r="L26" s="98"/>
      <c r="R26" t="s">
        <v>417</v>
      </c>
      <c r="S26" t="s">
        <v>207</v>
      </c>
      <c r="T26">
        <v>0</v>
      </c>
      <c r="U26">
        <v>239660.98543304999</v>
      </c>
      <c r="V26">
        <v>239660.98543304999</v>
      </c>
      <c r="W26">
        <f t="shared" si="2"/>
        <v>1</v>
      </c>
      <c r="X26" s="98">
        <f t="shared" si="3"/>
        <v>246286</v>
      </c>
      <c r="Y26" s="98" t="e">
        <f t="shared" si="4"/>
        <v>#VALUE!</v>
      </c>
      <c r="Z26" s="98">
        <f t="shared" si="5"/>
        <v>-42869.306433049991</v>
      </c>
    </row>
    <row r="27" spans="1:26" ht="15.75" thickBot="1" x14ac:dyDescent="0.3">
      <c r="A27" s="112" t="s">
        <v>181</v>
      </c>
      <c r="B27" s="112" t="s">
        <v>359</v>
      </c>
      <c r="C27" s="112" t="s">
        <v>207</v>
      </c>
      <c r="D27" s="113">
        <v>186617</v>
      </c>
      <c r="E27" s="112" t="s">
        <v>386</v>
      </c>
      <c r="F27" s="143">
        <v>186616.57589279101</v>
      </c>
      <c r="G27" s="140">
        <v>5.8002769372737047E-4</v>
      </c>
      <c r="H27" s="114">
        <v>0.99792954109362686</v>
      </c>
      <c r="L27" s="98"/>
      <c r="R27" t="s">
        <v>395</v>
      </c>
      <c r="S27" t="s">
        <v>207</v>
      </c>
      <c r="T27">
        <v>671886.79379852698</v>
      </c>
      <c r="U27">
        <v>0</v>
      </c>
      <c r="V27">
        <v>671886.79379852698</v>
      </c>
      <c r="W27">
        <f t="shared" ref="W27:W41" si="6">IF(R27=B25,0,1)</f>
        <v>1</v>
      </c>
      <c r="X27" s="98">
        <f t="shared" ref="X27:X41" si="7">D25-T27</f>
        <v>-425600.79379852698</v>
      </c>
      <c r="Y27" s="98" t="e">
        <f t="shared" si="4"/>
        <v>#VALUE!</v>
      </c>
      <c r="Z27" s="98">
        <f t="shared" si="5"/>
        <v>-485270.21790573595</v>
      </c>
    </row>
    <row r="28" spans="1:26" ht="15.75" thickBot="1" x14ac:dyDescent="0.3">
      <c r="A28" s="112" t="s">
        <v>181</v>
      </c>
      <c r="B28" s="112" t="s">
        <v>284</v>
      </c>
      <c r="C28" s="112" t="s">
        <v>215</v>
      </c>
      <c r="D28" s="113">
        <v>170207</v>
      </c>
      <c r="E28" s="113" t="s">
        <v>386</v>
      </c>
      <c r="F28" s="143">
        <v>170207.364246346</v>
      </c>
      <c r="G28" s="140">
        <v>5.290258084894822E-4</v>
      </c>
      <c r="H28" s="114">
        <v>0.99845856690211632</v>
      </c>
      <c r="L28" s="98"/>
      <c r="R28" t="s">
        <v>290</v>
      </c>
      <c r="S28" t="s">
        <v>215</v>
      </c>
      <c r="T28">
        <v>12447.4152130327</v>
      </c>
      <c r="U28">
        <v>0</v>
      </c>
      <c r="V28">
        <v>12447.4152130327</v>
      </c>
      <c r="W28">
        <f t="shared" si="6"/>
        <v>1</v>
      </c>
      <c r="X28" s="98">
        <f t="shared" si="7"/>
        <v>184344.58478696729</v>
      </c>
      <c r="Y28" s="98" t="e">
        <f t="shared" si="4"/>
        <v>#VALUE!</v>
      </c>
      <c r="Z28" s="98">
        <f t="shared" si="5"/>
        <v>157759.94903331329</v>
      </c>
    </row>
    <row r="29" spans="1:26" ht="15.75" thickBot="1" x14ac:dyDescent="0.3">
      <c r="A29" s="112" t="s">
        <v>181</v>
      </c>
      <c r="B29" s="112" t="s">
        <v>401</v>
      </c>
      <c r="C29" s="112" t="s">
        <v>215</v>
      </c>
      <c r="D29" s="113">
        <v>118391</v>
      </c>
      <c r="E29" s="112" t="s">
        <v>386</v>
      </c>
      <c r="F29" s="143">
        <v>118390.72216375</v>
      </c>
      <c r="G29" s="140">
        <v>3.6797319427191633E-4</v>
      </c>
      <c r="H29" s="114">
        <v>0.99882654009638827</v>
      </c>
      <c r="L29" s="98"/>
      <c r="R29" t="s">
        <v>357</v>
      </c>
      <c r="S29" t="s">
        <v>207</v>
      </c>
      <c r="T29">
        <v>6081.95221012414</v>
      </c>
      <c r="U29">
        <v>0</v>
      </c>
      <c r="V29">
        <v>6081.95221012414</v>
      </c>
      <c r="W29">
        <f t="shared" si="6"/>
        <v>1</v>
      </c>
      <c r="X29" s="98">
        <f t="shared" si="7"/>
        <v>180535.04778987585</v>
      </c>
      <c r="Y29" s="98" t="e">
        <f t="shared" si="4"/>
        <v>#VALUE!</v>
      </c>
      <c r="Z29" s="98">
        <f t="shared" si="5"/>
        <v>112308.76995362586</v>
      </c>
    </row>
    <row r="30" spans="1:26" ht="15.75" thickBot="1" x14ac:dyDescent="0.3">
      <c r="A30" s="112" t="s">
        <v>181</v>
      </c>
      <c r="B30" s="112" t="s">
        <v>402</v>
      </c>
      <c r="C30" s="112" t="s">
        <v>207</v>
      </c>
      <c r="D30" s="113">
        <v>7738</v>
      </c>
      <c r="E30" s="113">
        <v>92641.281276893205</v>
      </c>
      <c r="F30" s="143">
        <v>100378.885356239</v>
      </c>
      <c r="G30" s="140">
        <v>3.11990149286372E-4</v>
      </c>
      <c r="H30" s="114">
        <v>0.99913853024567467</v>
      </c>
      <c r="L30" s="98"/>
      <c r="R30" t="s">
        <v>336</v>
      </c>
      <c r="S30" t="s">
        <v>263</v>
      </c>
      <c r="T30">
        <v>14810100.877379701</v>
      </c>
      <c r="U30">
        <v>0</v>
      </c>
      <c r="V30">
        <v>14810100.877379701</v>
      </c>
      <c r="W30">
        <f t="shared" si="6"/>
        <v>1</v>
      </c>
      <c r="X30" s="98">
        <f t="shared" si="7"/>
        <v>-14639893.877379701</v>
      </c>
      <c r="Y30" s="98">
        <f t="shared" si="4"/>
        <v>92641.281276893205</v>
      </c>
      <c r="Z30" s="98">
        <f t="shared" si="5"/>
        <v>-14709721.992023462</v>
      </c>
    </row>
    <row r="31" spans="1:26" ht="15.75" thickBot="1" x14ac:dyDescent="0.3">
      <c r="A31" s="112" t="s">
        <v>181</v>
      </c>
      <c r="B31" s="112" t="s">
        <v>403</v>
      </c>
      <c r="C31" s="112" t="s">
        <v>267</v>
      </c>
      <c r="D31" s="113">
        <v>43619</v>
      </c>
      <c r="E31" s="112" t="s">
        <v>386</v>
      </c>
      <c r="F31" s="143">
        <v>43619</v>
      </c>
      <c r="G31" s="140">
        <v>1.3557331577677671E-4</v>
      </c>
      <c r="H31" s="114">
        <v>0.99927410356145141</v>
      </c>
      <c r="L31" s="98"/>
      <c r="R31" t="s">
        <v>284</v>
      </c>
      <c r="S31" t="s">
        <v>215</v>
      </c>
      <c r="T31">
        <v>170208.00552634601</v>
      </c>
      <c r="U31">
        <v>0</v>
      </c>
      <c r="V31">
        <v>170208.00552634601</v>
      </c>
      <c r="W31">
        <f t="shared" si="6"/>
        <v>1</v>
      </c>
      <c r="X31" s="98">
        <f t="shared" si="7"/>
        <v>-51817.005526346009</v>
      </c>
      <c r="Y31" s="98" t="e">
        <f t="shared" si="4"/>
        <v>#VALUE!</v>
      </c>
      <c r="Z31" s="98">
        <f t="shared" si="5"/>
        <v>-126589.00552634601</v>
      </c>
    </row>
    <row r="32" spans="1:26" ht="15.75" thickBot="1" x14ac:dyDescent="0.3">
      <c r="A32" s="112" t="s">
        <v>181</v>
      </c>
      <c r="B32" s="112" t="s">
        <v>999</v>
      </c>
      <c r="C32" s="112" t="s">
        <v>215</v>
      </c>
      <c r="D32" s="113">
        <v>40856</v>
      </c>
      <c r="E32" s="112" t="s">
        <v>386</v>
      </c>
      <c r="F32" s="143">
        <v>40856</v>
      </c>
      <c r="G32" s="140">
        <v>1.2698556567954309E-4</v>
      </c>
      <c r="H32" s="114">
        <v>0.99940108912713099</v>
      </c>
      <c r="L32" s="98"/>
      <c r="R32" t="s">
        <v>404</v>
      </c>
      <c r="S32" t="s">
        <v>254</v>
      </c>
      <c r="T32">
        <v>29559.573</v>
      </c>
      <c r="U32">
        <v>0</v>
      </c>
      <c r="V32">
        <v>29559.573</v>
      </c>
      <c r="W32">
        <f t="shared" si="6"/>
        <v>1</v>
      </c>
      <c r="X32" s="98">
        <f t="shared" si="7"/>
        <v>-21821.573</v>
      </c>
      <c r="Y32" s="98" t="e">
        <f t="shared" si="4"/>
        <v>#VALUE!</v>
      </c>
      <c r="Z32" s="98">
        <f t="shared" si="5"/>
        <v>11296.427</v>
      </c>
    </row>
    <row r="33" spans="1:26" ht="15.75" thickBot="1" x14ac:dyDescent="0.3">
      <c r="A33" s="112" t="s">
        <v>181</v>
      </c>
      <c r="B33" s="112" t="s">
        <v>404</v>
      </c>
      <c r="C33" s="112" t="s">
        <v>254</v>
      </c>
      <c r="D33" s="113">
        <v>29560</v>
      </c>
      <c r="E33" s="112" t="s">
        <v>386</v>
      </c>
      <c r="F33" s="143">
        <v>29560</v>
      </c>
      <c r="G33" s="140">
        <v>9.1876182726828215E-5</v>
      </c>
      <c r="H33" s="114">
        <v>0.99949296530985787</v>
      </c>
      <c r="L33" s="98"/>
      <c r="R33" t="s">
        <v>354</v>
      </c>
      <c r="S33" t="s">
        <v>263</v>
      </c>
      <c r="T33">
        <v>5074915.6585616497</v>
      </c>
      <c r="U33">
        <v>0</v>
      </c>
      <c r="V33">
        <v>5074915.6585616497</v>
      </c>
      <c r="W33">
        <f t="shared" si="6"/>
        <v>1</v>
      </c>
      <c r="X33" s="98">
        <f t="shared" si="7"/>
        <v>-5031296.6585616497</v>
      </c>
      <c r="Y33" s="98" t="e">
        <f t="shared" si="4"/>
        <v>#VALUE!</v>
      </c>
      <c r="Z33" s="98">
        <f t="shared" si="5"/>
        <v>-5045355.6585616497</v>
      </c>
    </row>
    <row r="34" spans="1:26" ht="15.75" thickBot="1" x14ac:dyDescent="0.3">
      <c r="A34" s="112" t="s">
        <v>181</v>
      </c>
      <c r="B34" s="112" t="s">
        <v>347</v>
      </c>
      <c r="C34" s="112" t="s">
        <v>263</v>
      </c>
      <c r="D34" s="113">
        <v>26868</v>
      </c>
      <c r="E34" s="112" t="s">
        <v>386</v>
      </c>
      <c r="F34" s="143">
        <v>26868</v>
      </c>
      <c r="G34" s="140">
        <v>8.3509109523153611E-5</v>
      </c>
      <c r="H34" s="114">
        <v>0.99957647441938102</v>
      </c>
      <c r="L34" s="98"/>
      <c r="R34" t="s">
        <v>353</v>
      </c>
      <c r="S34" t="s">
        <v>263</v>
      </c>
      <c r="T34">
        <v>738212.96948750003</v>
      </c>
      <c r="U34">
        <v>0</v>
      </c>
      <c r="V34">
        <v>738212.96948750003</v>
      </c>
      <c r="W34">
        <f t="shared" si="6"/>
        <v>1</v>
      </c>
      <c r="X34" s="98">
        <f t="shared" si="7"/>
        <v>-697356.96948750003</v>
      </c>
      <c r="Y34" s="98" t="e">
        <f t="shared" si="4"/>
        <v>#VALUE!</v>
      </c>
      <c r="Z34" s="98">
        <f t="shared" si="5"/>
        <v>-711344.96948750003</v>
      </c>
    </row>
    <row r="35" spans="1:26" ht="15.75" thickBot="1" x14ac:dyDescent="0.3">
      <c r="A35" s="112" t="s">
        <v>181</v>
      </c>
      <c r="B35" s="112" t="s">
        <v>352</v>
      </c>
      <c r="C35" s="112" t="s">
        <v>207</v>
      </c>
      <c r="D35" s="113">
        <v>26047</v>
      </c>
      <c r="E35" s="112" t="s">
        <v>386</v>
      </c>
      <c r="F35" s="143">
        <v>26047</v>
      </c>
      <c r="G35" s="140">
        <v>8.0957338683548537E-5</v>
      </c>
      <c r="H35" s="114">
        <v>0.99965743175806454</v>
      </c>
      <c r="L35" s="98"/>
      <c r="R35" t="s">
        <v>286</v>
      </c>
      <c r="S35" t="s">
        <v>215</v>
      </c>
      <c r="T35">
        <v>911277.58761987695</v>
      </c>
      <c r="U35">
        <v>0</v>
      </c>
      <c r="V35">
        <v>911277.58761987695</v>
      </c>
      <c r="W35">
        <f t="shared" si="6"/>
        <v>1</v>
      </c>
      <c r="X35" s="98">
        <f t="shared" si="7"/>
        <v>-881717.58761987695</v>
      </c>
      <c r="Y35" s="98" t="e">
        <f t="shared" si="4"/>
        <v>#VALUE!</v>
      </c>
      <c r="Z35" s="98">
        <f t="shared" si="5"/>
        <v>-885230.58761987695</v>
      </c>
    </row>
    <row r="36" spans="1:26" ht="15.75" thickBot="1" x14ac:dyDescent="0.3">
      <c r="A36" s="112" t="s">
        <v>181</v>
      </c>
      <c r="B36" s="112" t="s">
        <v>366</v>
      </c>
      <c r="C36" s="112" t="s">
        <v>207</v>
      </c>
      <c r="D36" s="113">
        <v>19375</v>
      </c>
      <c r="E36" s="112" t="s">
        <v>386</v>
      </c>
      <c r="F36" s="143">
        <v>19375</v>
      </c>
      <c r="G36" s="140">
        <v>6.0219926939522894E-5</v>
      </c>
      <c r="H36" s="114">
        <v>0.99971765168500404</v>
      </c>
      <c r="L36" s="98"/>
      <c r="R36" t="s">
        <v>410</v>
      </c>
      <c r="S36" t="s">
        <v>207</v>
      </c>
      <c r="T36">
        <v>1373.9540235733</v>
      </c>
      <c r="U36">
        <v>0</v>
      </c>
      <c r="V36">
        <v>1373.9540235733</v>
      </c>
      <c r="W36">
        <f t="shared" si="6"/>
        <v>1</v>
      </c>
      <c r="X36" s="98">
        <f t="shared" si="7"/>
        <v>25494.0459764267</v>
      </c>
      <c r="Y36" s="98" t="e">
        <f t="shared" si="4"/>
        <v>#VALUE!</v>
      </c>
      <c r="Z36" s="98">
        <f t="shared" si="5"/>
        <v>18001.0459764267</v>
      </c>
    </row>
    <row r="37" spans="1:26" ht="15.75" thickBot="1" x14ac:dyDescent="0.3">
      <c r="A37" s="112" t="s">
        <v>181</v>
      </c>
      <c r="B37" s="112" t="s">
        <v>405</v>
      </c>
      <c r="C37" s="112" t="s">
        <v>215</v>
      </c>
      <c r="D37" s="113">
        <v>19136</v>
      </c>
      <c r="E37" s="112" t="s">
        <v>386</v>
      </c>
      <c r="F37" s="143">
        <v>19136</v>
      </c>
      <c r="G37" s="140">
        <v>5.9477085002049555E-5</v>
      </c>
      <c r="H37" s="114">
        <v>0.99977712877000613</v>
      </c>
      <c r="L37" s="98"/>
      <c r="R37" t="s">
        <v>347</v>
      </c>
      <c r="S37" t="s">
        <v>263</v>
      </c>
      <c r="T37">
        <v>26868.176526732801</v>
      </c>
      <c r="U37">
        <v>0</v>
      </c>
      <c r="V37">
        <v>26868.176526732801</v>
      </c>
      <c r="W37">
        <f t="shared" si="6"/>
        <v>1</v>
      </c>
      <c r="X37" s="98">
        <f t="shared" si="7"/>
        <v>-821.17652673280099</v>
      </c>
      <c r="Y37" s="98" t="e">
        <f t="shared" si="4"/>
        <v>#VALUE!</v>
      </c>
      <c r="Z37" s="98">
        <f t="shared" si="5"/>
        <v>-7732.176526732801</v>
      </c>
    </row>
    <row r="38" spans="1:26" ht="15.75" thickBot="1" x14ac:dyDescent="0.3">
      <c r="A38" s="112" t="s">
        <v>181</v>
      </c>
      <c r="B38" s="112" t="s">
        <v>343</v>
      </c>
      <c r="C38" s="112" t="s">
        <v>268</v>
      </c>
      <c r="D38" s="113">
        <v>16114</v>
      </c>
      <c r="E38" s="112" t="s">
        <v>386</v>
      </c>
      <c r="F38" s="143">
        <v>16114</v>
      </c>
      <c r="G38" s="140">
        <v>5.008433046211468E-5</v>
      </c>
      <c r="H38" s="114">
        <v>0.99982721310046829</v>
      </c>
      <c r="L38" s="98"/>
      <c r="R38" t="s">
        <v>388</v>
      </c>
      <c r="S38" t="s">
        <v>263</v>
      </c>
      <c r="T38">
        <v>48015039.271020599</v>
      </c>
      <c r="U38">
        <v>0</v>
      </c>
      <c r="V38">
        <v>48015039.271020599</v>
      </c>
      <c r="W38">
        <f t="shared" si="6"/>
        <v>1</v>
      </c>
      <c r="X38" s="98">
        <f t="shared" si="7"/>
        <v>-47995664.271020599</v>
      </c>
      <c r="Y38" s="98" t="e">
        <f t="shared" si="4"/>
        <v>#VALUE!</v>
      </c>
      <c r="Z38" s="98">
        <f t="shared" si="5"/>
        <v>-47998925.271020599</v>
      </c>
    </row>
    <row r="39" spans="1:26" ht="15.75" thickBot="1" x14ac:dyDescent="0.3">
      <c r="A39" s="112" t="s">
        <v>181</v>
      </c>
      <c r="B39" s="112" t="s">
        <v>406</v>
      </c>
      <c r="C39" s="112" t="s">
        <v>267</v>
      </c>
      <c r="D39" s="113">
        <v>13290</v>
      </c>
      <c r="E39" s="112" t="s">
        <v>386</v>
      </c>
      <c r="F39" s="143">
        <v>13290</v>
      </c>
      <c r="G39" s="140">
        <v>4.1306984723935959E-5</v>
      </c>
      <c r="H39" s="114">
        <v>0.99986852008519223</v>
      </c>
      <c r="L39" s="98"/>
      <c r="R39" t="s">
        <v>343</v>
      </c>
      <c r="S39" t="s">
        <v>207</v>
      </c>
      <c r="T39">
        <v>16441.084105371701</v>
      </c>
      <c r="U39">
        <v>0</v>
      </c>
      <c r="V39">
        <v>16441.084105371701</v>
      </c>
      <c r="W39">
        <f t="shared" si="6"/>
        <v>1</v>
      </c>
      <c r="X39" s="98">
        <f t="shared" si="7"/>
        <v>2694.9158946282987</v>
      </c>
      <c r="Y39" s="98" t="e">
        <f t="shared" si="4"/>
        <v>#VALUE!</v>
      </c>
      <c r="Z39" s="98">
        <f t="shared" si="5"/>
        <v>-3151.0841053717013</v>
      </c>
    </row>
    <row r="40" spans="1:26" ht="15.75" thickBot="1" x14ac:dyDescent="0.3">
      <c r="A40" s="112" t="s">
        <v>181</v>
      </c>
      <c r="B40" s="112" t="s">
        <v>290</v>
      </c>
      <c r="C40" s="112" t="s">
        <v>215</v>
      </c>
      <c r="D40" s="113">
        <v>12447</v>
      </c>
      <c r="E40" s="112" t="s">
        <v>386</v>
      </c>
      <c r="F40" s="143">
        <v>12447</v>
      </c>
      <c r="G40" s="140">
        <v>3.8686835128580204E-5</v>
      </c>
      <c r="H40" s="114">
        <v>0.99990720692032076</v>
      </c>
      <c r="L40" s="98"/>
      <c r="R40" t="s">
        <v>343</v>
      </c>
      <c r="S40" t="s">
        <v>268</v>
      </c>
      <c r="T40">
        <v>16113.89183</v>
      </c>
      <c r="U40">
        <v>0</v>
      </c>
      <c r="V40">
        <v>16113.89183</v>
      </c>
      <c r="W40">
        <f t="shared" si="6"/>
        <v>0</v>
      </c>
      <c r="X40" s="98">
        <f t="shared" si="7"/>
        <v>0.10816999999951804</v>
      </c>
      <c r="Y40" s="98" t="e">
        <f t="shared" si="4"/>
        <v>#VALUE!</v>
      </c>
      <c r="Z40" s="98">
        <f t="shared" si="5"/>
        <v>-3666.8918300000005</v>
      </c>
    </row>
    <row r="41" spans="1:26" ht="15.75" thickBot="1" x14ac:dyDescent="0.3">
      <c r="A41" s="112" t="s">
        <v>181</v>
      </c>
      <c r="B41" s="112" t="s">
        <v>408</v>
      </c>
      <c r="C41" s="112" t="s">
        <v>207</v>
      </c>
      <c r="D41" s="113">
        <v>6960</v>
      </c>
      <c r="E41" s="112" t="s">
        <v>386</v>
      </c>
      <c r="F41" s="143">
        <v>6960</v>
      </c>
      <c r="G41" s="140">
        <v>2.1632551819307322E-5</v>
      </c>
      <c r="H41" s="114">
        <v>0.99992883947214006</v>
      </c>
      <c r="L41" s="98"/>
      <c r="R41" t="s">
        <v>343</v>
      </c>
      <c r="S41" t="s">
        <v>269</v>
      </c>
      <c r="T41">
        <v>346.19299999999998</v>
      </c>
      <c r="U41">
        <v>0</v>
      </c>
      <c r="V41">
        <v>346.19299999999998</v>
      </c>
      <c r="W41">
        <f t="shared" si="6"/>
        <v>1</v>
      </c>
      <c r="X41" s="98">
        <f t="shared" si="7"/>
        <v>12943.807000000001</v>
      </c>
      <c r="Y41" s="98" t="e">
        <f t="shared" si="4"/>
        <v>#VALUE!</v>
      </c>
      <c r="Z41" s="98">
        <f t="shared" si="5"/>
        <v>6613.8069999999998</v>
      </c>
    </row>
    <row r="42" spans="1:26" ht="15.75" thickBot="1" x14ac:dyDescent="0.3">
      <c r="A42" s="112" t="s">
        <v>181</v>
      </c>
      <c r="B42" s="112" t="s">
        <v>357</v>
      </c>
      <c r="C42" s="112" t="s">
        <v>207</v>
      </c>
      <c r="D42" s="113">
        <v>6082</v>
      </c>
      <c r="E42" s="112" t="s">
        <v>386</v>
      </c>
      <c r="F42" s="143">
        <v>6082</v>
      </c>
      <c r="G42" s="140">
        <v>1.8903617839802748E-5</v>
      </c>
      <c r="H42" s="114">
        <v>0.99994774308997991</v>
      </c>
      <c r="L42" s="98"/>
      <c r="R42" t="s">
        <v>363</v>
      </c>
      <c r="S42" t="s">
        <v>207</v>
      </c>
      <c r="T42">
        <v>1486.3205002326299</v>
      </c>
      <c r="U42">
        <v>0</v>
      </c>
      <c r="V42">
        <v>1486.3205002326299</v>
      </c>
      <c r="W42">
        <f t="shared" ref="W42:W51" si="8">IF(R42=B39,0,1)</f>
        <v>1</v>
      </c>
      <c r="X42" s="98">
        <f t="shared" ref="X42:X51" si="9">D39-T42</f>
        <v>11803.67949976737</v>
      </c>
      <c r="Y42" s="98" t="e">
        <f t="shared" si="4"/>
        <v>#VALUE!</v>
      </c>
      <c r="Z42" s="98">
        <f t="shared" si="5"/>
        <v>4595.6794997673696</v>
      </c>
    </row>
    <row r="43" spans="1:26" ht="15.75" thickBot="1" x14ac:dyDescent="0.3">
      <c r="A43" s="112" t="s">
        <v>181</v>
      </c>
      <c r="B43" s="112" t="s">
        <v>407</v>
      </c>
      <c r="C43" s="112" t="s">
        <v>217</v>
      </c>
      <c r="D43" s="113">
        <v>6060</v>
      </c>
      <c r="E43" s="112" t="s">
        <v>386</v>
      </c>
      <c r="F43" s="143">
        <v>6060</v>
      </c>
      <c r="G43" s="140">
        <v>1.8835239084052064E-5</v>
      </c>
      <c r="H43" s="114">
        <v>0.99996657832906399</v>
      </c>
      <c r="L43" s="98"/>
      <c r="R43" t="s">
        <v>405</v>
      </c>
      <c r="S43" t="s">
        <v>215</v>
      </c>
      <c r="T43">
        <v>19135.623937028198</v>
      </c>
      <c r="U43">
        <v>0</v>
      </c>
      <c r="V43">
        <v>19135.623937028198</v>
      </c>
      <c r="W43">
        <f t="shared" si="8"/>
        <v>1</v>
      </c>
      <c r="X43" s="98">
        <f t="shared" si="9"/>
        <v>-6688.6239370281983</v>
      </c>
      <c r="Y43" s="98" t="e">
        <f t="shared" si="4"/>
        <v>#VALUE!</v>
      </c>
      <c r="Z43" s="98">
        <f t="shared" si="5"/>
        <v>-13075.623937028198</v>
      </c>
    </row>
    <row r="44" spans="1:26" ht="15.75" thickBot="1" x14ac:dyDescent="0.3">
      <c r="A44" s="112" t="s">
        <v>181</v>
      </c>
      <c r="B44" s="112" t="s">
        <v>287</v>
      </c>
      <c r="C44" s="112" t="s">
        <v>215</v>
      </c>
      <c r="D44" s="113">
        <v>3226</v>
      </c>
      <c r="E44" s="112" t="s">
        <v>386</v>
      </c>
      <c r="F44" s="143">
        <v>3226</v>
      </c>
      <c r="G44" s="140">
        <v>1.00268120932594E-5</v>
      </c>
      <c r="H44" s="114">
        <v>0.99997660514115727</v>
      </c>
      <c r="L44" s="98"/>
      <c r="R44" t="s">
        <v>359</v>
      </c>
      <c r="S44" t="s">
        <v>207</v>
      </c>
      <c r="T44">
        <v>186616.57589279101</v>
      </c>
      <c r="U44">
        <v>0</v>
      </c>
      <c r="V44">
        <v>186616.57589279101</v>
      </c>
      <c r="W44">
        <f t="shared" si="8"/>
        <v>1</v>
      </c>
      <c r="X44" s="98">
        <f t="shared" si="9"/>
        <v>-179656.57589279101</v>
      </c>
      <c r="Y44" s="98" t="e">
        <f t="shared" si="4"/>
        <v>#VALUE!</v>
      </c>
      <c r="Z44" s="98">
        <f t="shared" si="5"/>
        <v>-183390.57589279101</v>
      </c>
    </row>
    <row r="45" spans="1:26" ht="15.75" thickBot="1" x14ac:dyDescent="0.3">
      <c r="A45" s="112" t="s">
        <v>181</v>
      </c>
      <c r="B45" s="112" t="s">
        <v>409</v>
      </c>
      <c r="C45" s="112" t="s">
        <v>217</v>
      </c>
      <c r="D45" s="113">
        <v>2976</v>
      </c>
      <c r="E45" s="112" t="s">
        <v>386</v>
      </c>
      <c r="F45" s="143">
        <v>2976</v>
      </c>
      <c r="G45" s="140">
        <v>9.2497807779107163E-6</v>
      </c>
      <c r="H45" s="114">
        <v>0.99998585492193515</v>
      </c>
      <c r="L45" s="98"/>
      <c r="R45" t="s">
        <v>406</v>
      </c>
      <c r="S45" t="s">
        <v>267</v>
      </c>
      <c r="T45">
        <v>13289.622047036501</v>
      </c>
      <c r="U45">
        <v>0</v>
      </c>
      <c r="V45">
        <v>13289.622047036501</v>
      </c>
      <c r="W45">
        <f t="shared" si="8"/>
        <v>1</v>
      </c>
      <c r="X45" s="98">
        <f t="shared" si="9"/>
        <v>-7207.6220470365006</v>
      </c>
      <c r="Y45" s="98" t="e">
        <f t="shared" si="4"/>
        <v>#VALUE!</v>
      </c>
      <c r="Z45" s="98">
        <f t="shared" si="5"/>
        <v>-10313.622047036501</v>
      </c>
    </row>
    <row r="46" spans="1:26" ht="15.75" thickBot="1" x14ac:dyDescent="0.3">
      <c r="A46" s="112" t="s">
        <v>181</v>
      </c>
      <c r="B46" s="112" t="s">
        <v>363</v>
      </c>
      <c r="C46" s="112" t="s">
        <v>207</v>
      </c>
      <c r="D46" s="113">
        <v>1791</v>
      </c>
      <c r="E46" s="112" t="s">
        <v>386</v>
      </c>
      <c r="F46" s="143">
        <v>1791</v>
      </c>
      <c r="G46" s="140">
        <v>5.5666523431579615E-6</v>
      </c>
      <c r="H46" s="114">
        <v>0.99999142157427834</v>
      </c>
      <c r="L46" s="98"/>
      <c r="R46" t="s">
        <v>373</v>
      </c>
      <c r="S46" t="s">
        <v>207</v>
      </c>
      <c r="T46">
        <v>1106878.7636748599</v>
      </c>
      <c r="U46">
        <v>0</v>
      </c>
      <c r="V46">
        <v>1106878.7636748599</v>
      </c>
      <c r="W46">
        <f t="shared" si="8"/>
        <v>1</v>
      </c>
      <c r="X46" s="98">
        <f t="shared" si="9"/>
        <v>-1100818.7636748599</v>
      </c>
      <c r="Y46" s="98" t="e">
        <f t="shared" si="4"/>
        <v>#VALUE!</v>
      </c>
      <c r="Z46" s="98">
        <f t="shared" si="5"/>
        <v>-1105087.7636748599</v>
      </c>
    </row>
    <row r="47" spans="1:26" ht="15.75" thickBot="1" x14ac:dyDescent="0.3">
      <c r="A47" s="112" t="s">
        <v>181</v>
      </c>
      <c r="B47" s="112" t="s">
        <v>410</v>
      </c>
      <c r="C47" s="112" t="s">
        <v>207</v>
      </c>
      <c r="D47" s="113">
        <v>1378</v>
      </c>
      <c r="E47" s="112" t="s">
        <v>386</v>
      </c>
      <c r="F47" s="143">
        <v>1378</v>
      </c>
      <c r="G47" s="140">
        <v>4.2829966102019383E-6</v>
      </c>
      <c r="H47" s="114">
        <v>0.99999570457088849</v>
      </c>
      <c r="L47" s="98"/>
      <c r="R47" t="s">
        <v>287</v>
      </c>
      <c r="S47" t="s">
        <v>215</v>
      </c>
      <c r="T47">
        <v>22.711500000000001</v>
      </c>
      <c r="U47">
        <v>0</v>
      </c>
      <c r="V47">
        <v>22.711500000000001</v>
      </c>
      <c r="W47">
        <f t="shared" si="8"/>
        <v>0</v>
      </c>
      <c r="X47" s="98">
        <f t="shared" si="9"/>
        <v>3203.2885000000001</v>
      </c>
      <c r="Y47" s="98" t="e">
        <f t="shared" si="4"/>
        <v>#VALUE!</v>
      </c>
      <c r="Z47" s="98">
        <f t="shared" si="5"/>
        <v>1355.2885000000001</v>
      </c>
    </row>
    <row r="48" spans="1:26" ht="15.75" thickBot="1" x14ac:dyDescent="0.3">
      <c r="A48" s="112" t="s">
        <v>181</v>
      </c>
      <c r="B48" s="112" t="s">
        <v>411</v>
      </c>
      <c r="C48" s="112" t="s">
        <v>207</v>
      </c>
      <c r="D48" s="112">
        <v>538</v>
      </c>
      <c r="E48" s="112" t="s">
        <v>386</v>
      </c>
      <c r="F48" s="143">
        <v>538</v>
      </c>
      <c r="G48" s="140">
        <v>1.6721713906303647E-6</v>
      </c>
      <c r="H48" s="114">
        <v>0.99999737674227906</v>
      </c>
      <c r="L48" s="98"/>
      <c r="R48" t="s">
        <v>389</v>
      </c>
      <c r="S48" t="s">
        <v>263</v>
      </c>
      <c r="T48">
        <v>30439988.1479089</v>
      </c>
      <c r="U48">
        <v>0</v>
      </c>
      <c r="V48">
        <v>30439988.1479089</v>
      </c>
      <c r="W48">
        <f t="shared" si="8"/>
        <v>1</v>
      </c>
      <c r="X48" s="98">
        <f t="shared" si="9"/>
        <v>-30437012.1479089</v>
      </c>
      <c r="Y48" s="98" t="e">
        <f t="shared" si="4"/>
        <v>#VALUE!</v>
      </c>
      <c r="Z48" s="98">
        <f t="shared" si="5"/>
        <v>-30439450.1479089</v>
      </c>
    </row>
    <row r="49" spans="1:26" ht="15.75" thickBot="1" x14ac:dyDescent="0.3">
      <c r="A49" s="112" t="s">
        <v>181</v>
      </c>
      <c r="B49" s="112" t="s">
        <v>292</v>
      </c>
      <c r="C49" s="112" t="s">
        <v>271</v>
      </c>
      <c r="D49" s="112">
        <v>404</v>
      </c>
      <c r="E49" s="112" t="s">
        <v>386</v>
      </c>
      <c r="F49" s="143">
        <v>404</v>
      </c>
      <c r="G49" s="140">
        <v>1.255682605603471E-6</v>
      </c>
      <c r="H49" s="114">
        <v>0.99999863242488463</v>
      </c>
      <c r="L49" s="98"/>
      <c r="R49" t="s">
        <v>341</v>
      </c>
      <c r="S49" t="s">
        <v>263</v>
      </c>
      <c r="T49">
        <v>4795655.35457459</v>
      </c>
      <c r="U49">
        <v>0</v>
      </c>
      <c r="V49">
        <v>4795655.35457459</v>
      </c>
      <c r="W49">
        <f t="shared" si="8"/>
        <v>1</v>
      </c>
      <c r="X49" s="98">
        <f t="shared" si="9"/>
        <v>-4793864.35457459</v>
      </c>
      <c r="Y49" s="98" t="e">
        <f t="shared" si="4"/>
        <v>#VALUE!</v>
      </c>
      <c r="Z49" s="98">
        <f t="shared" si="5"/>
        <v>-4795251.35457459</v>
      </c>
    </row>
    <row r="50" spans="1:26" ht="15.75" thickBot="1" x14ac:dyDescent="0.3">
      <c r="A50" s="112" t="s">
        <v>181</v>
      </c>
      <c r="B50" s="112" t="s">
        <v>412</v>
      </c>
      <c r="C50" s="112" t="s">
        <v>254</v>
      </c>
      <c r="D50" s="112">
        <v>268</v>
      </c>
      <c r="E50" s="112" t="s">
        <v>386</v>
      </c>
      <c r="F50" s="143">
        <v>268</v>
      </c>
      <c r="G50" s="140">
        <v>8.3297757005378761E-7</v>
      </c>
      <c r="H50" s="114">
        <v>0.99999946540245466</v>
      </c>
      <c r="L50" s="98"/>
      <c r="R50" t="s">
        <v>366</v>
      </c>
      <c r="S50" t="s">
        <v>207</v>
      </c>
      <c r="T50">
        <v>19374.5165272257</v>
      </c>
      <c r="U50">
        <v>0</v>
      </c>
      <c r="V50">
        <v>19374.5165272257</v>
      </c>
      <c r="W50">
        <f t="shared" si="8"/>
        <v>1</v>
      </c>
      <c r="X50" s="98">
        <f t="shared" si="9"/>
        <v>-17996.5165272257</v>
      </c>
      <c r="Y50" s="98" t="e">
        <f t="shared" si="4"/>
        <v>#VALUE!</v>
      </c>
      <c r="Z50" s="98">
        <f t="shared" si="5"/>
        <v>-19106.5165272257</v>
      </c>
    </row>
    <row r="51" spans="1:26" ht="15.75" thickBot="1" x14ac:dyDescent="0.3">
      <c r="A51" s="112" t="s">
        <v>181</v>
      </c>
      <c r="B51" s="112" t="s">
        <v>413</v>
      </c>
      <c r="C51" s="112" t="s">
        <v>207</v>
      </c>
      <c r="D51" s="112">
        <v>172</v>
      </c>
      <c r="E51" s="112" t="s">
        <v>386</v>
      </c>
      <c r="F51" s="143">
        <v>172</v>
      </c>
      <c r="G51" s="140">
        <v>5.3459754495989354E-7</v>
      </c>
      <c r="H51" s="114">
        <v>0.99999999999999967</v>
      </c>
      <c r="L51" s="98"/>
      <c r="R51" t="s">
        <v>352</v>
      </c>
      <c r="S51" t="s">
        <v>207</v>
      </c>
      <c r="T51">
        <v>23772.455709677401</v>
      </c>
      <c r="U51">
        <v>0</v>
      </c>
      <c r="V51">
        <v>23772.455709677401</v>
      </c>
      <c r="W51">
        <f t="shared" si="8"/>
        <v>1</v>
      </c>
      <c r="X51" s="98">
        <f t="shared" si="9"/>
        <v>-23234.455709677401</v>
      </c>
      <c r="Y51" s="98" t="e">
        <f t="shared" si="4"/>
        <v>#VALUE!</v>
      </c>
      <c r="Z51" s="98">
        <f t="shared" si="5"/>
        <v>-23600.455709677401</v>
      </c>
    </row>
    <row r="52" spans="1:26" x14ac:dyDescent="0.25">
      <c r="D52" s="98"/>
      <c r="E52" s="98"/>
      <c r="F52" s="98"/>
      <c r="R52" t="s">
        <v>399</v>
      </c>
      <c r="S52" t="s">
        <v>217</v>
      </c>
      <c r="T52">
        <v>246285.6</v>
      </c>
      <c r="U52">
        <v>0</v>
      </c>
      <c r="V52">
        <v>246285.6</v>
      </c>
      <c r="W52">
        <f>IF(R52=B50,0,1)</f>
        <v>1</v>
      </c>
      <c r="X52" s="98">
        <f>D50-T52</f>
        <v>-246017.6</v>
      </c>
      <c r="Y52" s="98">
        <f t="shared" si="4"/>
        <v>0</v>
      </c>
      <c r="Z52" s="98">
        <f t="shared" si="5"/>
        <v>-246285.6</v>
      </c>
    </row>
    <row r="53" spans="1:26" x14ac:dyDescent="0.25">
      <c r="A53" s="121"/>
      <c r="B53" s="121"/>
      <c r="C53" s="121"/>
      <c r="D53" s="124"/>
      <c r="E53" s="124"/>
      <c r="F53" s="124"/>
      <c r="G53" s="142"/>
      <c r="H53" s="121"/>
      <c r="X53" s="98">
        <f>SUM(X3:X52)</f>
        <v>25606520.613341007</v>
      </c>
    </row>
    <row r="55" spans="1:26" x14ac:dyDescent="0.25">
      <c r="D55" s="98"/>
    </row>
    <row r="56" spans="1:26" x14ac:dyDescent="0.25">
      <c r="A56" s="121"/>
      <c r="B56" s="121"/>
      <c r="C56" s="121"/>
      <c r="D56" s="125"/>
      <c r="E56" s="125"/>
      <c r="F56" s="125"/>
      <c r="G56" s="142"/>
      <c r="H56" s="121"/>
    </row>
    <row r="57" spans="1:26" x14ac:dyDescent="0.25">
      <c r="A57" s="121"/>
      <c r="B57" s="121"/>
      <c r="C57" s="121"/>
      <c r="D57" s="126"/>
      <c r="E57" s="126"/>
      <c r="F57" s="127"/>
      <c r="G57" s="142"/>
      <c r="H57" s="121"/>
    </row>
    <row r="58" spans="1:26" x14ac:dyDescent="0.25">
      <c r="D58" s="70"/>
    </row>
  </sheetData>
  <sortState xmlns:xlrd2="http://schemas.microsoft.com/office/spreadsheetml/2017/richdata2" ref="A2:H51">
    <sortCondition descending="1" ref="F2:F51"/>
  </sortState>
  <pageMargins left="0.7" right="0.7" top="0.75" bottom="0.75" header="0.3" footer="0.3"/>
  <pageSetup paperSize="9" orientation="portrait" horizontalDpi="300" verticalDpi="300"/>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R73"/>
  <sheetViews>
    <sheetView workbookViewId="0">
      <pane xSplit="2" ySplit="1" topLeftCell="C50" activePane="bottomRight" state="frozen"/>
      <selection pane="topRight" activeCell="C1" sqref="C1"/>
      <selection pane="bottomLeft" activeCell="A2" sqref="A2"/>
      <selection pane="bottomRight" activeCell="H1" sqref="H1:H1048576"/>
    </sheetView>
  </sheetViews>
  <sheetFormatPr defaultColWidth="11.42578125" defaultRowHeight="15" x14ac:dyDescent="0.25"/>
  <cols>
    <col min="1" max="1" width="13.5703125" customWidth="1"/>
    <col min="2" max="2" width="41.85546875" customWidth="1"/>
    <col min="3" max="3" width="17.85546875" customWidth="1"/>
    <col min="4" max="4" width="34.140625" customWidth="1"/>
    <col min="5" max="5" width="26.42578125" customWidth="1"/>
    <col min="6" max="6" width="35" customWidth="1"/>
    <col min="7" max="7" width="25.5703125" style="21" customWidth="1"/>
    <col min="8" max="8" width="29.85546875" customWidth="1"/>
    <col min="9" max="9" width="17.85546875" customWidth="1"/>
    <col min="11" max="11" width="17.140625" bestFit="1" customWidth="1"/>
    <col min="12" max="13" width="17.140625" customWidth="1"/>
    <col min="14" max="14" width="17.140625" style="21" customWidth="1"/>
    <col min="16" max="16" width="14.5703125" style="21" bestFit="1" customWidth="1"/>
    <col min="17" max="17" width="16.140625" style="21" bestFit="1" customWidth="1"/>
  </cols>
  <sheetData>
    <row r="1" spans="1:18" ht="26.25" thickBot="1" x14ac:dyDescent="0.3">
      <c r="A1" s="27" t="s">
        <v>83</v>
      </c>
      <c r="B1" s="27" t="s">
        <v>328</v>
      </c>
      <c r="C1" s="27" t="s">
        <v>194</v>
      </c>
      <c r="D1" s="27" t="s">
        <v>329</v>
      </c>
      <c r="E1" s="27" t="s">
        <v>330</v>
      </c>
      <c r="F1" s="27" t="s">
        <v>331</v>
      </c>
      <c r="G1" s="66" t="s">
        <v>332</v>
      </c>
      <c r="H1" s="27" t="s">
        <v>333</v>
      </c>
      <c r="I1" s="27" t="s">
        <v>334</v>
      </c>
      <c r="J1" s="27" t="s">
        <v>335</v>
      </c>
    </row>
    <row r="2" spans="1:18" ht="16.5" thickTop="1" thickBot="1" x14ac:dyDescent="0.3">
      <c r="A2" s="109" t="s">
        <v>174</v>
      </c>
      <c r="B2" s="144" t="s">
        <v>341</v>
      </c>
      <c r="C2" s="144" t="s">
        <v>263</v>
      </c>
      <c r="D2" s="144">
        <v>137887271.918127</v>
      </c>
      <c r="E2" s="144">
        <v>10.0135200420711</v>
      </c>
      <c r="F2" s="144">
        <v>0</v>
      </c>
      <c r="G2" s="144">
        <v>1295352328.6561141</v>
      </c>
      <c r="H2" s="144">
        <v>137887271.918127</v>
      </c>
      <c r="I2" s="111">
        <v>0.333308214767431</v>
      </c>
      <c r="J2" s="111">
        <v>0.333308214767431</v>
      </c>
      <c r="K2" s="21"/>
      <c r="L2" s="21"/>
      <c r="M2" s="21"/>
      <c r="R2" s="70"/>
    </row>
    <row r="3" spans="1:18" ht="15.75" thickBot="1" x14ac:dyDescent="0.3">
      <c r="A3" s="112" t="s">
        <v>174</v>
      </c>
      <c r="B3" s="143" t="s">
        <v>391</v>
      </c>
      <c r="C3" s="143" t="s">
        <v>207</v>
      </c>
      <c r="D3" s="143">
        <v>6669296.8644467602</v>
      </c>
      <c r="E3" s="143">
        <v>10.9974554340943</v>
      </c>
      <c r="F3" s="143">
        <v>39488030.286417298</v>
      </c>
      <c r="G3" s="144">
        <v>507730598.65950471</v>
      </c>
      <c r="H3" s="143">
        <v>46157327.150864102</v>
      </c>
      <c r="I3" s="114">
        <v>0.11157386825540901</v>
      </c>
      <c r="J3" s="114">
        <v>0.44488208302283899</v>
      </c>
      <c r="K3" s="21"/>
      <c r="L3" s="21"/>
      <c r="M3" s="21"/>
      <c r="R3" s="70"/>
    </row>
    <row r="4" spans="1:18" ht="15.75" thickBot="1" x14ac:dyDescent="0.3">
      <c r="A4" s="112" t="s">
        <v>174</v>
      </c>
      <c r="B4" s="143" t="s">
        <v>346</v>
      </c>
      <c r="C4" s="143" t="s">
        <v>263</v>
      </c>
      <c r="D4" s="143">
        <v>35071987.253600001</v>
      </c>
      <c r="E4" s="143">
        <v>9.8540882683017905</v>
      </c>
      <c r="F4" s="143">
        <v>0</v>
      </c>
      <c r="G4" s="144">
        <v>312734548.64927447</v>
      </c>
      <c r="H4" s="143">
        <v>35071987.253600001</v>
      </c>
      <c r="I4" s="114">
        <v>8.4777813769385105E-2</v>
      </c>
      <c r="J4" s="114">
        <v>0.52965989679222403</v>
      </c>
      <c r="K4" s="21"/>
      <c r="L4" s="21"/>
      <c r="M4" s="21"/>
      <c r="R4" s="70"/>
    </row>
    <row r="5" spans="1:18" ht="15.75" thickBot="1" x14ac:dyDescent="0.3">
      <c r="A5" s="112" t="s">
        <v>174</v>
      </c>
      <c r="B5" s="143" t="s">
        <v>414</v>
      </c>
      <c r="C5" s="143" t="s">
        <v>267</v>
      </c>
      <c r="D5" s="143">
        <v>4191633.9447784899</v>
      </c>
      <c r="E5" s="143">
        <v>11.6342171369998</v>
      </c>
      <c r="F5" s="143">
        <v>20231473.192525901</v>
      </c>
      <c r="G5" s="144">
        <v>435132715.4473654</v>
      </c>
      <c r="H5" s="143">
        <v>24423107.137304399</v>
      </c>
      <c r="I5" s="114">
        <v>5.9036792343256803E-2</v>
      </c>
      <c r="J5" s="114">
        <v>0.58869668913548101</v>
      </c>
      <c r="K5" s="21"/>
      <c r="L5" s="21"/>
      <c r="M5" s="21"/>
      <c r="R5" s="70"/>
    </row>
    <row r="6" spans="1:18" ht="15.75" thickBot="1" x14ac:dyDescent="0.3">
      <c r="A6" s="112" t="s">
        <v>174</v>
      </c>
      <c r="B6" s="143" t="s">
        <v>351</v>
      </c>
      <c r="C6" s="143" t="s">
        <v>267</v>
      </c>
      <c r="D6" s="143">
        <v>4857485.8600692097</v>
      </c>
      <c r="E6" s="143">
        <v>20</v>
      </c>
      <c r="F6" s="143">
        <v>19301442.550104801</v>
      </c>
      <c r="G6" s="144">
        <v>483178568.2034809</v>
      </c>
      <c r="H6" s="143">
        <v>24158928.410174001</v>
      </c>
      <c r="I6" s="114">
        <v>5.8398205919038902E-2</v>
      </c>
      <c r="J6" s="114">
        <v>0.64709489505452</v>
      </c>
      <c r="K6" s="21"/>
      <c r="L6" s="21"/>
      <c r="M6" s="21"/>
      <c r="R6" s="70"/>
    </row>
    <row r="7" spans="1:18" ht="15.75" thickBot="1" x14ac:dyDescent="0.3">
      <c r="A7" s="112" t="s">
        <v>174</v>
      </c>
      <c r="B7" s="143" t="s">
        <v>403</v>
      </c>
      <c r="C7" s="143" t="s">
        <v>267</v>
      </c>
      <c r="D7" s="143">
        <v>6168096.9259097204</v>
      </c>
      <c r="E7" s="143">
        <v>20</v>
      </c>
      <c r="F7" s="143">
        <v>13711558.534176299</v>
      </c>
      <c r="G7" s="144">
        <v>307089902.27409786</v>
      </c>
      <c r="H7" s="143">
        <v>19879655.460085999</v>
      </c>
      <c r="I7" s="114">
        <v>4.8054126964867598E-2</v>
      </c>
      <c r="J7" s="114">
        <v>0.695149022019388</v>
      </c>
      <c r="K7" s="21"/>
      <c r="L7" s="21"/>
      <c r="M7" s="21"/>
      <c r="R7" s="70"/>
    </row>
    <row r="8" spans="1:18" ht="15.75" thickBot="1" x14ac:dyDescent="0.3">
      <c r="A8" s="112" t="s">
        <v>174</v>
      </c>
      <c r="B8" s="143" t="s">
        <v>388</v>
      </c>
      <c r="C8" s="143" t="s">
        <v>263</v>
      </c>
      <c r="D8" s="143">
        <v>19518359.030339699</v>
      </c>
      <c r="E8" s="143">
        <v>9.7486807269803393</v>
      </c>
      <c r="F8" s="143">
        <v>0</v>
      </c>
      <c r="G8" s="144">
        <v>146170305.74017298</v>
      </c>
      <c r="H8" s="143">
        <v>19518359.030339699</v>
      </c>
      <c r="I8" s="114">
        <v>4.71807826284006E-2</v>
      </c>
      <c r="J8" s="114">
        <v>0.74232980464778797</v>
      </c>
      <c r="K8" s="21"/>
      <c r="L8" s="21"/>
      <c r="M8" s="21"/>
      <c r="R8" s="70"/>
    </row>
    <row r="9" spans="1:18" ht="15.75" thickBot="1" x14ac:dyDescent="0.3">
      <c r="A9" s="112" t="s">
        <v>174</v>
      </c>
      <c r="B9" s="143" t="s">
        <v>286</v>
      </c>
      <c r="C9" s="143" t="s">
        <v>215</v>
      </c>
      <c r="D9" s="143">
        <v>2852754.3619462498</v>
      </c>
      <c r="E9" s="143">
        <v>10.0420662614517</v>
      </c>
      <c r="F9" s="143">
        <v>6952333.6149367504</v>
      </c>
      <c r="G9" s="144">
        <v>98050879.768829986</v>
      </c>
      <c r="H9" s="143">
        <v>9805087.9768829998</v>
      </c>
      <c r="I9" s="114">
        <v>2.3701363612103302E-2</v>
      </c>
      <c r="J9" s="114">
        <v>0.76603116825989104</v>
      </c>
      <c r="K9" s="21"/>
      <c r="L9" s="21"/>
      <c r="M9" s="21"/>
      <c r="R9" s="70"/>
    </row>
    <row r="10" spans="1:18" ht="15.75" thickBot="1" x14ac:dyDescent="0.3">
      <c r="A10" s="112" t="s">
        <v>174</v>
      </c>
      <c r="B10" s="143" t="s">
        <v>389</v>
      </c>
      <c r="C10" s="143" t="s">
        <v>263</v>
      </c>
      <c r="D10" s="143">
        <v>8903361.3852836601</v>
      </c>
      <c r="E10" s="143">
        <v>9.6558252292791202</v>
      </c>
      <c r="F10" s="143">
        <v>0</v>
      </c>
      <c r="G10" s="144">
        <v>75797841.513509035</v>
      </c>
      <c r="H10" s="143">
        <v>8903361.3852836601</v>
      </c>
      <c r="I10" s="114">
        <v>2.1521663656673299E-2</v>
      </c>
      <c r="J10" s="114">
        <v>0.787552831916565</v>
      </c>
      <c r="K10" s="21"/>
      <c r="L10" s="21"/>
      <c r="M10" s="21"/>
      <c r="R10" s="70"/>
    </row>
    <row r="11" spans="1:18" ht="15.75" thickBot="1" x14ac:dyDescent="0.3">
      <c r="A11" s="112" t="s">
        <v>174</v>
      </c>
      <c r="B11" s="143" t="s">
        <v>415</v>
      </c>
      <c r="C11" s="143" t="s">
        <v>207</v>
      </c>
      <c r="D11" s="143">
        <v>8885.1654201881993</v>
      </c>
      <c r="E11" s="143">
        <v>6</v>
      </c>
      <c r="F11" s="143">
        <v>8360623.91263281</v>
      </c>
      <c r="G11" s="144">
        <v>50217054.46831803</v>
      </c>
      <c r="H11" s="143">
        <v>8369509.0780530004</v>
      </c>
      <c r="I11" s="114">
        <v>2.0231208366658E-2</v>
      </c>
      <c r="J11" s="114">
        <v>0.80778404028322304</v>
      </c>
      <c r="K11" s="21"/>
      <c r="L11" s="21"/>
      <c r="M11" s="21"/>
      <c r="R11" s="70"/>
    </row>
    <row r="12" spans="1:18" ht="15.75" thickBot="1" x14ac:dyDescent="0.3">
      <c r="A12" s="112" t="s">
        <v>174</v>
      </c>
      <c r="B12" s="143" t="s">
        <v>405</v>
      </c>
      <c r="C12" s="143" t="s">
        <v>215</v>
      </c>
      <c r="D12" s="143">
        <v>58787.003232741903</v>
      </c>
      <c r="E12" s="143">
        <v>9.5361936175584692</v>
      </c>
      <c r="F12" s="143">
        <v>7097111.0037067197</v>
      </c>
      <c r="G12" s="144">
        <v>107331068.40233028</v>
      </c>
      <c r="H12" s="143">
        <v>7155898.0069394596</v>
      </c>
      <c r="I12" s="114">
        <v>1.7297605185539001E-2</v>
      </c>
      <c r="J12" s="114">
        <v>0.82508164546876195</v>
      </c>
      <c r="K12" s="21"/>
      <c r="L12" s="21"/>
      <c r="M12" s="21"/>
      <c r="R12" s="70"/>
    </row>
    <row r="13" spans="1:18" ht="15.75" thickBot="1" x14ac:dyDescent="0.3">
      <c r="A13" s="112" t="s">
        <v>174</v>
      </c>
      <c r="B13" s="143" t="s">
        <v>365</v>
      </c>
      <c r="C13" s="143" t="s">
        <v>268</v>
      </c>
      <c r="D13" s="143">
        <v>6326256.2305709198</v>
      </c>
      <c r="E13" s="143">
        <v>7.4064881485966403</v>
      </c>
      <c r="F13" s="143">
        <v>0</v>
      </c>
      <c r="G13" s="144">
        <v>44283793.613996409</v>
      </c>
      <c r="H13" s="143">
        <v>6326256.2305709198</v>
      </c>
      <c r="I13" s="114">
        <v>1.52921523577967E-2</v>
      </c>
      <c r="J13" s="114">
        <v>0.84037379782655797</v>
      </c>
      <c r="K13" s="21"/>
      <c r="L13" s="21"/>
      <c r="M13" s="21"/>
      <c r="R13" s="70"/>
    </row>
    <row r="14" spans="1:18" ht="15.75" thickBot="1" x14ac:dyDescent="0.3">
      <c r="A14" s="112" t="s">
        <v>174</v>
      </c>
      <c r="B14" s="143" t="s">
        <v>336</v>
      </c>
      <c r="C14" s="143" t="s">
        <v>263</v>
      </c>
      <c r="D14" s="143">
        <v>6253083.0770233497</v>
      </c>
      <c r="E14" s="143">
        <v>13.015339117783601</v>
      </c>
      <c r="F14" s="143">
        <v>-6861.6431376299997</v>
      </c>
      <c r="G14" s="144">
        <v>60932116.308543436</v>
      </c>
      <c r="H14" s="143">
        <v>6246221.4338857103</v>
      </c>
      <c r="I14" s="114">
        <v>1.5098688125519601E-2</v>
      </c>
      <c r="J14" s="114">
        <v>0.85547248595207803</v>
      </c>
      <c r="K14" s="21"/>
      <c r="L14" s="21"/>
      <c r="M14" s="21"/>
      <c r="R14" s="70"/>
    </row>
    <row r="15" spans="1:18" ht="15.75" thickBot="1" x14ac:dyDescent="0.3">
      <c r="A15" s="112" t="s">
        <v>174</v>
      </c>
      <c r="B15" s="143" t="s">
        <v>393</v>
      </c>
      <c r="C15" s="143" t="s">
        <v>217</v>
      </c>
      <c r="D15" s="143">
        <v>5945290</v>
      </c>
      <c r="E15" s="143">
        <v>9</v>
      </c>
      <c r="F15" s="143">
        <v>0</v>
      </c>
      <c r="G15" s="144">
        <v>53507610</v>
      </c>
      <c r="H15" s="143">
        <v>5945290</v>
      </c>
      <c r="I15" s="114">
        <v>1.4371261165796999E-2</v>
      </c>
      <c r="J15" s="114">
        <v>0.86984374711787504</v>
      </c>
      <c r="K15" s="21"/>
      <c r="L15" s="21"/>
      <c r="M15" s="21"/>
      <c r="R15" s="70"/>
    </row>
    <row r="16" spans="1:18" ht="15.75" thickBot="1" x14ac:dyDescent="0.3">
      <c r="A16" s="112" t="s">
        <v>174</v>
      </c>
      <c r="B16" s="143" t="s">
        <v>354</v>
      </c>
      <c r="C16" s="143" t="s">
        <v>263</v>
      </c>
      <c r="D16" s="143">
        <v>5597331.2239816003</v>
      </c>
      <c r="E16" s="143">
        <v>8</v>
      </c>
      <c r="F16" s="143">
        <v>0</v>
      </c>
      <c r="G16" s="144">
        <v>43291513.933632798</v>
      </c>
      <c r="H16" s="143">
        <v>5597331.2239816003</v>
      </c>
      <c r="I16" s="114">
        <v>1.3530157292799799E-2</v>
      </c>
      <c r="J16" s="114">
        <v>0.88337390441067498</v>
      </c>
      <c r="K16" s="21"/>
      <c r="L16" s="21"/>
      <c r="M16" s="21"/>
      <c r="R16" s="70"/>
    </row>
    <row r="17" spans="1:18" ht="15.75" thickBot="1" x14ac:dyDescent="0.3">
      <c r="A17" s="112" t="s">
        <v>174</v>
      </c>
      <c r="B17" s="143" t="s">
        <v>287</v>
      </c>
      <c r="C17" s="143" t="s">
        <v>215</v>
      </c>
      <c r="D17" s="143">
        <v>1605457.18600898</v>
      </c>
      <c r="E17" s="143">
        <v>2.2434119736448701</v>
      </c>
      <c r="F17" s="143">
        <v>2846913.8517962</v>
      </c>
      <c r="G17" s="144">
        <v>8904742.0756103322</v>
      </c>
      <c r="H17" s="143">
        <v>4452371.0378051801</v>
      </c>
      <c r="I17" s="114">
        <v>1.0762500566217701E-2</v>
      </c>
      <c r="J17" s="114">
        <v>0.89413640497689295</v>
      </c>
      <c r="K17" s="21"/>
      <c r="L17" s="21"/>
      <c r="M17" s="21"/>
      <c r="R17" s="70"/>
    </row>
    <row r="18" spans="1:18" ht="15.75" thickBot="1" x14ac:dyDescent="0.3">
      <c r="A18" s="112" t="s">
        <v>174</v>
      </c>
      <c r="B18" s="143" t="s">
        <v>390</v>
      </c>
      <c r="C18" s="143" t="s">
        <v>263</v>
      </c>
      <c r="D18" s="143">
        <v>3652141.6770684398</v>
      </c>
      <c r="E18" s="143">
        <v>10.1837237041508</v>
      </c>
      <c r="F18" s="143">
        <v>0</v>
      </c>
      <c r="G18" s="144">
        <v>28766040.563357025</v>
      </c>
      <c r="H18" s="143">
        <v>3652141.6770684398</v>
      </c>
      <c r="I18" s="114">
        <v>8.8281449442570992E-3</v>
      </c>
      <c r="J18" s="114">
        <v>0.90296454992115005</v>
      </c>
      <c r="K18" s="21"/>
      <c r="L18" s="21"/>
      <c r="M18" s="21"/>
      <c r="R18" s="70"/>
    </row>
    <row r="19" spans="1:18" ht="15.75" thickBot="1" x14ac:dyDescent="0.3">
      <c r="A19" s="112" t="s">
        <v>174</v>
      </c>
      <c r="B19" s="143" t="s">
        <v>366</v>
      </c>
      <c r="C19" s="143" t="s">
        <v>207</v>
      </c>
      <c r="D19" s="143">
        <v>121852.620848027</v>
      </c>
      <c r="E19" s="143">
        <v>3</v>
      </c>
      <c r="F19" s="143">
        <v>3493359.3878177898</v>
      </c>
      <c r="G19" s="144">
        <v>10845636.025997451</v>
      </c>
      <c r="H19" s="143">
        <v>3615212.0086658201</v>
      </c>
      <c r="I19" s="114">
        <v>8.7388766479451607E-3</v>
      </c>
      <c r="J19" s="114">
        <v>0.91170342656909498</v>
      </c>
      <c r="K19" s="21"/>
      <c r="L19" s="21"/>
      <c r="M19" s="21"/>
      <c r="R19" s="70"/>
    </row>
    <row r="20" spans="1:18" ht="15.75" thickBot="1" x14ac:dyDescent="0.3">
      <c r="A20" s="112" t="s">
        <v>174</v>
      </c>
      <c r="B20" s="143" t="s">
        <v>395</v>
      </c>
      <c r="C20" s="143" t="s">
        <v>207</v>
      </c>
      <c r="D20" s="143">
        <v>3560259.65655954</v>
      </c>
      <c r="E20" s="143">
        <v>13.6079217565064</v>
      </c>
      <c r="F20" s="143">
        <v>0</v>
      </c>
      <c r="G20" s="144">
        <v>48447734.8393085</v>
      </c>
      <c r="H20" s="143">
        <v>3560259.65655954</v>
      </c>
      <c r="I20" s="114">
        <v>8.6060429924306008E-3</v>
      </c>
      <c r="J20" s="114">
        <v>0.92030946956152504</v>
      </c>
      <c r="K20" s="21"/>
      <c r="L20" s="21"/>
      <c r="M20" s="21"/>
      <c r="R20" s="70"/>
    </row>
    <row r="21" spans="1:18" ht="15.75" thickBot="1" x14ac:dyDescent="0.3">
      <c r="A21" s="112" t="s">
        <v>174</v>
      </c>
      <c r="B21" s="143" t="s">
        <v>392</v>
      </c>
      <c r="C21" s="143" t="s">
        <v>207</v>
      </c>
      <c r="D21" s="143">
        <v>3357589.1142751598</v>
      </c>
      <c r="E21" s="143">
        <v>11.100098317714799</v>
      </c>
      <c r="F21" s="143">
        <v>0</v>
      </c>
      <c r="G21" s="144">
        <v>50801528.974912561</v>
      </c>
      <c r="H21" s="143">
        <v>3357589.1142751598</v>
      </c>
      <c r="I21" s="114">
        <v>8.1161373202459797E-3</v>
      </c>
      <c r="J21" s="114">
        <v>0.928425606881771</v>
      </c>
      <c r="K21" s="21"/>
      <c r="L21" s="21"/>
      <c r="M21" s="21"/>
      <c r="R21" s="70"/>
    </row>
    <row r="22" spans="1:18" ht="15.75" thickBot="1" x14ac:dyDescent="0.3">
      <c r="A22" s="112" t="s">
        <v>174</v>
      </c>
      <c r="B22" s="143" t="s">
        <v>396</v>
      </c>
      <c r="C22" s="143" t="s">
        <v>267</v>
      </c>
      <c r="D22" s="143">
        <v>491564.79999999999</v>
      </c>
      <c r="E22" s="143">
        <v>20</v>
      </c>
      <c r="F22" s="143">
        <v>2359473.7584000002</v>
      </c>
      <c r="G22" s="144">
        <v>57020771.167999998</v>
      </c>
      <c r="H22" s="143">
        <v>2851038.5584</v>
      </c>
      <c r="I22" s="114">
        <v>6.89167722962608E-3</v>
      </c>
      <c r="J22" s="114">
        <v>0.93531728411139703</v>
      </c>
      <c r="K22" s="21"/>
      <c r="L22" s="21"/>
      <c r="M22" s="21"/>
      <c r="R22" s="70"/>
    </row>
    <row r="23" spans="1:18" ht="15.75" thickBot="1" x14ac:dyDescent="0.3">
      <c r="A23" s="112" t="s">
        <v>174</v>
      </c>
      <c r="B23" s="143" t="s">
        <v>416</v>
      </c>
      <c r="C23" s="143" t="s">
        <v>267</v>
      </c>
      <c r="D23" s="143">
        <v>410097.6</v>
      </c>
      <c r="E23" s="143">
        <v>20</v>
      </c>
      <c r="F23" s="143">
        <v>2428274.88</v>
      </c>
      <c r="G23" s="144">
        <v>56767449.600000001</v>
      </c>
      <c r="H23" s="143">
        <v>2838372.48</v>
      </c>
      <c r="I23" s="114">
        <v>6.86106013262445E-3</v>
      </c>
      <c r="J23" s="114">
        <v>0.94217834424402203</v>
      </c>
      <c r="K23" s="21"/>
      <c r="L23" s="21"/>
      <c r="M23" s="21"/>
      <c r="R23" s="70"/>
    </row>
    <row r="24" spans="1:18" ht="15.75" thickBot="1" x14ac:dyDescent="0.3">
      <c r="A24" s="112" t="s">
        <v>174</v>
      </c>
      <c r="B24" s="143" t="s">
        <v>359</v>
      </c>
      <c r="C24" s="143" t="s">
        <v>207</v>
      </c>
      <c r="D24" s="143">
        <v>527642.93708339694</v>
      </c>
      <c r="E24" s="143">
        <v>8.7567238654807795</v>
      </c>
      <c r="F24" s="143">
        <v>1880628.2753958199</v>
      </c>
      <c r="G24" s="144">
        <v>17948029.836742297</v>
      </c>
      <c r="H24" s="143">
        <v>2408271.21247921</v>
      </c>
      <c r="I24" s="114">
        <v>5.8213971988934597E-3</v>
      </c>
      <c r="J24" s="114">
        <v>0.94799974144291499</v>
      </c>
      <c r="K24" s="21"/>
      <c r="L24" s="21"/>
      <c r="M24" s="21"/>
      <c r="R24" s="70"/>
    </row>
    <row r="25" spans="1:18" ht="15.75" thickBot="1" x14ac:dyDescent="0.3">
      <c r="A25" s="112" t="s">
        <v>174</v>
      </c>
      <c r="B25" s="143" t="s">
        <v>284</v>
      </c>
      <c r="C25" s="143" t="s">
        <v>215</v>
      </c>
      <c r="D25" s="143">
        <v>710152.68615949596</v>
      </c>
      <c r="E25" s="143">
        <v>9.71271077796691</v>
      </c>
      <c r="F25" s="143">
        <v>1543213.50397779</v>
      </c>
      <c r="G25" s="144">
        <v>22533661.901372846</v>
      </c>
      <c r="H25" s="143">
        <v>2253366.1901372802</v>
      </c>
      <c r="I25" s="114">
        <v>5.4469528014007397E-3</v>
      </c>
      <c r="J25" s="114">
        <v>0.95344669424431605</v>
      </c>
      <c r="K25" s="21"/>
      <c r="L25" s="21"/>
      <c r="M25" s="21"/>
      <c r="R25" s="70"/>
    </row>
    <row r="26" spans="1:18" ht="15.75" thickBot="1" x14ac:dyDescent="0.3">
      <c r="A26" s="112" t="s">
        <v>174</v>
      </c>
      <c r="B26" s="143" t="s">
        <v>417</v>
      </c>
      <c r="C26" s="143" t="s">
        <v>207</v>
      </c>
      <c r="D26" s="143">
        <v>0</v>
      </c>
      <c r="E26" s="143"/>
      <c r="F26" s="143">
        <v>1778912.0442400901</v>
      </c>
      <c r="G26" s="144">
        <v>35472420.775118589</v>
      </c>
      <c r="H26" s="143">
        <v>1778912.0442400901</v>
      </c>
      <c r="I26" s="114">
        <v>4.3000778059196498E-3</v>
      </c>
      <c r="J26" s="114">
        <v>0.95774677205023595</v>
      </c>
      <c r="K26" s="21"/>
      <c r="L26" s="21"/>
      <c r="M26" s="21"/>
      <c r="R26" s="70"/>
    </row>
    <row r="27" spans="1:18" ht="15.75" thickBot="1" x14ac:dyDescent="0.3">
      <c r="A27" s="112" t="s">
        <v>174</v>
      </c>
      <c r="B27" s="143" t="s">
        <v>353</v>
      </c>
      <c r="C27" s="143" t="s">
        <v>263</v>
      </c>
      <c r="D27" s="143">
        <v>1733579.55045</v>
      </c>
      <c r="E27" s="143">
        <v>4.7306608568676296</v>
      </c>
      <c r="F27" s="143">
        <v>0</v>
      </c>
      <c r="G27" s="144">
        <v>17335795.504500002</v>
      </c>
      <c r="H27" s="143">
        <v>1733579.55045</v>
      </c>
      <c r="I27" s="114">
        <v>4.1904977673421903E-3</v>
      </c>
      <c r="J27" s="114">
        <v>0.96193726981757799</v>
      </c>
      <c r="K27" s="21"/>
      <c r="L27" s="21"/>
      <c r="M27" s="21"/>
      <c r="R27" s="70"/>
    </row>
    <row r="28" spans="1:18" ht="15.75" thickBot="1" x14ac:dyDescent="0.3">
      <c r="A28" s="112" t="s">
        <v>174</v>
      </c>
      <c r="B28" s="143" t="s">
        <v>418</v>
      </c>
      <c r="C28" s="143" t="s">
        <v>215</v>
      </c>
      <c r="D28" s="143">
        <v>39708</v>
      </c>
      <c r="E28" s="143">
        <v>5.7038558065252101</v>
      </c>
      <c r="F28" s="143">
        <v>1654855.58712095</v>
      </c>
      <c r="G28" s="144">
        <v>25418453.806814201</v>
      </c>
      <c r="H28" s="143">
        <v>1694563.58712095</v>
      </c>
      <c r="I28" s="114">
        <v>4.0961863714915198E-3</v>
      </c>
      <c r="J28" s="114">
        <v>0.966033456189069</v>
      </c>
      <c r="K28" s="21"/>
      <c r="L28" s="21"/>
      <c r="M28" s="21"/>
      <c r="R28" s="70"/>
    </row>
    <row r="29" spans="1:18" ht="15.75" thickBot="1" x14ac:dyDescent="0.3">
      <c r="A29" s="112" t="s">
        <v>174</v>
      </c>
      <c r="B29" s="143" t="s">
        <v>289</v>
      </c>
      <c r="C29" s="143" t="s">
        <v>215</v>
      </c>
      <c r="D29" s="143">
        <v>245622.019</v>
      </c>
      <c r="E29" s="143">
        <v>10</v>
      </c>
      <c r="F29" s="143">
        <v>1350575.49</v>
      </c>
      <c r="G29" s="144">
        <v>15961975.09</v>
      </c>
      <c r="H29" s="143">
        <v>1596197.5090000001</v>
      </c>
      <c r="I29" s="114">
        <v>3.8584108216812899E-3</v>
      </c>
      <c r="J29" s="114">
        <v>0.96989186701075103</v>
      </c>
      <c r="K29" s="21"/>
      <c r="L29" s="21"/>
      <c r="M29" s="21"/>
      <c r="R29" s="70"/>
    </row>
    <row r="30" spans="1:18" ht="15.75" thickBot="1" x14ac:dyDescent="0.3">
      <c r="A30" s="112" t="s">
        <v>174</v>
      </c>
      <c r="B30" s="143" t="s">
        <v>419</v>
      </c>
      <c r="C30" s="143" t="s">
        <v>207</v>
      </c>
      <c r="D30" s="143">
        <v>137500.69239770301</v>
      </c>
      <c r="E30" s="143">
        <v>19.298126356270402</v>
      </c>
      <c r="F30" s="143">
        <v>1298458.9441967299</v>
      </c>
      <c r="G30" s="144">
        <v>18810753.158240572</v>
      </c>
      <c r="H30" s="143">
        <v>1435959.6365944301</v>
      </c>
      <c r="I30" s="114">
        <v>3.4710755843771202E-3</v>
      </c>
      <c r="J30" s="114">
        <v>0.97336294259512801</v>
      </c>
      <c r="K30" s="21"/>
      <c r="L30" s="21"/>
      <c r="M30" s="21"/>
      <c r="R30" s="70"/>
    </row>
    <row r="31" spans="1:18" ht="15.75" thickBot="1" x14ac:dyDescent="0.3">
      <c r="A31" s="112" t="s">
        <v>174</v>
      </c>
      <c r="B31" s="143" t="s">
        <v>343</v>
      </c>
      <c r="C31" s="143" t="s">
        <v>207</v>
      </c>
      <c r="D31" s="143">
        <v>613764.83691030205</v>
      </c>
      <c r="E31" s="143">
        <v>14.055891523979099</v>
      </c>
      <c r="F31" s="143">
        <v>794355.91460386198</v>
      </c>
      <c r="G31" s="144">
        <v>16809055.484104015</v>
      </c>
      <c r="H31" s="143">
        <v>1408120.7515141601</v>
      </c>
      <c r="I31" s="114">
        <v>3.4037819976802399E-3</v>
      </c>
      <c r="J31" s="114">
        <v>0.976766724592808</v>
      </c>
      <c r="K31" s="21"/>
      <c r="L31" s="21"/>
      <c r="M31" s="21"/>
      <c r="R31" s="70"/>
    </row>
    <row r="32" spans="1:18" ht="15.75" thickBot="1" x14ac:dyDescent="0.3">
      <c r="A32" s="112" t="s">
        <v>174</v>
      </c>
      <c r="B32" s="143" t="s">
        <v>420</v>
      </c>
      <c r="C32" s="143" t="s">
        <v>267</v>
      </c>
      <c r="D32" s="143">
        <v>298980.45</v>
      </c>
      <c r="E32" s="143">
        <v>20</v>
      </c>
      <c r="F32" s="143">
        <v>1101206.01</v>
      </c>
      <c r="G32" s="144">
        <v>28003729.199999999</v>
      </c>
      <c r="H32" s="143">
        <v>1400186.46</v>
      </c>
      <c r="I32" s="114">
        <v>3.38460281962238E-3</v>
      </c>
      <c r="J32" s="114">
        <v>0.98015132741243005</v>
      </c>
      <c r="K32" s="21"/>
      <c r="L32" s="21"/>
      <c r="M32" s="21"/>
      <c r="R32" s="70"/>
    </row>
    <row r="33" spans="1:18" ht="15.75" thickBot="1" x14ac:dyDescent="0.3">
      <c r="A33" s="112" t="s">
        <v>174</v>
      </c>
      <c r="B33" s="143" t="s">
        <v>357</v>
      </c>
      <c r="C33" s="143" t="s">
        <v>207</v>
      </c>
      <c r="D33" s="143">
        <v>47076.611993571401</v>
      </c>
      <c r="E33" s="143">
        <v>10.6317591680207</v>
      </c>
      <c r="F33" s="143">
        <v>1280508.1658457101</v>
      </c>
      <c r="G33" s="144">
        <v>25424964.9669508</v>
      </c>
      <c r="H33" s="143">
        <v>1327584.77783928</v>
      </c>
      <c r="I33" s="114">
        <v>3.2091062945734999E-3</v>
      </c>
      <c r="J33" s="114">
        <v>0.98336043370700399</v>
      </c>
      <c r="K33" s="21"/>
      <c r="L33" s="21"/>
      <c r="M33" s="21"/>
      <c r="R33" s="70"/>
    </row>
    <row r="34" spans="1:18" ht="15.75" thickBot="1" x14ac:dyDescent="0.3">
      <c r="A34" s="112" t="s">
        <v>174</v>
      </c>
      <c r="B34" s="143" t="s">
        <v>421</v>
      </c>
      <c r="C34" s="143" t="s">
        <v>267</v>
      </c>
      <c r="D34" s="143">
        <v>37281.599999999999</v>
      </c>
      <c r="E34" s="143">
        <v>20</v>
      </c>
      <c r="F34" s="143">
        <v>1258655.8128</v>
      </c>
      <c r="G34" s="144">
        <v>25918748.256000001</v>
      </c>
      <c r="H34" s="143">
        <v>1295937.4128</v>
      </c>
      <c r="I34" s="114">
        <v>3.1326066539859301E-3</v>
      </c>
      <c r="J34" s="114">
        <v>0.98649304036098995</v>
      </c>
      <c r="K34" s="21"/>
      <c r="L34" s="21"/>
      <c r="M34" s="21"/>
      <c r="R34" s="70"/>
    </row>
    <row r="35" spans="1:18" ht="15.75" thickBot="1" x14ac:dyDescent="0.3">
      <c r="A35" s="112" t="s">
        <v>174</v>
      </c>
      <c r="B35" s="143" t="s">
        <v>402</v>
      </c>
      <c r="C35" s="143" t="s">
        <v>207</v>
      </c>
      <c r="D35" s="143">
        <v>130397.215759507</v>
      </c>
      <c r="E35" s="143">
        <v>20</v>
      </c>
      <c r="F35" s="143">
        <v>1111982.6709189899</v>
      </c>
      <c r="G35" s="144">
        <v>18996351.089341059</v>
      </c>
      <c r="H35" s="143">
        <v>1242379.8866784901</v>
      </c>
      <c r="I35" s="114">
        <v>3.00314464367421E-3</v>
      </c>
      <c r="J35" s="114">
        <v>0.98949618500466396</v>
      </c>
      <c r="K35" s="21"/>
      <c r="L35" s="21"/>
      <c r="M35" s="21"/>
      <c r="R35" s="70"/>
    </row>
    <row r="36" spans="1:18" ht="15.75" thickBot="1" x14ac:dyDescent="0.3">
      <c r="A36" s="112" t="s">
        <v>174</v>
      </c>
      <c r="B36" s="143" t="s">
        <v>404</v>
      </c>
      <c r="C36" s="143" t="s">
        <v>254</v>
      </c>
      <c r="D36" s="143">
        <v>16278.838</v>
      </c>
      <c r="E36" s="143">
        <v>13.8811882157977</v>
      </c>
      <c r="F36" s="143">
        <v>544821.08783367602</v>
      </c>
      <c r="G36" s="144">
        <v>561099.92583367601</v>
      </c>
      <c r="H36" s="143">
        <v>561099.92583367601</v>
      </c>
      <c r="I36" s="114">
        <v>1.3563196369336199E-3</v>
      </c>
      <c r="J36" s="114">
        <v>0.99085250464159802</v>
      </c>
      <c r="K36" s="21"/>
      <c r="L36" s="21"/>
      <c r="M36" s="21"/>
      <c r="R36" s="70"/>
    </row>
    <row r="37" spans="1:18" ht="15.75" thickBot="1" x14ac:dyDescent="0.3">
      <c r="A37" s="112" t="s">
        <v>174</v>
      </c>
      <c r="B37" s="143" t="s">
        <v>413</v>
      </c>
      <c r="C37" s="143" t="s">
        <v>207</v>
      </c>
      <c r="D37" s="143">
        <v>384330.70800000202</v>
      </c>
      <c r="E37" s="143">
        <v>19</v>
      </c>
      <c r="F37" s="143">
        <v>0</v>
      </c>
      <c r="G37" s="144">
        <v>7302283.4520000406</v>
      </c>
      <c r="H37" s="143">
        <v>384330.70800000202</v>
      </c>
      <c r="I37" s="114">
        <v>9.2902398010924199E-4</v>
      </c>
      <c r="J37" s="114">
        <v>0.99178152862170699</v>
      </c>
      <c r="K37" s="21"/>
      <c r="L37" s="21"/>
      <c r="M37" s="21"/>
      <c r="O37" s="70"/>
      <c r="R37" s="70"/>
    </row>
    <row r="38" spans="1:18" ht="15.75" thickBot="1" x14ac:dyDescent="0.3">
      <c r="A38" s="112" t="s">
        <v>174</v>
      </c>
      <c r="B38" s="143" t="s">
        <v>406</v>
      </c>
      <c r="C38" s="143" t="s">
        <v>267</v>
      </c>
      <c r="D38" s="143">
        <v>138602.657891159</v>
      </c>
      <c r="E38" s="143">
        <v>20.2181460969821</v>
      </c>
      <c r="F38" s="143">
        <v>244950.399912063</v>
      </c>
      <c r="G38" s="144">
        <v>7764677.2692975514</v>
      </c>
      <c r="H38" s="143">
        <v>383553.05780322198</v>
      </c>
      <c r="I38" s="114">
        <v>9.2714420400520701E-4</v>
      </c>
      <c r="J38" s="114">
        <v>0.99270867282571196</v>
      </c>
      <c r="K38" s="21"/>
      <c r="L38" s="21"/>
      <c r="M38" s="21"/>
      <c r="R38" s="70"/>
    </row>
    <row r="39" spans="1:18" ht="15.75" thickBot="1" x14ac:dyDescent="0.3">
      <c r="A39" s="112" t="s">
        <v>174</v>
      </c>
      <c r="B39" s="143" t="s">
        <v>339</v>
      </c>
      <c r="C39" s="143" t="s">
        <v>263</v>
      </c>
      <c r="D39" s="143">
        <v>378728.88</v>
      </c>
      <c r="E39" s="143">
        <v>15</v>
      </c>
      <c r="F39" s="143">
        <v>0</v>
      </c>
      <c r="G39" s="144">
        <v>5680881.2889999999</v>
      </c>
      <c r="H39" s="143">
        <v>378728.88</v>
      </c>
      <c r="I39" s="114">
        <v>9.1548295297786601E-4</v>
      </c>
      <c r="J39" s="114">
        <v>0.99362415577869001</v>
      </c>
      <c r="K39" s="21"/>
      <c r="L39" s="21"/>
      <c r="M39" s="21"/>
      <c r="R39" s="70"/>
    </row>
    <row r="40" spans="1:18" ht="15.75" thickBot="1" x14ac:dyDescent="0.3">
      <c r="A40" s="112" t="s">
        <v>174</v>
      </c>
      <c r="B40" s="143" t="s">
        <v>394</v>
      </c>
      <c r="C40" s="143" t="s">
        <v>217</v>
      </c>
      <c r="D40" s="143">
        <v>377307.64480000001</v>
      </c>
      <c r="E40" s="143">
        <v>12</v>
      </c>
      <c r="F40" s="143">
        <v>0</v>
      </c>
      <c r="G40" s="144">
        <v>4527691.7375999996</v>
      </c>
      <c r="H40" s="143">
        <v>377307.64480000001</v>
      </c>
      <c r="I40" s="114">
        <v>9.1204747005992201E-4</v>
      </c>
      <c r="J40" s="114">
        <v>0.99453620324875003</v>
      </c>
      <c r="K40" s="21"/>
      <c r="L40" s="21"/>
      <c r="M40" s="21"/>
      <c r="R40" s="70"/>
    </row>
    <row r="41" spans="1:18" ht="15.75" thickBot="1" x14ac:dyDescent="0.3">
      <c r="A41" s="112" t="s">
        <v>174</v>
      </c>
      <c r="B41" s="143" t="s">
        <v>401</v>
      </c>
      <c r="C41" s="143" t="s">
        <v>215</v>
      </c>
      <c r="D41" s="143">
        <v>75759.329825694294</v>
      </c>
      <c r="E41" s="143">
        <v>15</v>
      </c>
      <c r="F41" s="143">
        <v>297050.85756463802</v>
      </c>
      <c r="G41" s="144">
        <v>5435261.5448477976</v>
      </c>
      <c r="H41" s="143">
        <v>372810.18739033199</v>
      </c>
      <c r="I41" s="114">
        <v>9.01175984393725E-4</v>
      </c>
      <c r="J41" s="114">
        <v>0.99543737923314402</v>
      </c>
      <c r="K41" s="21"/>
      <c r="L41" s="21"/>
      <c r="M41" s="21"/>
      <c r="R41" s="70"/>
    </row>
    <row r="42" spans="1:18" ht="15.75" thickBot="1" x14ac:dyDescent="0.3">
      <c r="A42" s="112" t="s">
        <v>174</v>
      </c>
      <c r="B42" s="143" t="s">
        <v>373</v>
      </c>
      <c r="C42" s="143" t="s">
        <v>207</v>
      </c>
      <c r="D42" s="143">
        <v>363912.27061875199</v>
      </c>
      <c r="E42" s="143">
        <v>16.4060008259585</v>
      </c>
      <c r="F42" s="143">
        <v>0</v>
      </c>
      <c r="G42" s="144">
        <v>4451123</v>
      </c>
      <c r="H42" s="143">
        <v>363912.27061875199</v>
      </c>
      <c r="I42" s="114">
        <v>8.7966748173768901E-4</v>
      </c>
      <c r="J42" s="114">
        <v>0.99631704671488097</v>
      </c>
      <c r="K42" s="21"/>
      <c r="L42" s="21"/>
      <c r="M42" s="21"/>
      <c r="R42" s="70"/>
    </row>
    <row r="43" spans="1:18" ht="15.75" thickBot="1" x14ac:dyDescent="0.3">
      <c r="A43" s="112" t="s">
        <v>174</v>
      </c>
      <c r="B43" s="143" t="s">
        <v>290</v>
      </c>
      <c r="C43" s="143" t="s">
        <v>215</v>
      </c>
      <c r="D43" s="143">
        <v>12839.052867550001</v>
      </c>
      <c r="E43" s="143">
        <v>11.483644270376899</v>
      </c>
      <c r="F43" s="143">
        <v>309273.02932347101</v>
      </c>
      <c r="G43" s="144">
        <v>3201802.2571898559</v>
      </c>
      <c r="H43" s="143">
        <v>322112.08219102101</v>
      </c>
      <c r="I43" s="114">
        <v>7.7862591359308196E-4</v>
      </c>
      <c r="J43" s="114">
        <v>0.99709567262847398</v>
      </c>
      <c r="K43" s="21"/>
      <c r="L43" s="21"/>
      <c r="M43" s="21"/>
      <c r="R43" s="70"/>
    </row>
    <row r="44" spans="1:18" ht="15.75" thickBot="1" x14ac:dyDescent="0.3">
      <c r="A44" s="112" t="s">
        <v>174</v>
      </c>
      <c r="B44" s="143" t="s">
        <v>291</v>
      </c>
      <c r="C44" s="143" t="s">
        <v>217</v>
      </c>
      <c r="D44" s="143">
        <v>294551.88338099699</v>
      </c>
      <c r="E44" s="143">
        <v>16.020340524192001</v>
      </c>
      <c r="F44" s="143">
        <v>8934.3146486620099</v>
      </c>
      <c r="G44" s="144">
        <v>4536655.7047545006</v>
      </c>
      <c r="H44" s="143">
        <v>303486.19802965899</v>
      </c>
      <c r="I44" s="114">
        <v>7.33602467179734E-4</v>
      </c>
      <c r="J44" s="114">
        <v>0.997829275095654</v>
      </c>
      <c r="K44" s="21"/>
      <c r="L44" s="21"/>
      <c r="M44" s="21"/>
      <c r="R44" s="70"/>
    </row>
    <row r="45" spans="1:18" ht="15.75" thickBot="1" x14ac:dyDescent="0.3">
      <c r="A45" s="112" t="s">
        <v>174</v>
      </c>
      <c r="B45" s="143" t="s">
        <v>422</v>
      </c>
      <c r="C45" s="143" t="s">
        <v>215</v>
      </c>
      <c r="D45" s="143">
        <v>27134.553599999999</v>
      </c>
      <c r="E45" s="143">
        <v>15</v>
      </c>
      <c r="F45" s="143">
        <v>179002.67728896</v>
      </c>
      <c r="G45" s="144">
        <v>3092058.4633344002</v>
      </c>
      <c r="H45" s="143">
        <v>206137.23088896001</v>
      </c>
      <c r="I45" s="114">
        <v>4.9828553041137303E-4</v>
      </c>
      <c r="J45" s="114">
        <v>0.99832756062606598</v>
      </c>
      <c r="K45" s="21"/>
      <c r="L45" s="21"/>
      <c r="M45" s="21"/>
      <c r="R45" s="70"/>
    </row>
    <row r="46" spans="1:18" ht="15.75" thickBot="1" x14ac:dyDescent="0.3">
      <c r="A46" s="112" t="s">
        <v>174</v>
      </c>
      <c r="B46" s="143" t="s">
        <v>423</v>
      </c>
      <c r="C46" s="143" t="s">
        <v>215</v>
      </c>
      <c r="D46" s="143">
        <v>5836.5249999999996</v>
      </c>
      <c r="E46" s="143">
        <v>2</v>
      </c>
      <c r="F46" s="143">
        <v>120593.598274905</v>
      </c>
      <c r="G46" s="144">
        <v>632150.61637452606</v>
      </c>
      <c r="H46" s="143">
        <v>126430.123274905</v>
      </c>
      <c r="I46" s="114">
        <v>3.0561340503281999E-4</v>
      </c>
      <c r="J46" s="114">
        <v>0.99863317403109797</v>
      </c>
      <c r="K46" s="21"/>
      <c r="L46" s="21"/>
      <c r="M46" s="21"/>
      <c r="R46" s="70"/>
    </row>
    <row r="47" spans="1:18" ht="15.75" thickBot="1" x14ac:dyDescent="0.3">
      <c r="A47" s="112" t="s">
        <v>174</v>
      </c>
      <c r="B47" s="143" t="s">
        <v>373</v>
      </c>
      <c r="C47" s="143" t="s">
        <v>217</v>
      </c>
      <c r="D47" s="143">
        <v>112219.02618851099</v>
      </c>
      <c r="E47" s="143">
        <v>12</v>
      </c>
      <c r="F47" s="143">
        <v>0</v>
      </c>
      <c r="G47" s="144">
        <v>1346628</v>
      </c>
      <c r="H47" s="143">
        <v>112219.02618851099</v>
      </c>
      <c r="I47" s="114">
        <v>2.7126160929517401E-4</v>
      </c>
      <c r="J47" s="114">
        <v>0.998904435640394</v>
      </c>
      <c r="K47" s="21"/>
      <c r="L47" s="21"/>
      <c r="M47" s="21"/>
      <c r="R47" s="70"/>
    </row>
    <row r="48" spans="1:18" ht="15.75" thickBot="1" x14ac:dyDescent="0.3">
      <c r="A48" s="112" t="s">
        <v>174</v>
      </c>
      <c r="B48" s="143" t="s">
        <v>424</v>
      </c>
      <c r="C48" s="143" t="s">
        <v>215</v>
      </c>
      <c r="D48" s="143">
        <v>0</v>
      </c>
      <c r="E48" s="143"/>
      <c r="F48" s="143">
        <v>102940.368102079</v>
      </c>
      <c r="G48" s="144">
        <v>1544105.52153118</v>
      </c>
      <c r="H48" s="143">
        <v>102940.368102079</v>
      </c>
      <c r="I48" s="114">
        <v>2.4883275912499598E-4</v>
      </c>
      <c r="J48" s="114">
        <v>0.99915326839951801</v>
      </c>
      <c r="K48" s="21"/>
      <c r="L48" s="21"/>
      <c r="M48" s="21"/>
      <c r="R48" s="70"/>
    </row>
    <row r="49" spans="1:18" ht="15.75" thickBot="1" x14ac:dyDescent="0.3">
      <c r="A49" s="112" t="s">
        <v>174</v>
      </c>
      <c r="B49" s="143" t="s">
        <v>425</v>
      </c>
      <c r="C49" s="143" t="s">
        <v>267</v>
      </c>
      <c r="D49" s="143">
        <v>13305.591923972301</v>
      </c>
      <c r="E49" s="143">
        <v>19.690839600702301</v>
      </c>
      <c r="F49" s="143">
        <v>52710.221574978597</v>
      </c>
      <c r="G49" s="144">
        <v>1328359.6454447878</v>
      </c>
      <c r="H49" s="143">
        <v>66015.813498950898</v>
      </c>
      <c r="I49" s="114">
        <v>1.59576824152559E-4</v>
      </c>
      <c r="J49" s="114">
        <v>0.99931284522367103</v>
      </c>
      <c r="K49" s="21"/>
      <c r="L49" s="21"/>
      <c r="M49" s="21"/>
      <c r="R49" s="70"/>
    </row>
    <row r="50" spans="1:18" ht="15.75" thickBot="1" x14ac:dyDescent="0.3">
      <c r="A50" s="112" t="s">
        <v>174</v>
      </c>
      <c r="B50" s="143" t="s">
        <v>426</v>
      </c>
      <c r="C50" s="143" t="s">
        <v>267</v>
      </c>
      <c r="D50" s="143">
        <v>22662.716886168</v>
      </c>
      <c r="E50" s="143">
        <v>3.3613445378151301</v>
      </c>
      <c r="F50" s="143">
        <v>36174.979167693797</v>
      </c>
      <c r="G50" s="144">
        <v>1348093.7269853861</v>
      </c>
      <c r="H50" s="143">
        <v>58837.6960538618</v>
      </c>
      <c r="I50" s="114">
        <v>1.4222550899684099E-4</v>
      </c>
      <c r="J50" s="114">
        <v>0.99945507073266804</v>
      </c>
      <c r="K50" s="21"/>
      <c r="L50" s="21"/>
      <c r="M50" s="21"/>
      <c r="R50" s="70"/>
    </row>
    <row r="51" spans="1:18" ht="15.75" thickBot="1" x14ac:dyDescent="0.3">
      <c r="A51" s="112" t="s">
        <v>174</v>
      </c>
      <c r="B51" s="143" t="s">
        <v>410</v>
      </c>
      <c r="C51" s="143" t="s">
        <v>207</v>
      </c>
      <c r="D51" s="143">
        <v>54368.114393811702</v>
      </c>
      <c r="E51" s="143">
        <v>19</v>
      </c>
      <c r="F51" s="143">
        <v>0</v>
      </c>
      <c r="G51" s="144">
        <v>1032994.17348242</v>
      </c>
      <c r="H51" s="143">
        <v>54368.114393811702</v>
      </c>
      <c r="I51" s="114">
        <v>1.3142140602819899E-4</v>
      </c>
      <c r="J51" s="114">
        <v>0.99958649213869599</v>
      </c>
      <c r="K51" s="21"/>
      <c r="L51" s="21"/>
      <c r="M51" s="21"/>
      <c r="R51" s="70"/>
    </row>
    <row r="52" spans="1:18" ht="15.75" thickBot="1" x14ac:dyDescent="0.3">
      <c r="A52" s="112" t="s">
        <v>174</v>
      </c>
      <c r="B52" s="143" t="s">
        <v>398</v>
      </c>
      <c r="C52" s="143" t="s">
        <v>207</v>
      </c>
      <c r="D52" s="143">
        <v>38469.599999999999</v>
      </c>
      <c r="E52" s="143">
        <v>19</v>
      </c>
      <c r="F52" s="143">
        <v>0</v>
      </c>
      <c r="G52" s="144">
        <v>730922.4</v>
      </c>
      <c r="H52" s="143">
        <v>38469.599999999999</v>
      </c>
      <c r="I52" s="114">
        <v>9.2990698274389105E-5</v>
      </c>
      <c r="J52" s="114">
        <v>0.99967948283697095</v>
      </c>
      <c r="K52" s="21"/>
      <c r="L52" s="21"/>
      <c r="M52" s="21"/>
      <c r="R52" s="70"/>
    </row>
    <row r="53" spans="1:18" ht="15.75" thickBot="1" x14ac:dyDescent="0.3">
      <c r="A53" s="112" t="s">
        <v>174</v>
      </c>
      <c r="B53" s="143" t="s">
        <v>347</v>
      </c>
      <c r="C53" s="143" t="s">
        <v>263</v>
      </c>
      <c r="D53" s="143">
        <v>34998.761164124197</v>
      </c>
      <c r="E53" s="143">
        <v>8.2500285861960698</v>
      </c>
      <c r="F53" s="143">
        <v>0</v>
      </c>
      <c r="G53" s="144">
        <v>285129.03544547298</v>
      </c>
      <c r="H53" s="143">
        <v>34998.761164124197</v>
      </c>
      <c r="I53" s="114">
        <v>8.4600807894817705E-5</v>
      </c>
      <c r="J53" s="114">
        <v>0.99976408364486502</v>
      </c>
      <c r="K53" s="21"/>
      <c r="L53" s="21"/>
      <c r="M53" s="21"/>
      <c r="R53" s="70"/>
    </row>
    <row r="54" spans="1:18" ht="15.75" thickBot="1" x14ac:dyDescent="0.3">
      <c r="A54" s="112" t="s">
        <v>174</v>
      </c>
      <c r="B54" s="143" t="s">
        <v>399</v>
      </c>
      <c r="C54" s="143" t="s">
        <v>217</v>
      </c>
      <c r="D54" s="143">
        <v>25581.599999999999</v>
      </c>
      <c r="E54" s="143">
        <v>10</v>
      </c>
      <c r="F54" s="143">
        <v>0</v>
      </c>
      <c r="G54" s="144">
        <v>255816</v>
      </c>
      <c r="H54" s="143">
        <v>25581.599999999999</v>
      </c>
      <c r="I54" s="114">
        <v>6.1837160952443306E-5</v>
      </c>
      <c r="J54" s="114">
        <v>0.999825920805818</v>
      </c>
      <c r="K54" s="21"/>
      <c r="L54" s="21"/>
      <c r="M54" s="21"/>
      <c r="R54" s="70"/>
    </row>
    <row r="55" spans="1:18" ht="15.75" thickBot="1" x14ac:dyDescent="0.3">
      <c r="A55" s="112" t="s">
        <v>174</v>
      </c>
      <c r="B55" s="143" t="s">
        <v>352</v>
      </c>
      <c r="C55" s="143" t="s">
        <v>207</v>
      </c>
      <c r="D55" s="143">
        <v>20755.3548387097</v>
      </c>
      <c r="E55" s="143">
        <v>6</v>
      </c>
      <c r="F55" s="143">
        <v>0</v>
      </c>
      <c r="G55" s="144">
        <v>311330.32258064498</v>
      </c>
      <c r="H55" s="143">
        <v>20755.3548387097</v>
      </c>
      <c r="I55" s="114">
        <v>5.0170912600711603E-5</v>
      </c>
      <c r="J55" s="114">
        <v>0.99987609171841896</v>
      </c>
      <c r="K55" s="21"/>
      <c r="L55" s="21"/>
      <c r="M55" s="21"/>
      <c r="R55" s="70"/>
    </row>
    <row r="56" spans="1:18" ht="15.75" thickBot="1" x14ac:dyDescent="0.3">
      <c r="A56" s="112" t="s">
        <v>174</v>
      </c>
      <c r="B56" s="143" t="s">
        <v>427</v>
      </c>
      <c r="C56" s="143" t="s">
        <v>207</v>
      </c>
      <c r="D56" s="143">
        <v>0</v>
      </c>
      <c r="E56" s="143"/>
      <c r="F56" s="143">
        <v>15483.5565723775</v>
      </c>
      <c r="G56" s="144">
        <v>232253.34858566301</v>
      </c>
      <c r="H56" s="143">
        <v>15483.5565723775</v>
      </c>
      <c r="I56" s="114">
        <v>3.7427650337835402E-5</v>
      </c>
      <c r="J56" s="114">
        <v>0.99991351936875605</v>
      </c>
      <c r="K56" s="21"/>
      <c r="L56" s="21"/>
      <c r="M56" s="21"/>
      <c r="R56" s="70"/>
    </row>
    <row r="57" spans="1:18" ht="15.75" thickBot="1" x14ac:dyDescent="0.3">
      <c r="A57" s="112" t="s">
        <v>174</v>
      </c>
      <c r="B57" s="143" t="s">
        <v>409</v>
      </c>
      <c r="C57" s="143" t="s">
        <v>217</v>
      </c>
      <c r="D57" s="143">
        <v>12589.214720006899</v>
      </c>
      <c r="E57" s="143">
        <v>16</v>
      </c>
      <c r="F57" s="143">
        <v>0</v>
      </c>
      <c r="G57" s="144">
        <v>201427.43552011001</v>
      </c>
      <c r="H57" s="143">
        <v>12589.214720006899</v>
      </c>
      <c r="I57" s="114">
        <v>3.0431298155937701E-5</v>
      </c>
      <c r="J57" s="114">
        <v>0.999943950666912</v>
      </c>
      <c r="K57" s="21"/>
      <c r="L57" s="21"/>
      <c r="M57" s="21"/>
      <c r="R57" s="70"/>
    </row>
    <row r="58" spans="1:18" ht="15.75" thickBot="1" x14ac:dyDescent="0.3">
      <c r="A58" s="112" t="s">
        <v>174</v>
      </c>
      <c r="B58" s="143" t="s">
        <v>411</v>
      </c>
      <c r="C58" s="143" t="s">
        <v>207</v>
      </c>
      <c r="D58" s="143">
        <v>6712</v>
      </c>
      <c r="E58" s="143">
        <v>5.9677029872432099</v>
      </c>
      <c r="F58" s="143">
        <v>0</v>
      </c>
      <c r="G58" s="144">
        <v>39906</v>
      </c>
      <c r="H58" s="143">
        <v>6712</v>
      </c>
      <c r="I58" s="114">
        <v>1.6224592062763802E-5</v>
      </c>
      <c r="J58" s="114">
        <v>0.99996017525897496</v>
      </c>
      <c r="K58" s="21"/>
      <c r="L58" s="21"/>
      <c r="M58" s="21"/>
      <c r="R58" s="70"/>
    </row>
    <row r="59" spans="1:18" ht="15.75" thickBot="1" x14ac:dyDescent="0.3">
      <c r="A59" s="112" t="s">
        <v>174</v>
      </c>
      <c r="B59" s="143" t="s">
        <v>428</v>
      </c>
      <c r="C59" s="143" t="s">
        <v>207</v>
      </c>
      <c r="D59" s="143">
        <v>6025.99126676573</v>
      </c>
      <c r="E59" s="143">
        <v>15</v>
      </c>
      <c r="F59" s="143">
        <v>0</v>
      </c>
      <c r="G59" s="144">
        <v>96415.860268251694</v>
      </c>
      <c r="H59" s="143">
        <v>6025.99126676573</v>
      </c>
      <c r="I59" s="114">
        <v>1.45663364238754E-5</v>
      </c>
      <c r="J59" s="114">
        <v>0.99997474159539901</v>
      </c>
      <c r="K59" s="21"/>
      <c r="L59" s="21"/>
      <c r="M59" s="21"/>
      <c r="R59" s="70"/>
    </row>
    <row r="60" spans="1:18" ht="15.75" thickBot="1" x14ac:dyDescent="0.3">
      <c r="A60" s="112" t="s">
        <v>174</v>
      </c>
      <c r="B60" s="143" t="s">
        <v>400</v>
      </c>
      <c r="C60" s="143" t="s">
        <v>217</v>
      </c>
      <c r="D60" s="143">
        <v>2131.8995500000001</v>
      </c>
      <c r="E60" s="143">
        <v>16</v>
      </c>
      <c r="F60" s="143">
        <v>2833.1046000000001</v>
      </c>
      <c r="G60" s="144">
        <v>73773.857199999999</v>
      </c>
      <c r="H60" s="143">
        <v>4965.0041499999998</v>
      </c>
      <c r="I60" s="114">
        <v>1.20016637252204E-5</v>
      </c>
      <c r="J60" s="114">
        <v>0.99998674325912396</v>
      </c>
      <c r="K60" s="21"/>
      <c r="L60" s="21"/>
      <c r="M60" s="21"/>
      <c r="R60" s="70"/>
    </row>
    <row r="61" spans="1:18" ht="15.75" thickBot="1" x14ac:dyDescent="0.3">
      <c r="A61" s="112" t="s">
        <v>174</v>
      </c>
      <c r="B61" s="143" t="s">
        <v>228</v>
      </c>
      <c r="C61" s="143" t="s">
        <v>217</v>
      </c>
      <c r="D61" s="143">
        <v>3167.5641599999999</v>
      </c>
      <c r="E61" s="143">
        <v>16</v>
      </c>
      <c r="F61" s="143">
        <v>0</v>
      </c>
      <c r="G61" s="144">
        <v>50681.026559999998</v>
      </c>
      <c r="H61" s="143">
        <v>3167.5641599999999</v>
      </c>
      <c r="I61" s="114">
        <v>7.6567992146351604E-6</v>
      </c>
      <c r="J61" s="114">
        <v>0.99999440005833895</v>
      </c>
      <c r="K61" s="21"/>
      <c r="L61" s="21"/>
      <c r="M61" s="21"/>
      <c r="R61" s="70"/>
    </row>
    <row r="62" spans="1:18" ht="15.75" thickBot="1" x14ac:dyDescent="0.3">
      <c r="A62" s="112" t="s">
        <v>174</v>
      </c>
      <c r="B62" s="143" t="s">
        <v>429</v>
      </c>
      <c r="C62" s="143" t="s">
        <v>207</v>
      </c>
      <c r="D62" s="143">
        <v>1747.6226666666701</v>
      </c>
      <c r="E62" s="143">
        <v>15</v>
      </c>
      <c r="F62" s="143">
        <v>0</v>
      </c>
      <c r="G62" s="144">
        <v>8738.1133333333291</v>
      </c>
      <c r="H62" s="143">
        <v>1747.6226666666701</v>
      </c>
      <c r="I62" s="114">
        <v>4.2244435110706499E-6</v>
      </c>
      <c r="J62" s="114">
        <v>0.99999862450184995</v>
      </c>
      <c r="K62" s="21"/>
      <c r="L62" s="21"/>
      <c r="M62" s="21"/>
      <c r="R62" s="70"/>
    </row>
    <row r="63" spans="1:18" ht="15.75" thickBot="1" x14ac:dyDescent="0.3">
      <c r="A63" s="112" t="s">
        <v>174</v>
      </c>
      <c r="B63" s="143" t="s">
        <v>288</v>
      </c>
      <c r="C63" s="143" t="s">
        <v>217</v>
      </c>
      <c r="D63" s="143">
        <v>0</v>
      </c>
      <c r="E63" s="143"/>
      <c r="F63" s="143">
        <v>517.12294233600005</v>
      </c>
      <c r="G63" s="144">
        <v>3619.8605963519999</v>
      </c>
      <c r="H63" s="143">
        <v>517.12294233600005</v>
      </c>
      <c r="I63" s="114">
        <v>1.25001620764269E-6</v>
      </c>
      <c r="J63" s="114">
        <v>0.99999987451805705</v>
      </c>
      <c r="K63" s="21"/>
      <c r="L63" s="21"/>
      <c r="M63" s="21"/>
      <c r="R63" s="70"/>
    </row>
    <row r="64" spans="1:18" ht="15.75" thickBot="1" x14ac:dyDescent="0.3">
      <c r="A64" s="112" t="s">
        <v>174</v>
      </c>
      <c r="B64" s="143" t="s">
        <v>343</v>
      </c>
      <c r="C64" s="143" t="s">
        <v>254</v>
      </c>
      <c r="D64" s="143">
        <v>51.911000000000001</v>
      </c>
      <c r="E64" s="143">
        <v>1</v>
      </c>
      <c r="F64" s="143">
        <v>0</v>
      </c>
      <c r="G64" s="143">
        <v>51.911000000000001</v>
      </c>
      <c r="H64" s="143">
        <v>51.911000000000001</v>
      </c>
      <c r="I64" s="114">
        <v>1.2548194257600301E-7</v>
      </c>
      <c r="J64" s="114">
        <v>1</v>
      </c>
      <c r="K64" s="21"/>
      <c r="L64" s="21"/>
      <c r="M64" s="21"/>
      <c r="R64" s="70"/>
    </row>
    <row r="65" spans="4:13" x14ac:dyDescent="0.25">
      <c r="D65" s="98"/>
      <c r="E65" s="98"/>
      <c r="F65" s="98"/>
      <c r="G65" s="98"/>
      <c r="H65" s="98"/>
      <c r="I65" s="98"/>
      <c r="J65" s="98"/>
      <c r="K65" s="98"/>
      <c r="L65" s="98"/>
      <c r="M65" s="98"/>
    </row>
    <row r="66" spans="4:13" x14ac:dyDescent="0.25">
      <c r="K66" s="98"/>
      <c r="L66" s="98"/>
      <c r="M66" s="21"/>
    </row>
    <row r="67" spans="4:13" x14ac:dyDescent="0.25">
      <c r="D67" s="98"/>
      <c r="E67" s="98"/>
      <c r="F67" s="98"/>
      <c r="H67" s="98"/>
    </row>
    <row r="68" spans="4:13" x14ac:dyDescent="0.25">
      <c r="H68" s="98"/>
    </row>
    <row r="69" spans="4:13" x14ac:dyDescent="0.25">
      <c r="H69" s="98"/>
    </row>
    <row r="73" spans="4:13" x14ac:dyDescent="0.25">
      <c r="D73" s="98"/>
      <c r="E73" s="98"/>
      <c r="F73" s="98"/>
      <c r="H73" s="98"/>
    </row>
  </sheetData>
  <pageMargins left="0.7" right="0.7" top="0.75" bottom="0.75" header="0.3" footer="0.3"/>
  <pageSetup paperSize="9" orientation="portrait" horizontalDpi="300" verticalDpi="300"/>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O64"/>
  <sheetViews>
    <sheetView workbookViewId="0">
      <pane xSplit="2" ySplit="1" topLeftCell="C50" activePane="bottomRight" state="frozen"/>
      <selection pane="topRight" activeCell="C1" sqref="C1"/>
      <selection pane="bottomLeft" activeCell="A2" sqref="A2"/>
      <selection pane="bottomRight" activeCell="I1" sqref="I1:I1048576"/>
    </sheetView>
  </sheetViews>
  <sheetFormatPr defaultColWidth="11.42578125" defaultRowHeight="15" x14ac:dyDescent="0.25"/>
  <cols>
    <col min="1" max="1" width="15.7109375" customWidth="1"/>
    <col min="2" max="2" width="48.7109375" customWidth="1"/>
    <col min="3" max="3" width="20.7109375" customWidth="1"/>
    <col min="4" max="4" width="32.42578125" customWidth="1"/>
    <col min="5" max="5" width="33.28515625" customWidth="1"/>
    <col min="6" max="6" width="28.140625" customWidth="1"/>
    <col min="7" max="7" width="17.85546875" customWidth="1"/>
  </cols>
  <sheetData>
    <row r="1" spans="1:15" ht="26.25" thickBot="1" x14ac:dyDescent="0.3">
      <c r="A1" s="27" t="s">
        <v>83</v>
      </c>
      <c r="B1" s="27" t="s">
        <v>328</v>
      </c>
      <c r="C1" s="27" t="s">
        <v>194</v>
      </c>
      <c r="D1" s="27" t="s">
        <v>384</v>
      </c>
      <c r="E1" s="27" t="s">
        <v>274</v>
      </c>
      <c r="F1" s="27" t="s">
        <v>385</v>
      </c>
      <c r="G1" s="27" t="s">
        <v>334</v>
      </c>
      <c r="H1" s="27" t="s">
        <v>335</v>
      </c>
    </row>
    <row r="2" spans="1:15" ht="16.5" thickTop="1" thickBot="1" x14ac:dyDescent="0.3">
      <c r="A2" s="109" t="s">
        <v>174</v>
      </c>
      <c r="B2" s="109" t="s">
        <v>341</v>
      </c>
      <c r="C2" s="109" t="s">
        <v>263</v>
      </c>
      <c r="D2" s="144">
        <v>137887271.918127</v>
      </c>
      <c r="E2" s="144">
        <v>0</v>
      </c>
      <c r="F2" s="144">
        <v>137887271.918127</v>
      </c>
      <c r="G2" s="111">
        <v>0.33897462571067</v>
      </c>
      <c r="H2" s="111">
        <v>0.33897462571067</v>
      </c>
      <c r="K2" s="70"/>
      <c r="M2" s="20"/>
      <c r="N2" s="20"/>
      <c r="O2" s="20"/>
    </row>
    <row r="3" spans="1:15" ht="15.75" thickBot="1" x14ac:dyDescent="0.3">
      <c r="A3" s="112" t="s">
        <v>174</v>
      </c>
      <c r="B3" s="112" t="s">
        <v>391</v>
      </c>
      <c r="C3" s="112" t="s">
        <v>207</v>
      </c>
      <c r="D3" s="143">
        <v>6669296.8644467602</v>
      </c>
      <c r="E3" s="143">
        <v>39488030.286417298</v>
      </c>
      <c r="F3" s="143">
        <v>46157327.150864102</v>
      </c>
      <c r="G3" s="114">
        <v>0.113470681355269</v>
      </c>
      <c r="H3" s="114">
        <v>0.452445307065939</v>
      </c>
      <c r="K3" s="70"/>
      <c r="M3" s="20"/>
      <c r="N3" s="20"/>
      <c r="O3" s="20"/>
    </row>
    <row r="4" spans="1:15" ht="15.75" thickBot="1" x14ac:dyDescent="0.3">
      <c r="A4" s="112" t="s">
        <v>174</v>
      </c>
      <c r="B4" s="112" t="s">
        <v>346</v>
      </c>
      <c r="C4" s="112" t="s">
        <v>263</v>
      </c>
      <c r="D4" s="143">
        <v>34818885.032779999</v>
      </c>
      <c r="E4" s="143">
        <v>0</v>
      </c>
      <c r="F4" s="143">
        <v>34818885.032779999</v>
      </c>
      <c r="G4" s="114">
        <v>8.5596867335641896E-2</v>
      </c>
      <c r="H4" s="114">
        <v>0.53804217440158097</v>
      </c>
      <c r="K4" s="70"/>
      <c r="M4" s="20"/>
      <c r="N4" s="20"/>
      <c r="O4" s="20"/>
    </row>
    <row r="5" spans="1:15" ht="15.75" thickBot="1" x14ac:dyDescent="0.3">
      <c r="A5" s="112" t="s">
        <v>174</v>
      </c>
      <c r="B5" s="112" t="s">
        <v>414</v>
      </c>
      <c r="C5" s="112" t="s">
        <v>267</v>
      </c>
      <c r="D5" s="143">
        <v>4191633.9447784899</v>
      </c>
      <c r="E5" s="143">
        <v>20231880.873319902</v>
      </c>
      <c r="F5" s="143">
        <v>24423514.8180984</v>
      </c>
      <c r="G5" s="114">
        <v>6.0041450373459399E-2</v>
      </c>
      <c r="H5" s="114">
        <v>0.59808362477504096</v>
      </c>
      <c r="K5" s="70"/>
      <c r="M5" s="20"/>
      <c r="N5" s="20"/>
      <c r="O5" s="20"/>
    </row>
    <row r="6" spans="1:15" ht="15.75" thickBot="1" x14ac:dyDescent="0.3">
      <c r="A6" s="112" t="s">
        <v>174</v>
      </c>
      <c r="B6" s="112" t="s">
        <v>351</v>
      </c>
      <c r="C6" s="112" t="s">
        <v>267</v>
      </c>
      <c r="D6" s="143">
        <v>4857485.8600692097</v>
      </c>
      <c r="E6" s="143">
        <v>19301442.550104801</v>
      </c>
      <c r="F6" s="143">
        <v>24158928.410174001</v>
      </c>
      <c r="G6" s="114">
        <v>5.93910054313945E-2</v>
      </c>
      <c r="H6" s="114">
        <v>0.65747463020643504</v>
      </c>
      <c r="K6" s="70"/>
      <c r="M6" s="20"/>
      <c r="N6" s="20"/>
      <c r="O6" s="20"/>
    </row>
    <row r="7" spans="1:15" ht="15.75" thickBot="1" x14ac:dyDescent="0.3">
      <c r="A7" s="112" t="s">
        <v>174</v>
      </c>
      <c r="B7" s="112" t="s">
        <v>403</v>
      </c>
      <c r="C7" s="112" t="s">
        <v>267</v>
      </c>
      <c r="D7" s="143">
        <v>6168096.9259097204</v>
      </c>
      <c r="E7" s="143">
        <v>13711558.534176299</v>
      </c>
      <c r="F7" s="143">
        <v>19879655.460085999</v>
      </c>
      <c r="G7" s="114">
        <v>4.88710718190217E-2</v>
      </c>
      <c r="H7" s="114">
        <v>0.70634570202545699</v>
      </c>
      <c r="K7" s="70"/>
      <c r="M7" s="20"/>
      <c r="N7" s="20"/>
      <c r="O7" s="20"/>
    </row>
    <row r="8" spans="1:15" ht="15.75" thickBot="1" x14ac:dyDescent="0.3">
      <c r="A8" s="112" t="s">
        <v>174</v>
      </c>
      <c r="B8" s="112" t="s">
        <v>388</v>
      </c>
      <c r="C8" s="112" t="s">
        <v>263</v>
      </c>
      <c r="D8" s="143">
        <v>16278265.5003397</v>
      </c>
      <c r="E8" s="143">
        <v>0</v>
      </c>
      <c r="F8" s="143">
        <v>16278265.5003397</v>
      </c>
      <c r="G8" s="114">
        <v>4.0017609155926698E-2</v>
      </c>
      <c r="H8" s="114">
        <v>0.74636331118138399</v>
      </c>
      <c r="K8" s="70"/>
      <c r="M8" s="20"/>
      <c r="N8" s="20"/>
      <c r="O8" s="20"/>
    </row>
    <row r="9" spans="1:15" ht="15.75" thickBot="1" x14ac:dyDescent="0.3">
      <c r="A9" s="112" t="s">
        <v>174</v>
      </c>
      <c r="B9" s="112" t="s">
        <v>286</v>
      </c>
      <c r="C9" s="112" t="s">
        <v>215</v>
      </c>
      <c r="D9" s="143">
        <v>2852754.3619462498</v>
      </c>
      <c r="E9" s="143">
        <v>6952333.6149367504</v>
      </c>
      <c r="F9" s="143">
        <v>9805087.9768829998</v>
      </c>
      <c r="G9" s="114">
        <v>2.41042989740025E-2</v>
      </c>
      <c r="H9" s="114">
        <v>0.77046761015538601</v>
      </c>
      <c r="K9" s="70"/>
      <c r="M9" s="20"/>
      <c r="N9" s="20"/>
      <c r="O9" s="20"/>
    </row>
    <row r="10" spans="1:15" ht="15.75" thickBot="1" x14ac:dyDescent="0.3">
      <c r="A10" s="112" t="s">
        <v>174</v>
      </c>
      <c r="B10" s="112" t="s">
        <v>415</v>
      </c>
      <c r="C10" s="112" t="s">
        <v>207</v>
      </c>
      <c r="D10" s="143">
        <v>8885.1654201881993</v>
      </c>
      <c r="E10" s="143">
        <v>8360623.91263281</v>
      </c>
      <c r="F10" s="143">
        <v>8369509.0780530004</v>
      </c>
      <c r="G10" s="114">
        <v>2.0575149306018801E-2</v>
      </c>
      <c r="H10" s="114">
        <v>0.79104275946140501</v>
      </c>
      <c r="K10" s="70"/>
      <c r="M10" s="20"/>
      <c r="N10" s="20"/>
      <c r="O10" s="20"/>
    </row>
    <row r="11" spans="1:15" ht="15.75" thickBot="1" x14ac:dyDescent="0.3">
      <c r="A11" s="112" t="s">
        <v>174</v>
      </c>
      <c r="B11" s="112" t="s">
        <v>405</v>
      </c>
      <c r="C11" s="112" t="s">
        <v>215</v>
      </c>
      <c r="D11" s="143">
        <v>58787.003232741903</v>
      </c>
      <c r="E11" s="143">
        <v>7097111.0037067197</v>
      </c>
      <c r="F11" s="143">
        <v>7155898.0069394596</v>
      </c>
      <c r="G11" s="114">
        <v>1.75916733631972E-2</v>
      </c>
      <c r="H11" s="114">
        <v>0.80863443282460201</v>
      </c>
      <c r="K11" s="70"/>
      <c r="M11" s="20"/>
      <c r="N11" s="20"/>
      <c r="O11" s="20"/>
    </row>
    <row r="12" spans="1:15" ht="15.75" thickBot="1" x14ac:dyDescent="0.3">
      <c r="A12" s="112" t="s">
        <v>174</v>
      </c>
      <c r="B12" s="112" t="s">
        <v>389</v>
      </c>
      <c r="C12" s="112" t="s">
        <v>263</v>
      </c>
      <c r="D12" s="143">
        <v>6995683.93484334</v>
      </c>
      <c r="E12" s="143">
        <v>0</v>
      </c>
      <c r="F12" s="143">
        <v>6995683.93484334</v>
      </c>
      <c r="G12" s="114">
        <v>1.71978117371973E-2</v>
      </c>
      <c r="H12" s="114">
        <v>0.82583224456179904</v>
      </c>
      <c r="K12" s="70"/>
      <c r="M12" s="20"/>
      <c r="N12" s="20"/>
      <c r="O12" s="20"/>
    </row>
    <row r="13" spans="1:15" ht="15.75" thickBot="1" x14ac:dyDescent="0.3">
      <c r="A13" s="112" t="s">
        <v>174</v>
      </c>
      <c r="B13" s="112" t="s">
        <v>365</v>
      </c>
      <c r="C13" s="112" t="s">
        <v>268</v>
      </c>
      <c r="D13" s="143">
        <v>6326256.2305709198</v>
      </c>
      <c r="E13" s="143">
        <v>0</v>
      </c>
      <c r="F13" s="143">
        <v>6326256.2305709198</v>
      </c>
      <c r="G13" s="114">
        <v>1.55521268067504E-2</v>
      </c>
      <c r="H13" s="114">
        <v>0.84138437136855004</v>
      </c>
      <c r="K13" s="70"/>
      <c r="M13" s="20"/>
      <c r="N13" s="20"/>
      <c r="O13" s="20"/>
    </row>
    <row r="14" spans="1:15" ht="15.75" thickBot="1" x14ac:dyDescent="0.3">
      <c r="A14" s="112" t="s">
        <v>174</v>
      </c>
      <c r="B14" s="112" t="s">
        <v>393</v>
      </c>
      <c r="C14" s="112" t="s">
        <v>217</v>
      </c>
      <c r="D14" s="143">
        <v>5945290</v>
      </c>
      <c r="E14" s="143">
        <v>0</v>
      </c>
      <c r="F14" s="143">
        <v>5945290</v>
      </c>
      <c r="G14" s="114">
        <v>1.4615579991226599E-2</v>
      </c>
      <c r="H14" s="114">
        <v>0.85599995135977602</v>
      </c>
      <c r="K14" s="70"/>
      <c r="M14" s="20"/>
      <c r="N14" s="20"/>
      <c r="O14" s="20"/>
    </row>
    <row r="15" spans="1:15" ht="15.75" thickBot="1" x14ac:dyDescent="0.3">
      <c r="A15" s="112" t="s">
        <v>174</v>
      </c>
      <c r="B15" s="112" t="s">
        <v>354</v>
      </c>
      <c r="C15" s="112" t="s">
        <v>263</v>
      </c>
      <c r="D15" s="143">
        <v>5527974.7326347204</v>
      </c>
      <c r="E15" s="143">
        <v>0</v>
      </c>
      <c r="F15" s="143">
        <v>5527974.7326347204</v>
      </c>
      <c r="G15" s="114">
        <v>1.3589674665878701E-2</v>
      </c>
      <c r="H15" s="114">
        <v>0.86958962602565504</v>
      </c>
      <c r="K15" s="70"/>
      <c r="M15" s="20"/>
      <c r="N15" s="20"/>
      <c r="O15" s="20"/>
    </row>
    <row r="16" spans="1:15" ht="15.75" thickBot="1" x14ac:dyDescent="0.3">
      <c r="A16" s="112" t="s">
        <v>174</v>
      </c>
      <c r="B16" s="112" t="s">
        <v>336</v>
      </c>
      <c r="C16" s="112" t="s">
        <v>263</v>
      </c>
      <c r="D16" s="143">
        <v>5520269.6290233498</v>
      </c>
      <c r="E16" s="143">
        <v>-6861.6431376299997</v>
      </c>
      <c r="F16" s="143">
        <v>5513407.9858857198</v>
      </c>
      <c r="G16" s="114">
        <v>1.35538645620281E-2</v>
      </c>
      <c r="H16" s="114">
        <v>0.88314349058768304</v>
      </c>
      <c r="K16" s="70"/>
      <c r="M16" s="20"/>
      <c r="N16" s="20"/>
      <c r="O16" s="20"/>
    </row>
    <row r="17" spans="1:15" ht="15.75" thickBot="1" x14ac:dyDescent="0.3">
      <c r="A17" s="112" t="s">
        <v>174</v>
      </c>
      <c r="B17" s="112" t="s">
        <v>287</v>
      </c>
      <c r="C17" s="112" t="s">
        <v>215</v>
      </c>
      <c r="D17" s="143">
        <v>1605457.18600898</v>
      </c>
      <c r="E17" s="143">
        <v>2846913.8517962</v>
      </c>
      <c r="F17" s="143">
        <v>4452371.0378051801</v>
      </c>
      <c r="G17" s="114">
        <v>1.09454686068572E-2</v>
      </c>
      <c r="H17" s="114">
        <v>0.89408895919454001</v>
      </c>
      <c r="K17" s="70"/>
      <c r="M17" s="20"/>
      <c r="N17" s="20"/>
      <c r="O17" s="20"/>
    </row>
    <row r="18" spans="1:15" ht="15.75" thickBot="1" x14ac:dyDescent="0.3">
      <c r="A18" s="112" t="s">
        <v>174</v>
      </c>
      <c r="B18" s="112" t="s">
        <v>366</v>
      </c>
      <c r="C18" s="112" t="s">
        <v>207</v>
      </c>
      <c r="D18" s="143">
        <v>121852.620848027</v>
      </c>
      <c r="E18" s="143">
        <v>3493359.3878177898</v>
      </c>
      <c r="F18" s="143">
        <v>3615212.0086658201</v>
      </c>
      <c r="G18" s="114">
        <v>8.8874420420027005E-3</v>
      </c>
      <c r="H18" s="114">
        <v>0.90297640123654299</v>
      </c>
      <c r="K18" s="70"/>
      <c r="M18" s="20"/>
      <c r="N18" s="20"/>
      <c r="O18" s="20"/>
    </row>
    <row r="19" spans="1:15" ht="15.75" thickBot="1" x14ac:dyDescent="0.3">
      <c r="A19" s="112" t="s">
        <v>174</v>
      </c>
      <c r="B19" s="112" t="s">
        <v>395</v>
      </c>
      <c r="C19" s="112" t="s">
        <v>207</v>
      </c>
      <c r="D19" s="143">
        <v>3560259.65655954</v>
      </c>
      <c r="E19" s="143">
        <v>0</v>
      </c>
      <c r="F19" s="143">
        <v>3560259.65655954</v>
      </c>
      <c r="G19" s="114">
        <v>8.7523501460791409E-3</v>
      </c>
      <c r="H19" s="114">
        <v>0.91172875138262199</v>
      </c>
      <c r="K19" s="70"/>
      <c r="M19" s="20"/>
      <c r="N19" s="20"/>
      <c r="O19" s="20"/>
    </row>
    <row r="20" spans="1:15" ht="15.75" thickBot="1" x14ac:dyDescent="0.3">
      <c r="A20" s="112" t="s">
        <v>174</v>
      </c>
      <c r="B20" s="112" t="s">
        <v>392</v>
      </c>
      <c r="C20" s="112" t="s">
        <v>207</v>
      </c>
      <c r="D20" s="143">
        <v>3357589.1142751598</v>
      </c>
      <c r="E20" s="143">
        <v>0</v>
      </c>
      <c r="F20" s="143">
        <v>3357589.1142751598</v>
      </c>
      <c r="G20" s="114">
        <v>8.2541158256973605E-3</v>
      </c>
      <c r="H20" s="114">
        <v>0.91998286720832001</v>
      </c>
      <c r="K20" s="70"/>
      <c r="M20" s="20"/>
      <c r="N20" s="20"/>
      <c r="O20" s="20"/>
    </row>
    <row r="21" spans="1:15" ht="15.75" thickBot="1" x14ac:dyDescent="0.3">
      <c r="A21" s="112" t="s">
        <v>174</v>
      </c>
      <c r="B21" s="112" t="s">
        <v>390</v>
      </c>
      <c r="C21" s="112" t="s">
        <v>263</v>
      </c>
      <c r="D21" s="143">
        <v>2939349.52906845</v>
      </c>
      <c r="E21" s="143">
        <v>0</v>
      </c>
      <c r="F21" s="143">
        <v>2939349.52906845</v>
      </c>
      <c r="G21" s="114">
        <v>7.2259382072655904E-3</v>
      </c>
      <c r="H21" s="114">
        <v>0.92720880541558504</v>
      </c>
      <c r="K21" s="70"/>
      <c r="M21" s="20"/>
      <c r="N21" s="20"/>
      <c r="O21" s="20"/>
    </row>
    <row r="22" spans="1:15" ht="15.75" thickBot="1" x14ac:dyDescent="0.3">
      <c r="A22" s="112" t="s">
        <v>174</v>
      </c>
      <c r="B22" s="112" t="s">
        <v>396</v>
      </c>
      <c r="C22" s="112" t="s">
        <v>267</v>
      </c>
      <c r="D22" s="143">
        <v>491564.79999999999</v>
      </c>
      <c r="E22" s="143">
        <v>2359473.7584000002</v>
      </c>
      <c r="F22" s="143">
        <v>2851038.5584</v>
      </c>
      <c r="G22" s="114">
        <v>7.0088392842681396E-3</v>
      </c>
      <c r="H22" s="114">
        <v>0.93421764469985302</v>
      </c>
      <c r="K22" s="70"/>
      <c r="M22" s="20"/>
      <c r="N22" s="20"/>
      <c r="O22" s="20"/>
    </row>
    <row r="23" spans="1:15" ht="15.75" thickBot="1" x14ac:dyDescent="0.3">
      <c r="A23" s="112" t="s">
        <v>174</v>
      </c>
      <c r="B23" s="112" t="s">
        <v>416</v>
      </c>
      <c r="C23" s="112" t="s">
        <v>267</v>
      </c>
      <c r="D23" s="143">
        <v>410097.6</v>
      </c>
      <c r="E23" s="143">
        <v>2428274.88</v>
      </c>
      <c r="F23" s="143">
        <v>2838372.48</v>
      </c>
      <c r="G23" s="114">
        <v>6.9777016808828798E-3</v>
      </c>
      <c r="H23" s="114">
        <v>0.94119534638073599</v>
      </c>
      <c r="K23" s="70"/>
      <c r="M23" s="20"/>
      <c r="N23" s="20"/>
      <c r="O23" s="20"/>
    </row>
    <row r="24" spans="1:15" ht="15.75" thickBot="1" x14ac:dyDescent="0.3">
      <c r="A24" s="112" t="s">
        <v>174</v>
      </c>
      <c r="B24" s="112" t="s">
        <v>359</v>
      </c>
      <c r="C24" s="112" t="s">
        <v>207</v>
      </c>
      <c r="D24" s="143">
        <v>527642.93708339694</v>
      </c>
      <c r="E24" s="143">
        <v>1880628.2753958199</v>
      </c>
      <c r="F24" s="143">
        <v>2408271.21247921</v>
      </c>
      <c r="G24" s="114">
        <v>5.9203639429797703E-3</v>
      </c>
      <c r="H24" s="114">
        <v>0.947115710323716</v>
      </c>
      <c r="K24" s="70"/>
      <c r="M24" s="20"/>
      <c r="N24" s="20"/>
      <c r="O24" s="20"/>
    </row>
    <row r="25" spans="1:15" ht="15.75" thickBot="1" x14ac:dyDescent="0.3">
      <c r="A25" s="112" t="s">
        <v>174</v>
      </c>
      <c r="B25" s="112" t="s">
        <v>284</v>
      </c>
      <c r="C25" s="112" t="s">
        <v>215</v>
      </c>
      <c r="D25" s="143">
        <v>710152.68615949596</v>
      </c>
      <c r="E25" s="143">
        <v>1543213.50397779</v>
      </c>
      <c r="F25" s="143">
        <v>2253366.1901372802</v>
      </c>
      <c r="G25" s="114">
        <v>5.5395537982969702E-3</v>
      </c>
      <c r="H25" s="114">
        <v>0.95265526412201296</v>
      </c>
      <c r="K25" s="70"/>
      <c r="M25" s="20"/>
      <c r="N25" s="20"/>
      <c r="O25" s="20"/>
    </row>
    <row r="26" spans="1:15" ht="15.75" thickBot="1" x14ac:dyDescent="0.3">
      <c r="A26" s="112" t="s">
        <v>174</v>
      </c>
      <c r="B26" s="112" t="s">
        <v>417</v>
      </c>
      <c r="C26" s="112" t="s">
        <v>207</v>
      </c>
      <c r="D26" s="143">
        <v>0</v>
      </c>
      <c r="E26" s="143">
        <v>1778912.0442400901</v>
      </c>
      <c r="F26" s="143">
        <v>1778912.0442400901</v>
      </c>
      <c r="G26" s="114">
        <v>4.3731813384960804E-3</v>
      </c>
      <c r="H26" s="114">
        <v>0.95702844546050903</v>
      </c>
      <c r="K26" s="70"/>
      <c r="M26" s="20"/>
      <c r="N26" s="20"/>
      <c r="O26" s="20"/>
    </row>
    <row r="27" spans="1:15" ht="15.75" thickBot="1" x14ac:dyDescent="0.3">
      <c r="A27" s="112" t="s">
        <v>174</v>
      </c>
      <c r="B27" s="112" t="s">
        <v>353</v>
      </c>
      <c r="C27" s="112" t="s">
        <v>263</v>
      </c>
      <c r="D27" s="143">
        <v>1733579.55045</v>
      </c>
      <c r="E27" s="143">
        <v>0</v>
      </c>
      <c r="F27" s="143">
        <v>1733579.55045</v>
      </c>
      <c r="G27" s="114">
        <v>4.2617383829479504E-3</v>
      </c>
      <c r="H27" s="114">
        <v>0.96129018384345699</v>
      </c>
      <c r="K27" s="70"/>
      <c r="M27" s="20"/>
      <c r="N27" s="20"/>
      <c r="O27" s="20"/>
    </row>
    <row r="28" spans="1:15" ht="15.75" thickBot="1" x14ac:dyDescent="0.3">
      <c r="A28" s="112" t="s">
        <v>174</v>
      </c>
      <c r="B28" s="112" t="s">
        <v>418</v>
      </c>
      <c r="C28" s="112" t="s">
        <v>215</v>
      </c>
      <c r="D28" s="143">
        <v>39708</v>
      </c>
      <c r="E28" s="143">
        <v>1654855.58712095</v>
      </c>
      <c r="F28" s="143">
        <v>1694563.58712095</v>
      </c>
      <c r="G28" s="114">
        <v>4.1658236448997498E-3</v>
      </c>
      <c r="H28" s="114">
        <v>0.96545600748835703</v>
      </c>
      <c r="K28" s="70"/>
      <c r="M28" s="20"/>
      <c r="N28" s="20"/>
      <c r="O28" s="20"/>
    </row>
    <row r="29" spans="1:15" ht="15.75" thickBot="1" x14ac:dyDescent="0.3">
      <c r="A29" s="112" t="s">
        <v>174</v>
      </c>
      <c r="B29" s="112" t="s">
        <v>289</v>
      </c>
      <c r="C29" s="112" t="s">
        <v>215</v>
      </c>
      <c r="D29" s="143">
        <v>245622.019</v>
      </c>
      <c r="E29" s="143">
        <v>1350575.49</v>
      </c>
      <c r="F29" s="143">
        <v>1596197.5090000001</v>
      </c>
      <c r="G29" s="114">
        <v>3.9240057885462504E-3</v>
      </c>
      <c r="H29" s="114">
        <v>0.96938001327690304</v>
      </c>
      <c r="K29" s="70"/>
      <c r="M29" s="20"/>
      <c r="N29" s="20"/>
      <c r="O29" s="20"/>
    </row>
    <row r="30" spans="1:15" ht="15.75" thickBot="1" x14ac:dyDescent="0.3">
      <c r="A30" s="112" t="s">
        <v>174</v>
      </c>
      <c r="B30" s="112" t="s">
        <v>419</v>
      </c>
      <c r="C30" s="112" t="s">
        <v>207</v>
      </c>
      <c r="D30" s="143">
        <v>137500.69239770301</v>
      </c>
      <c r="E30" s="143">
        <v>1298458.9441967299</v>
      </c>
      <c r="F30" s="143">
        <v>1435959.6365944301</v>
      </c>
      <c r="G30" s="114">
        <v>3.5300856531504002E-3</v>
      </c>
      <c r="H30" s="114">
        <v>0.97291009893005298</v>
      </c>
      <c r="K30" s="70"/>
      <c r="M30" s="20"/>
      <c r="N30" s="20"/>
      <c r="O30" s="20"/>
    </row>
    <row r="31" spans="1:15" ht="15.75" thickBot="1" x14ac:dyDescent="0.3">
      <c r="A31" s="112" t="s">
        <v>174</v>
      </c>
      <c r="B31" s="112" t="s">
        <v>343</v>
      </c>
      <c r="C31" s="112" t="s">
        <v>207</v>
      </c>
      <c r="D31" s="143">
        <v>613764.83691030205</v>
      </c>
      <c r="E31" s="143">
        <v>794355.91460386198</v>
      </c>
      <c r="F31" s="143">
        <v>1408120.7515141601</v>
      </c>
      <c r="G31" s="114">
        <v>3.4616480408964701E-3</v>
      </c>
      <c r="H31" s="114">
        <v>0.97637174697094997</v>
      </c>
      <c r="K31" s="70"/>
      <c r="M31" s="20"/>
      <c r="N31" s="20"/>
      <c r="O31" s="20"/>
    </row>
    <row r="32" spans="1:15" ht="15.75" thickBot="1" x14ac:dyDescent="0.3">
      <c r="A32" s="112" t="s">
        <v>174</v>
      </c>
      <c r="B32" s="112" t="s">
        <v>420</v>
      </c>
      <c r="C32" s="112" t="s">
        <v>267</v>
      </c>
      <c r="D32" s="143">
        <v>298980.45</v>
      </c>
      <c r="E32" s="143">
        <v>1101206.01</v>
      </c>
      <c r="F32" s="143">
        <v>1400186.46</v>
      </c>
      <c r="G32" s="114">
        <v>3.4421428069551499E-3</v>
      </c>
      <c r="H32" s="114">
        <v>0.97981388977790496</v>
      </c>
      <c r="K32" s="70"/>
      <c r="M32" s="20"/>
      <c r="N32" s="20"/>
      <c r="O32" s="20"/>
    </row>
    <row r="33" spans="1:15" ht="15.75" thickBot="1" x14ac:dyDescent="0.3">
      <c r="A33" s="112" t="s">
        <v>174</v>
      </c>
      <c r="B33" s="112" t="s">
        <v>357</v>
      </c>
      <c r="C33" s="112" t="s">
        <v>207</v>
      </c>
      <c r="D33" s="143">
        <v>47076.611993571401</v>
      </c>
      <c r="E33" s="143">
        <v>1280508.1658457101</v>
      </c>
      <c r="F33" s="143">
        <v>1327584.77783928</v>
      </c>
      <c r="G33" s="114">
        <v>3.2636627507900899E-3</v>
      </c>
      <c r="H33" s="114">
        <v>0.983077552528695</v>
      </c>
      <c r="K33" s="70"/>
      <c r="M33" s="20"/>
      <c r="N33" s="20"/>
      <c r="O33" s="20"/>
    </row>
    <row r="34" spans="1:15" ht="15.75" thickBot="1" x14ac:dyDescent="0.3">
      <c r="A34" s="112" t="s">
        <v>174</v>
      </c>
      <c r="B34" s="112" t="s">
        <v>421</v>
      </c>
      <c r="C34" s="112" t="s">
        <v>267</v>
      </c>
      <c r="D34" s="143">
        <v>37281.599999999999</v>
      </c>
      <c r="E34" s="143">
        <v>1258655.8128</v>
      </c>
      <c r="F34" s="143">
        <v>1295937.4128</v>
      </c>
      <c r="G34" s="114">
        <v>3.1858625769981999E-3</v>
      </c>
      <c r="H34" s="114">
        <v>0.98626341510569304</v>
      </c>
      <c r="K34" s="70"/>
      <c r="M34" s="20"/>
      <c r="N34" s="20"/>
      <c r="O34" s="20"/>
    </row>
    <row r="35" spans="1:15" ht="15.75" thickBot="1" x14ac:dyDescent="0.3">
      <c r="A35" s="112" t="s">
        <v>174</v>
      </c>
      <c r="B35" s="112" t="s">
        <v>402</v>
      </c>
      <c r="C35" s="112" t="s">
        <v>207</v>
      </c>
      <c r="D35" s="143">
        <v>130397.215759507</v>
      </c>
      <c r="E35" s="143">
        <v>1111982.6709189899</v>
      </c>
      <c r="F35" s="143">
        <v>1242379.8866784901</v>
      </c>
      <c r="G35" s="114">
        <v>3.0541996459786699E-3</v>
      </c>
      <c r="H35" s="114">
        <v>0.98931761475167201</v>
      </c>
      <c r="K35" s="70"/>
      <c r="M35" s="20"/>
      <c r="N35" s="20"/>
      <c r="O35" s="20"/>
    </row>
    <row r="36" spans="1:15" ht="15.75" thickBot="1" x14ac:dyDescent="0.3">
      <c r="A36" s="112" t="s">
        <v>174</v>
      </c>
      <c r="B36" s="112" t="s">
        <v>404</v>
      </c>
      <c r="C36" s="112" t="s">
        <v>254</v>
      </c>
      <c r="D36" s="143">
        <v>16278.838</v>
      </c>
      <c r="E36" s="143">
        <v>544821.08783367602</v>
      </c>
      <c r="F36" s="143">
        <v>561099.92583367601</v>
      </c>
      <c r="G36" s="114">
        <v>1.3793777677949101E-3</v>
      </c>
      <c r="H36" s="114">
        <v>0.99069699251946697</v>
      </c>
      <c r="K36" s="70"/>
      <c r="M36" s="20"/>
      <c r="N36" s="20"/>
      <c r="O36" s="20"/>
    </row>
    <row r="37" spans="1:15" ht="15.75" thickBot="1" x14ac:dyDescent="0.3">
      <c r="A37" s="112" t="s">
        <v>174</v>
      </c>
      <c r="B37" s="112" t="s">
        <v>413</v>
      </c>
      <c r="C37" s="112" t="s">
        <v>207</v>
      </c>
      <c r="D37" s="143">
        <v>384330.70800000202</v>
      </c>
      <c r="E37" s="143">
        <v>0</v>
      </c>
      <c r="F37" s="143">
        <v>384330.70800000202</v>
      </c>
      <c r="G37" s="114">
        <v>9.4481786521074303E-4</v>
      </c>
      <c r="H37" s="114">
        <v>0.99164181038467802</v>
      </c>
      <c r="K37" s="70"/>
      <c r="M37" s="20"/>
      <c r="N37" s="20"/>
      <c r="O37" s="20"/>
    </row>
    <row r="38" spans="1:15" ht="15.75" thickBot="1" x14ac:dyDescent="0.3">
      <c r="A38" s="112" t="s">
        <v>174</v>
      </c>
      <c r="B38" s="112" t="s">
        <v>406</v>
      </c>
      <c r="C38" s="112" t="s">
        <v>267</v>
      </c>
      <c r="D38" s="143">
        <v>138602.657891159</v>
      </c>
      <c r="E38" s="143">
        <v>244950.399912063</v>
      </c>
      <c r="F38" s="143">
        <v>383553.05780322198</v>
      </c>
      <c r="G38" s="114">
        <v>9.4290613194689403E-4</v>
      </c>
      <c r="H38" s="114">
        <v>0.99258471651662505</v>
      </c>
      <c r="K38" s="70"/>
      <c r="M38" s="20"/>
      <c r="N38" s="20"/>
      <c r="O38" s="20"/>
    </row>
    <row r="39" spans="1:15" ht="15.75" thickBot="1" x14ac:dyDescent="0.3">
      <c r="A39" s="112" t="s">
        <v>174</v>
      </c>
      <c r="B39" s="112" t="s">
        <v>339</v>
      </c>
      <c r="C39" s="112" t="s">
        <v>263</v>
      </c>
      <c r="D39" s="143">
        <v>378728.88</v>
      </c>
      <c r="E39" s="143">
        <v>0</v>
      </c>
      <c r="F39" s="143">
        <v>378728.88</v>
      </c>
      <c r="G39" s="114">
        <v>9.31046633659192E-4</v>
      </c>
      <c r="H39" s="114">
        <v>0.993515763150284</v>
      </c>
      <c r="K39" s="70"/>
      <c r="M39" s="20"/>
      <c r="N39" s="20"/>
      <c r="O39" s="20"/>
    </row>
    <row r="40" spans="1:15" ht="15.75" thickBot="1" x14ac:dyDescent="0.3">
      <c r="A40" s="112" t="s">
        <v>174</v>
      </c>
      <c r="B40" s="112" t="s">
        <v>394</v>
      </c>
      <c r="C40" s="112" t="s">
        <v>217</v>
      </c>
      <c r="D40" s="143">
        <v>377307.64480000001</v>
      </c>
      <c r="E40" s="143">
        <v>0</v>
      </c>
      <c r="F40" s="143">
        <v>377307.64480000001</v>
      </c>
      <c r="G40" s="114">
        <v>9.2755274576609504E-4</v>
      </c>
      <c r="H40" s="114">
        <v>0.99444331589604995</v>
      </c>
      <c r="K40" s="70"/>
      <c r="M40" s="20"/>
      <c r="N40" s="20"/>
      <c r="O40" s="20"/>
    </row>
    <row r="41" spans="1:15" ht="15.75" thickBot="1" x14ac:dyDescent="0.3">
      <c r="A41" s="112" t="s">
        <v>174</v>
      </c>
      <c r="B41" s="112" t="s">
        <v>401</v>
      </c>
      <c r="C41" s="112" t="s">
        <v>215</v>
      </c>
      <c r="D41" s="143">
        <v>75759.329825694294</v>
      </c>
      <c r="E41" s="143">
        <v>297050.85756463802</v>
      </c>
      <c r="F41" s="143">
        <v>372810.18739033199</v>
      </c>
      <c r="G41" s="114">
        <v>9.1649643925655001E-4</v>
      </c>
      <c r="H41" s="114">
        <v>0.99535981233530602</v>
      </c>
      <c r="K41" s="70"/>
      <c r="M41" s="20"/>
      <c r="N41" s="20"/>
      <c r="O41" s="20"/>
    </row>
    <row r="42" spans="1:15" ht="15.75" thickBot="1" x14ac:dyDescent="0.3">
      <c r="A42" s="112" t="s">
        <v>174</v>
      </c>
      <c r="B42" s="112" t="s">
        <v>373</v>
      </c>
      <c r="C42" s="112" t="s">
        <v>207</v>
      </c>
      <c r="D42" s="143">
        <v>363912.27061875199</v>
      </c>
      <c r="E42" s="143">
        <v>0</v>
      </c>
      <c r="F42" s="143">
        <v>363912.27061875199</v>
      </c>
      <c r="G42" s="114">
        <v>8.9462228100181305E-4</v>
      </c>
      <c r="H42" s="114">
        <v>0.99625443461630803</v>
      </c>
      <c r="K42" s="70"/>
      <c r="M42" s="20"/>
      <c r="N42" s="20"/>
      <c r="O42" s="20"/>
    </row>
    <row r="43" spans="1:15" ht="15.75" thickBot="1" x14ac:dyDescent="0.3">
      <c r="A43" s="112" t="s">
        <v>174</v>
      </c>
      <c r="B43" s="112" t="s">
        <v>290</v>
      </c>
      <c r="C43" s="112" t="s">
        <v>215</v>
      </c>
      <c r="D43" s="143">
        <v>12839.052867550001</v>
      </c>
      <c r="E43" s="143">
        <v>309273.02932347101</v>
      </c>
      <c r="F43" s="143">
        <v>322112.08219102101</v>
      </c>
      <c r="G43" s="114">
        <v>7.9186295427193898E-4</v>
      </c>
      <c r="H43" s="114">
        <v>0.99704629757058005</v>
      </c>
      <c r="K43" s="70"/>
      <c r="M43" s="20"/>
      <c r="N43" s="20"/>
      <c r="O43" s="20"/>
    </row>
    <row r="44" spans="1:15" ht="15.75" thickBot="1" x14ac:dyDescent="0.3">
      <c r="A44" s="112" t="s">
        <v>174</v>
      </c>
      <c r="B44" s="112" t="s">
        <v>291</v>
      </c>
      <c r="C44" s="112" t="s">
        <v>217</v>
      </c>
      <c r="D44" s="143">
        <v>294551.88338099699</v>
      </c>
      <c r="E44" s="143">
        <v>8934.3146486620099</v>
      </c>
      <c r="F44" s="143">
        <v>303486.19802965899</v>
      </c>
      <c r="G44" s="114">
        <v>7.46074086131327E-4</v>
      </c>
      <c r="H44" s="114">
        <v>0.99779237165671197</v>
      </c>
      <c r="K44" s="70"/>
      <c r="M44" s="20"/>
      <c r="N44" s="20"/>
      <c r="O44" s="20"/>
    </row>
    <row r="45" spans="1:15" ht="15.75" thickBot="1" x14ac:dyDescent="0.3">
      <c r="A45" s="112" t="s">
        <v>174</v>
      </c>
      <c r="B45" s="112" t="s">
        <v>422</v>
      </c>
      <c r="C45" s="112" t="s">
        <v>215</v>
      </c>
      <c r="D45" s="143">
        <v>27134.553599999999</v>
      </c>
      <c r="E45" s="143">
        <v>179002.67728896</v>
      </c>
      <c r="F45" s="143">
        <v>206137.23088896001</v>
      </c>
      <c r="G45" s="114">
        <v>5.0675664050492701E-4</v>
      </c>
      <c r="H45" s="114">
        <v>0.99829912829721601</v>
      </c>
      <c r="K45" s="70"/>
      <c r="M45" s="20"/>
      <c r="N45" s="20"/>
      <c r="O45" s="20"/>
    </row>
    <row r="46" spans="1:15" ht="15.75" thickBot="1" x14ac:dyDescent="0.3">
      <c r="A46" s="112" t="s">
        <v>174</v>
      </c>
      <c r="B46" s="112" t="s">
        <v>423</v>
      </c>
      <c r="C46" s="112" t="s">
        <v>215</v>
      </c>
      <c r="D46" s="143">
        <v>5836.5249999999996</v>
      </c>
      <c r="E46" s="143">
        <v>120593.598274905</v>
      </c>
      <c r="F46" s="143">
        <v>126430.123274905</v>
      </c>
      <c r="G46" s="114">
        <v>3.1080898997778398E-4</v>
      </c>
      <c r="H46" s="114">
        <v>0.99860993728719405</v>
      </c>
      <c r="K46" s="70"/>
      <c r="M46" s="20"/>
      <c r="N46" s="20"/>
      <c r="O46" s="20"/>
    </row>
    <row r="47" spans="1:15" ht="15.75" thickBot="1" x14ac:dyDescent="0.3">
      <c r="A47" s="112" t="s">
        <v>174</v>
      </c>
      <c r="B47" s="112" t="s">
        <v>373</v>
      </c>
      <c r="C47" s="112" t="s">
        <v>217</v>
      </c>
      <c r="D47" s="143">
        <v>112219.02618851099</v>
      </c>
      <c r="E47" s="143">
        <v>0</v>
      </c>
      <c r="F47" s="143">
        <v>112219.02618851099</v>
      </c>
      <c r="G47" s="114">
        <v>2.7587319605868501E-4</v>
      </c>
      <c r="H47" s="114">
        <v>0.99888581048325298</v>
      </c>
      <c r="K47" s="70"/>
      <c r="M47" s="20"/>
      <c r="N47" s="20"/>
      <c r="O47" s="20"/>
    </row>
    <row r="48" spans="1:15" ht="15.75" thickBot="1" x14ac:dyDescent="0.3">
      <c r="A48" s="112" t="s">
        <v>174</v>
      </c>
      <c r="B48" s="112" t="s">
        <v>424</v>
      </c>
      <c r="C48" s="112" t="s">
        <v>215</v>
      </c>
      <c r="D48" s="143">
        <v>0</v>
      </c>
      <c r="E48" s="143">
        <v>102940.368102079</v>
      </c>
      <c r="F48" s="143">
        <v>102940.368102079</v>
      </c>
      <c r="G48" s="114">
        <v>2.5306304390908398E-4</v>
      </c>
      <c r="H48" s="114">
        <v>0.99913887352716202</v>
      </c>
      <c r="K48" s="70"/>
      <c r="M48" s="20"/>
      <c r="N48" s="20"/>
      <c r="O48" s="20"/>
    </row>
    <row r="49" spans="1:15" ht="15.75" thickBot="1" x14ac:dyDescent="0.3">
      <c r="A49" s="112" t="s">
        <v>174</v>
      </c>
      <c r="B49" s="112" t="s">
        <v>425</v>
      </c>
      <c r="C49" s="112" t="s">
        <v>267</v>
      </c>
      <c r="D49" s="143">
        <v>13305.591923972301</v>
      </c>
      <c r="E49" s="143">
        <v>52710.221574978597</v>
      </c>
      <c r="F49" s="143">
        <v>66015.813498950898</v>
      </c>
      <c r="G49" s="114">
        <v>1.6228971217212499E-4</v>
      </c>
      <c r="H49" s="114">
        <v>0.99930116323933404</v>
      </c>
      <c r="K49" s="70"/>
      <c r="M49" s="20"/>
      <c r="N49" s="20"/>
      <c r="O49" s="20"/>
    </row>
    <row r="50" spans="1:15" ht="15.75" thickBot="1" x14ac:dyDescent="0.3">
      <c r="A50" s="112" t="s">
        <v>174</v>
      </c>
      <c r="B50" s="112" t="s">
        <v>426</v>
      </c>
      <c r="C50" s="112" t="s">
        <v>267</v>
      </c>
      <c r="D50" s="143">
        <v>22662.716886168</v>
      </c>
      <c r="E50" s="143">
        <v>36174.979167693797</v>
      </c>
      <c r="F50" s="143">
        <v>58837.6960538618</v>
      </c>
      <c r="G50" s="114">
        <v>1.4464341574165301E-4</v>
      </c>
      <c r="H50" s="114">
        <v>0.99944580665507599</v>
      </c>
      <c r="K50" s="70"/>
      <c r="M50" s="20"/>
      <c r="N50" s="20"/>
      <c r="O50" s="20"/>
    </row>
    <row r="51" spans="1:15" ht="15.75" thickBot="1" x14ac:dyDescent="0.3">
      <c r="A51" s="112" t="s">
        <v>174</v>
      </c>
      <c r="B51" s="112" t="s">
        <v>410</v>
      </c>
      <c r="C51" s="112" t="s">
        <v>207</v>
      </c>
      <c r="D51" s="143">
        <v>54368.114393811702</v>
      </c>
      <c r="E51" s="143">
        <v>0</v>
      </c>
      <c r="F51" s="143">
        <v>54368.114393811702</v>
      </c>
      <c r="G51" s="114">
        <v>1.3365563747015099E-4</v>
      </c>
      <c r="H51" s="114">
        <v>0.99957946229254602</v>
      </c>
      <c r="K51" s="70"/>
      <c r="M51" s="20"/>
      <c r="N51" s="20"/>
      <c r="O51" s="20"/>
    </row>
    <row r="52" spans="1:15" ht="15.75" thickBot="1" x14ac:dyDescent="0.3">
      <c r="A52" s="112" t="s">
        <v>174</v>
      </c>
      <c r="B52" s="112" t="s">
        <v>398</v>
      </c>
      <c r="C52" s="112" t="s">
        <v>207</v>
      </c>
      <c r="D52" s="143">
        <v>38469.599999999999</v>
      </c>
      <c r="E52" s="143">
        <v>0</v>
      </c>
      <c r="F52" s="143">
        <v>38469.599999999999</v>
      </c>
      <c r="G52" s="114">
        <v>9.45715879343969E-5</v>
      </c>
      <c r="H52" s="114">
        <v>0.99967403388048004</v>
      </c>
      <c r="K52" s="70"/>
      <c r="M52" s="20"/>
      <c r="N52" s="20"/>
      <c r="O52" s="20"/>
    </row>
    <row r="53" spans="1:15" ht="15.75" thickBot="1" x14ac:dyDescent="0.3">
      <c r="A53" s="112" t="s">
        <v>174</v>
      </c>
      <c r="B53" s="112" t="s">
        <v>347</v>
      </c>
      <c r="C53" s="112" t="s">
        <v>263</v>
      </c>
      <c r="D53" s="143">
        <v>34998.761164124197</v>
      </c>
      <c r="E53" s="143">
        <v>0</v>
      </c>
      <c r="F53" s="143">
        <v>34998.761164124197</v>
      </c>
      <c r="G53" s="114">
        <v>8.6039065106679699E-5</v>
      </c>
      <c r="H53" s="114">
        <v>0.999760072945587</v>
      </c>
      <c r="K53" s="70"/>
      <c r="M53" s="20"/>
      <c r="N53" s="20"/>
      <c r="O53" s="20"/>
    </row>
    <row r="54" spans="1:15" ht="15.75" thickBot="1" x14ac:dyDescent="0.3">
      <c r="A54" s="112" t="s">
        <v>174</v>
      </c>
      <c r="B54" s="112" t="s">
        <v>399</v>
      </c>
      <c r="C54" s="112" t="s">
        <v>217</v>
      </c>
      <c r="D54" s="143">
        <v>25581.599999999999</v>
      </c>
      <c r="E54" s="143">
        <v>0</v>
      </c>
      <c r="F54" s="143">
        <v>25581.599999999999</v>
      </c>
      <c r="G54" s="114">
        <v>6.2888424467698307E-5</v>
      </c>
      <c r="H54" s="114">
        <v>0.999822961370055</v>
      </c>
      <c r="K54" s="70"/>
      <c r="M54" s="20"/>
      <c r="N54" s="20"/>
      <c r="O54" s="20"/>
    </row>
    <row r="55" spans="1:15" ht="15.75" thickBot="1" x14ac:dyDescent="0.3">
      <c r="A55" s="112" t="s">
        <v>174</v>
      </c>
      <c r="B55" s="112" t="s">
        <v>352</v>
      </c>
      <c r="C55" s="112" t="s">
        <v>207</v>
      </c>
      <c r="D55" s="143">
        <v>20755.3548387097</v>
      </c>
      <c r="E55" s="143">
        <v>0</v>
      </c>
      <c r="F55" s="143">
        <v>20755.3548387097</v>
      </c>
      <c r="G55" s="114">
        <v>5.1023843898523601E-5</v>
      </c>
      <c r="H55" s="114">
        <v>0.99987398521395299</v>
      </c>
      <c r="K55" s="70"/>
      <c r="M55" s="20"/>
      <c r="N55" s="20"/>
      <c r="O55" s="20"/>
    </row>
    <row r="56" spans="1:15" ht="15.75" thickBot="1" x14ac:dyDescent="0.3">
      <c r="A56" s="112" t="s">
        <v>174</v>
      </c>
      <c r="B56" s="112" t="s">
        <v>427</v>
      </c>
      <c r="C56" s="112" t="s">
        <v>207</v>
      </c>
      <c r="D56" s="143">
        <v>0</v>
      </c>
      <c r="E56" s="143">
        <v>15483.5565723775</v>
      </c>
      <c r="F56" s="143">
        <v>15483.5565723775</v>
      </c>
      <c r="G56" s="114">
        <v>3.8063939628220999E-5</v>
      </c>
      <c r="H56" s="114">
        <v>0.99991204915358101</v>
      </c>
      <c r="K56" s="70"/>
      <c r="M56" s="20"/>
      <c r="N56" s="20"/>
      <c r="O56" s="20"/>
    </row>
    <row r="57" spans="1:15" ht="15.75" thickBot="1" x14ac:dyDescent="0.3">
      <c r="A57" s="112" t="s">
        <v>174</v>
      </c>
      <c r="B57" s="112" t="s">
        <v>409</v>
      </c>
      <c r="C57" s="112" t="s">
        <v>217</v>
      </c>
      <c r="D57" s="143">
        <v>12589.214720006899</v>
      </c>
      <c r="E57" s="143">
        <v>0</v>
      </c>
      <c r="F57" s="143">
        <v>12589.214720006899</v>
      </c>
      <c r="G57" s="114">
        <v>3.0948645863698497E-5</v>
      </c>
      <c r="H57" s="114">
        <v>0.99994299779944495</v>
      </c>
      <c r="K57" s="70"/>
      <c r="M57" s="20"/>
      <c r="N57" s="20"/>
      <c r="O57" s="20"/>
    </row>
    <row r="58" spans="1:15" ht="15.75" thickBot="1" x14ac:dyDescent="0.3">
      <c r="A58" s="112" t="s">
        <v>174</v>
      </c>
      <c r="B58" s="112" t="s">
        <v>411</v>
      </c>
      <c r="C58" s="112" t="s">
        <v>207</v>
      </c>
      <c r="D58" s="143">
        <v>6712</v>
      </c>
      <c r="E58" s="143">
        <v>0</v>
      </c>
      <c r="F58" s="143">
        <v>6712</v>
      </c>
      <c r="G58" s="114">
        <v>1.6500418465896999E-5</v>
      </c>
      <c r="H58" s="114">
        <v>0.99995949821791097</v>
      </c>
      <c r="K58" s="70"/>
      <c r="M58" s="20"/>
      <c r="N58" s="20"/>
      <c r="O58" s="20"/>
    </row>
    <row r="59" spans="1:15" ht="15.75" thickBot="1" x14ac:dyDescent="0.3">
      <c r="A59" s="112" t="s">
        <v>174</v>
      </c>
      <c r="B59" s="112" t="s">
        <v>428</v>
      </c>
      <c r="C59" s="112" t="s">
        <v>207</v>
      </c>
      <c r="D59" s="143">
        <v>6025.99126676573</v>
      </c>
      <c r="E59" s="143">
        <v>0</v>
      </c>
      <c r="F59" s="143">
        <v>6025.99126676573</v>
      </c>
      <c r="G59" s="114">
        <v>1.4813971628944499E-5</v>
      </c>
      <c r="H59" s="114">
        <v>0.99997431218954003</v>
      </c>
      <c r="K59" s="70"/>
      <c r="M59" s="20"/>
      <c r="N59" s="20"/>
      <c r="O59" s="20"/>
    </row>
    <row r="60" spans="1:15" ht="15.75" thickBot="1" x14ac:dyDescent="0.3">
      <c r="A60" s="112" t="s">
        <v>174</v>
      </c>
      <c r="B60" s="112" t="s">
        <v>400</v>
      </c>
      <c r="C60" s="112" t="s">
        <v>217</v>
      </c>
      <c r="D60" s="143">
        <v>2131.8995500000001</v>
      </c>
      <c r="E60" s="143">
        <v>2833.1046000000001</v>
      </c>
      <c r="F60" s="143">
        <v>4965.0041499999998</v>
      </c>
      <c r="G60" s="114">
        <v>1.22056981763879E-5</v>
      </c>
      <c r="H60" s="114">
        <v>0.99998651788771598</v>
      </c>
      <c r="K60" s="70"/>
      <c r="M60" s="20"/>
      <c r="N60" s="20"/>
      <c r="O60" s="20"/>
    </row>
    <row r="61" spans="1:15" ht="15.75" thickBot="1" x14ac:dyDescent="0.3">
      <c r="A61" s="112" t="s">
        <v>174</v>
      </c>
      <c r="B61" s="112" t="s">
        <v>228</v>
      </c>
      <c r="C61" s="112" t="s">
        <v>217</v>
      </c>
      <c r="D61" s="143">
        <v>3167.5641599999999</v>
      </c>
      <c r="E61" s="143">
        <v>0</v>
      </c>
      <c r="F61" s="143">
        <v>3167.5641599999999</v>
      </c>
      <c r="G61" s="114">
        <v>7.7869687362302695E-6</v>
      </c>
      <c r="H61" s="114">
        <v>0.99999430485645302</v>
      </c>
      <c r="K61" s="70"/>
      <c r="M61" s="20"/>
      <c r="N61" s="20"/>
      <c r="O61" s="20"/>
    </row>
    <row r="62" spans="1:15" ht="15.75" thickBot="1" x14ac:dyDescent="0.3">
      <c r="A62" s="112" t="s">
        <v>174</v>
      </c>
      <c r="B62" s="112" t="s">
        <v>429</v>
      </c>
      <c r="C62" s="112" t="s">
        <v>207</v>
      </c>
      <c r="D62" s="143">
        <v>1747.6226666666701</v>
      </c>
      <c r="E62" s="143">
        <v>0</v>
      </c>
      <c r="F62" s="143">
        <v>1747.6226666666701</v>
      </c>
      <c r="G62" s="114">
        <v>4.2962612217650297E-6</v>
      </c>
      <c r="H62" s="114">
        <v>0.99999860111767402</v>
      </c>
      <c r="K62" s="70"/>
      <c r="M62" s="20"/>
      <c r="N62" s="20"/>
      <c r="O62" s="20"/>
    </row>
    <row r="63" spans="1:15" ht="15.75" thickBot="1" x14ac:dyDescent="0.3">
      <c r="A63" s="112" t="s">
        <v>174</v>
      </c>
      <c r="B63" s="112" t="s">
        <v>288</v>
      </c>
      <c r="C63" s="112" t="s">
        <v>217</v>
      </c>
      <c r="D63" s="143">
        <v>0</v>
      </c>
      <c r="E63" s="143">
        <v>517.12294233600005</v>
      </c>
      <c r="F63" s="143">
        <v>517.12294233600005</v>
      </c>
      <c r="G63" s="114">
        <v>1.27126712557508E-6</v>
      </c>
      <c r="H63" s="114">
        <v>0.99999987238480004</v>
      </c>
      <c r="K63" s="70"/>
      <c r="M63" s="20"/>
      <c r="N63" s="20"/>
      <c r="O63" s="20"/>
    </row>
    <row r="64" spans="1:15" ht="15.75" thickBot="1" x14ac:dyDescent="0.3">
      <c r="A64" s="112" t="s">
        <v>174</v>
      </c>
      <c r="B64" s="112" t="s">
        <v>343</v>
      </c>
      <c r="C64" s="112" t="s">
        <v>254</v>
      </c>
      <c r="D64" s="143">
        <v>51.911000000000001</v>
      </c>
      <c r="E64" s="143">
        <v>0</v>
      </c>
      <c r="F64" s="143">
        <v>51.911000000000001</v>
      </c>
      <c r="G64" s="114">
        <v>1.27615200086886E-7</v>
      </c>
      <c r="H64" s="114">
        <v>1</v>
      </c>
      <c r="K64" s="70"/>
      <c r="M64" s="20"/>
      <c r="N64" s="20"/>
      <c r="O64" s="20"/>
    </row>
  </sheetData>
  <pageMargins left="0.7" right="0.7" top="0.75" bottom="0.75" header="0.3" footer="0.3"/>
  <pageSetup paperSize="9" orientation="portrait" horizontalDpi="300" verticalDpi="300"/>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BF661"/>
  <sheetViews>
    <sheetView tabSelected="1" workbookViewId="0">
      <pane xSplit="2" ySplit="1" topLeftCell="C2" activePane="bottomRight" state="frozen"/>
      <selection pane="topRight" activeCell="C1" sqref="C1"/>
      <selection pane="bottomLeft" activeCell="A2" sqref="A2"/>
      <selection pane="bottomRight" activeCell="BG3" sqref="BG3"/>
    </sheetView>
  </sheetViews>
  <sheetFormatPr defaultColWidth="11.42578125" defaultRowHeight="15" x14ac:dyDescent="0.25"/>
  <cols>
    <col min="1" max="1" width="25.5703125" customWidth="1"/>
    <col min="2" max="2" width="61.5703125" customWidth="1"/>
    <col min="3" max="3" width="35.7109375" customWidth="1"/>
    <col min="4" max="4" width="5" customWidth="1"/>
    <col min="5" max="5" width="13.5703125" customWidth="1"/>
    <col min="6" max="6" width="10.140625" customWidth="1"/>
    <col min="7" max="7" width="24.7109375" customWidth="1"/>
    <col min="8" max="8" width="10.140625" style="20" customWidth="1"/>
    <col min="9" max="9" width="23" customWidth="1"/>
    <col min="10" max="10" width="10.140625" customWidth="1"/>
    <col min="11" max="14" width="8.42578125" customWidth="1"/>
    <col min="15" max="15" width="13.140625" style="21" customWidth="1"/>
    <col min="16" max="26" width="10.85546875" customWidth="1"/>
    <col min="27" max="39" width="10.140625" customWidth="1"/>
    <col min="40" max="43" width="4.140625" customWidth="1"/>
    <col min="44" max="44" width="11.85546875" customWidth="1"/>
    <col min="45" max="45" width="77" customWidth="1"/>
    <col min="46" max="46" width="36.7109375" customWidth="1"/>
    <col min="47" max="47" width="18.7109375" customWidth="1"/>
    <col min="48" max="49" width="55.5703125" customWidth="1"/>
    <col min="50" max="50" width="19.5703125" customWidth="1"/>
    <col min="51" max="51" width="8.42578125" customWidth="1"/>
    <col min="52" max="52" width="13.5703125" customWidth="1"/>
    <col min="53" max="53" width="10.140625" customWidth="1"/>
    <col min="54" max="54" width="17.85546875" customWidth="1"/>
    <col min="55" max="55" width="18.7109375" customWidth="1"/>
    <col min="56" max="56" width="22.140625" customWidth="1"/>
    <col min="57" max="57" width="16.28515625" style="21" bestFit="1" customWidth="1"/>
  </cols>
  <sheetData>
    <row r="1" spans="1:58" ht="39" thickBot="1" x14ac:dyDescent="0.3">
      <c r="A1" s="27" t="s">
        <v>194</v>
      </c>
      <c r="B1" s="27" t="s">
        <v>41</v>
      </c>
      <c r="C1" s="27" t="s">
        <v>192</v>
      </c>
      <c r="D1" s="27" t="s">
        <v>193</v>
      </c>
      <c r="E1" s="27" t="s">
        <v>262</v>
      </c>
      <c r="F1" s="27" t="s">
        <v>434</v>
      </c>
      <c r="G1" s="27" t="s">
        <v>86</v>
      </c>
      <c r="H1" s="61" t="s">
        <v>435</v>
      </c>
      <c r="I1" s="27" t="s">
        <v>186</v>
      </c>
      <c r="J1" s="27" t="s">
        <v>436</v>
      </c>
      <c r="K1" s="27" t="s">
        <v>89</v>
      </c>
      <c r="L1" s="27" t="s">
        <v>90</v>
      </c>
      <c r="M1" s="27" t="s">
        <v>91</v>
      </c>
      <c r="N1" s="27" t="s">
        <v>92</v>
      </c>
      <c r="O1" s="66" t="s">
        <v>93</v>
      </c>
      <c r="P1" s="27" t="s">
        <v>94</v>
      </c>
      <c r="Q1" s="27" t="s">
        <v>95</v>
      </c>
      <c r="R1" s="27" t="s">
        <v>96</v>
      </c>
      <c r="S1" s="27" t="s">
        <v>97</v>
      </c>
      <c r="T1" s="27" t="s">
        <v>98</v>
      </c>
      <c r="U1" s="27" t="s">
        <v>99</v>
      </c>
      <c r="V1" s="27" t="s">
        <v>100</v>
      </c>
      <c r="W1" s="27" t="s">
        <v>101</v>
      </c>
      <c r="X1" s="27" t="s">
        <v>102</v>
      </c>
      <c r="Y1" s="27" t="s">
        <v>103</v>
      </c>
      <c r="Z1" s="27" t="s">
        <v>104</v>
      </c>
      <c r="AA1" s="27" t="s">
        <v>105</v>
      </c>
      <c r="AB1" s="27" t="s">
        <v>106</v>
      </c>
      <c r="AC1" s="27" t="s">
        <v>107</v>
      </c>
      <c r="AD1" s="27" t="s">
        <v>108</v>
      </c>
      <c r="AE1" s="27" t="s">
        <v>109</v>
      </c>
      <c r="AF1" s="27" t="s">
        <v>110</v>
      </c>
      <c r="AG1" s="27" t="s">
        <v>111</v>
      </c>
      <c r="AH1" s="27" t="s">
        <v>112</v>
      </c>
      <c r="AI1" s="27" t="s">
        <v>113</v>
      </c>
      <c r="AJ1" s="27" t="s">
        <v>114</v>
      </c>
      <c r="AK1" s="27" t="s">
        <v>115</v>
      </c>
      <c r="AL1" s="27" t="s">
        <v>116</v>
      </c>
      <c r="AM1" s="27" t="s">
        <v>117</v>
      </c>
      <c r="AN1" s="27" t="s">
        <v>118</v>
      </c>
      <c r="AO1" s="27" t="s">
        <v>119</v>
      </c>
      <c r="AP1" s="27" t="s">
        <v>120</v>
      </c>
      <c r="AQ1" s="27" t="s">
        <v>121</v>
      </c>
      <c r="AR1" s="27" t="s">
        <v>437</v>
      </c>
      <c r="AS1" s="27" t="s">
        <v>438</v>
      </c>
      <c r="AT1" s="27" t="s">
        <v>84</v>
      </c>
      <c r="AU1" s="27" t="s">
        <v>83</v>
      </c>
      <c r="AV1" s="27" t="s">
        <v>439</v>
      </c>
      <c r="AW1" s="27" t="s">
        <v>328</v>
      </c>
      <c r="AX1" s="27" t="s">
        <v>440</v>
      </c>
      <c r="AY1" s="27" t="s">
        <v>441</v>
      </c>
      <c r="AZ1" s="27" t="s">
        <v>442</v>
      </c>
      <c r="BA1" s="27" t="s">
        <v>443</v>
      </c>
      <c r="BB1" s="27" t="s">
        <v>444</v>
      </c>
      <c r="BC1" s="27" t="s">
        <v>445</v>
      </c>
      <c r="BD1" s="27" t="s">
        <v>446</v>
      </c>
      <c r="BE1" s="66" t="s">
        <v>815</v>
      </c>
      <c r="BF1" s="134" t="s">
        <v>818</v>
      </c>
    </row>
    <row r="2" spans="1:58" ht="16.5" thickTop="1" thickBot="1" x14ac:dyDescent="0.3">
      <c r="A2" s="3" t="s">
        <v>207</v>
      </c>
      <c r="B2" s="3" t="s">
        <v>447</v>
      </c>
      <c r="C2" s="4" t="s">
        <v>448</v>
      </c>
      <c r="D2" s="1" t="s">
        <v>838</v>
      </c>
      <c r="E2" s="2" t="s">
        <v>838</v>
      </c>
      <c r="F2" s="1">
        <v>14</v>
      </c>
      <c r="G2" s="1">
        <v>2718297</v>
      </c>
      <c r="H2" s="1">
        <v>1</v>
      </c>
      <c r="I2" s="1">
        <v>12137194</v>
      </c>
      <c r="J2" s="1">
        <v>5</v>
      </c>
      <c r="K2" s="1"/>
      <c r="L2" s="1"/>
      <c r="M2" s="1"/>
      <c r="N2" s="1"/>
      <c r="O2" s="67">
        <v>2555199</v>
      </c>
      <c r="P2" s="1">
        <v>2555199</v>
      </c>
      <c r="Q2" s="1">
        <v>2555199</v>
      </c>
      <c r="R2" s="1">
        <v>2555199</v>
      </c>
      <c r="S2" s="1">
        <v>1916399</v>
      </c>
      <c r="T2" s="1"/>
      <c r="U2" s="1"/>
      <c r="V2" s="1"/>
      <c r="W2" s="1"/>
      <c r="X2" s="1"/>
      <c r="Y2" s="1"/>
      <c r="Z2" s="1"/>
      <c r="AA2" s="1"/>
      <c r="AB2" s="1"/>
      <c r="AC2" s="1"/>
      <c r="AD2" s="1"/>
      <c r="AE2" s="1"/>
      <c r="AF2" s="1"/>
      <c r="AG2" s="1"/>
      <c r="AH2" s="1"/>
      <c r="AI2" s="1"/>
      <c r="AJ2" s="1"/>
      <c r="AK2" s="1"/>
      <c r="AL2" s="1"/>
      <c r="AM2" s="1"/>
      <c r="AN2" s="1"/>
      <c r="AO2" s="1"/>
      <c r="AP2" s="1"/>
      <c r="AQ2" s="1"/>
      <c r="AR2" s="1" t="s">
        <v>839</v>
      </c>
      <c r="AS2" s="1" t="s">
        <v>840</v>
      </c>
      <c r="AT2" s="1" t="s">
        <v>841</v>
      </c>
      <c r="AU2" s="1" t="s">
        <v>842</v>
      </c>
      <c r="AV2" s="1" t="s">
        <v>843</v>
      </c>
      <c r="AW2" s="1" t="s">
        <v>843</v>
      </c>
      <c r="AX2" s="1" t="s">
        <v>844</v>
      </c>
      <c r="AY2" s="1"/>
      <c r="AZ2" s="1"/>
      <c r="BA2" s="1"/>
      <c r="BB2" s="1"/>
      <c r="BC2" s="1"/>
      <c r="BD2" s="1"/>
      <c r="BE2">
        <f>I2/H2</f>
        <v>12137194</v>
      </c>
      <c r="BF2" t="s">
        <v>817</v>
      </c>
    </row>
    <row r="3" spans="1:58" ht="15.75" thickBot="1" x14ac:dyDescent="0.3">
      <c r="A3" s="3" t="s">
        <v>450</v>
      </c>
      <c r="B3" s="3" t="s">
        <v>451</v>
      </c>
      <c r="C3" s="4" t="s">
        <v>448</v>
      </c>
      <c r="D3" s="1" t="s">
        <v>838</v>
      </c>
      <c r="E3" s="2" t="s">
        <v>838</v>
      </c>
      <c r="F3" s="1">
        <v>2</v>
      </c>
      <c r="G3" s="1">
        <v>616164</v>
      </c>
      <c r="H3" s="1">
        <v>1</v>
      </c>
      <c r="I3" s="1">
        <v>2027180</v>
      </c>
      <c r="J3" s="1">
        <v>4</v>
      </c>
      <c r="K3" s="1"/>
      <c r="L3" s="1"/>
      <c r="M3" s="1"/>
      <c r="N3" s="1"/>
      <c r="O3" s="67">
        <v>579194</v>
      </c>
      <c r="P3" s="1">
        <v>579194</v>
      </c>
      <c r="Q3" s="1">
        <v>579194</v>
      </c>
      <c r="R3" s="1">
        <v>289597</v>
      </c>
      <c r="S3" s="1"/>
      <c r="T3" s="1"/>
      <c r="U3" s="1"/>
      <c r="V3" s="1"/>
      <c r="W3" s="1"/>
      <c r="X3" s="1"/>
      <c r="Y3" s="1"/>
      <c r="Z3" s="1"/>
      <c r="AA3" s="1"/>
      <c r="AB3" s="1"/>
      <c r="AC3" s="1"/>
      <c r="AD3" s="1"/>
      <c r="AE3" s="1"/>
      <c r="AF3" s="1"/>
      <c r="AG3" s="1"/>
      <c r="AH3" s="1"/>
      <c r="AI3" s="1"/>
      <c r="AJ3" s="1"/>
      <c r="AK3" s="1"/>
      <c r="AL3" s="1"/>
      <c r="AM3" s="1"/>
      <c r="AN3" s="1"/>
      <c r="AO3" s="1"/>
      <c r="AP3" s="1"/>
      <c r="AQ3" s="1"/>
      <c r="AR3" s="1" t="s">
        <v>839</v>
      </c>
      <c r="AS3" s="1" t="s">
        <v>840</v>
      </c>
      <c r="AT3" s="1" t="s">
        <v>841</v>
      </c>
      <c r="AU3" s="1" t="s">
        <v>842</v>
      </c>
      <c r="AV3" s="1"/>
      <c r="AW3" s="1"/>
      <c r="AX3" s="1"/>
      <c r="AY3" s="1"/>
      <c r="AZ3" s="1"/>
      <c r="BA3" s="1"/>
      <c r="BB3" s="1"/>
      <c r="BC3" s="1"/>
      <c r="BD3" s="1"/>
      <c r="BE3" s="147">
        <f t="shared" ref="BE3:BE66" si="0">I3/H3</f>
        <v>2027180</v>
      </c>
      <c r="BF3" t="s">
        <v>817</v>
      </c>
    </row>
    <row r="4" spans="1:58" ht="15.75" thickBot="1" x14ac:dyDescent="0.3">
      <c r="A4" s="3" t="s">
        <v>450</v>
      </c>
      <c r="B4" s="3" t="s">
        <v>452</v>
      </c>
      <c r="C4" s="4" t="s">
        <v>448</v>
      </c>
      <c r="D4" s="1" t="s">
        <v>838</v>
      </c>
      <c r="E4" s="2" t="s">
        <v>838</v>
      </c>
      <c r="F4" s="1">
        <v>4</v>
      </c>
      <c r="G4" s="1">
        <v>276813</v>
      </c>
      <c r="H4" s="1">
        <v>1</v>
      </c>
      <c r="I4" s="1">
        <v>520408</v>
      </c>
      <c r="J4" s="1">
        <v>2</v>
      </c>
      <c r="K4" s="1"/>
      <c r="L4" s="1"/>
      <c r="M4" s="1"/>
      <c r="N4" s="1"/>
      <c r="O4" s="67">
        <v>260204</v>
      </c>
      <c r="P4" s="1">
        <v>260204</v>
      </c>
      <c r="Q4" s="1"/>
      <c r="R4" s="1"/>
      <c r="S4" s="1"/>
      <c r="T4" s="1"/>
      <c r="U4" s="1"/>
      <c r="V4" s="1"/>
      <c r="W4" s="1"/>
      <c r="X4" s="1"/>
      <c r="Y4" s="1"/>
      <c r="Z4" s="1"/>
      <c r="AA4" s="1"/>
      <c r="AB4" s="1"/>
      <c r="AC4" s="1"/>
      <c r="AD4" s="1"/>
      <c r="AE4" s="1"/>
      <c r="AF4" s="1"/>
      <c r="AG4" s="1"/>
      <c r="AH4" s="1"/>
      <c r="AI4" s="1"/>
      <c r="AJ4" s="1"/>
      <c r="AK4" s="1"/>
      <c r="AL4" s="1"/>
      <c r="AM4" s="1"/>
      <c r="AN4" s="1"/>
      <c r="AO4" s="1"/>
      <c r="AP4" s="1"/>
      <c r="AQ4" s="1"/>
      <c r="AR4" s="1" t="s">
        <v>839</v>
      </c>
      <c r="AS4" s="1" t="s">
        <v>840</v>
      </c>
      <c r="AT4" s="1" t="s">
        <v>841</v>
      </c>
      <c r="AU4" s="1" t="s">
        <v>842</v>
      </c>
      <c r="AV4" s="1" t="s">
        <v>845</v>
      </c>
      <c r="AW4" s="1" t="s">
        <v>845</v>
      </c>
      <c r="AX4" s="1" t="s">
        <v>846</v>
      </c>
      <c r="AY4" s="1"/>
      <c r="AZ4" s="1"/>
      <c r="BA4" s="1"/>
      <c r="BB4" s="1"/>
      <c r="BC4" s="1"/>
      <c r="BD4" s="1"/>
      <c r="BE4" s="147">
        <f t="shared" si="0"/>
        <v>520408</v>
      </c>
      <c r="BF4" t="s">
        <v>817</v>
      </c>
    </row>
    <row r="5" spans="1:58" ht="15.75" thickBot="1" x14ac:dyDescent="0.3">
      <c r="A5" s="3" t="s">
        <v>453</v>
      </c>
      <c r="B5" s="3" t="s">
        <v>454</v>
      </c>
      <c r="C5" s="4" t="s">
        <v>448</v>
      </c>
      <c r="D5" s="1" t="s">
        <v>838</v>
      </c>
      <c r="E5" s="2" t="s">
        <v>838</v>
      </c>
      <c r="F5" s="1">
        <v>2</v>
      </c>
      <c r="G5" s="1">
        <v>138849</v>
      </c>
      <c r="H5" s="1">
        <v>1</v>
      </c>
      <c r="I5" s="1">
        <v>469865</v>
      </c>
      <c r="J5" s="1">
        <v>4</v>
      </c>
      <c r="K5" s="1"/>
      <c r="L5" s="1"/>
      <c r="M5" s="1"/>
      <c r="N5" s="1"/>
      <c r="O5" s="67">
        <v>130518</v>
      </c>
      <c r="P5" s="1">
        <v>130518</v>
      </c>
      <c r="Q5" s="1">
        <v>130518</v>
      </c>
      <c r="R5" s="1">
        <v>78311</v>
      </c>
      <c r="S5" s="1"/>
      <c r="T5" s="1"/>
      <c r="U5" s="1"/>
      <c r="V5" s="1"/>
      <c r="W5" s="1"/>
      <c r="X5" s="1"/>
      <c r="Y5" s="1"/>
      <c r="Z5" s="1"/>
      <c r="AA5" s="1"/>
      <c r="AB5" s="1"/>
      <c r="AC5" s="1"/>
      <c r="AD5" s="1"/>
      <c r="AE5" s="1"/>
      <c r="AF5" s="1"/>
      <c r="AG5" s="1"/>
      <c r="AH5" s="1"/>
      <c r="AI5" s="1"/>
      <c r="AJ5" s="1"/>
      <c r="AK5" s="1"/>
      <c r="AL5" s="1"/>
      <c r="AM5" s="1"/>
      <c r="AN5" s="1"/>
      <c r="AO5" s="1"/>
      <c r="AP5" s="1"/>
      <c r="AQ5" s="1"/>
      <c r="AR5" s="1" t="s">
        <v>839</v>
      </c>
      <c r="AS5" s="1" t="s">
        <v>840</v>
      </c>
      <c r="AT5" s="1" t="s">
        <v>841</v>
      </c>
      <c r="AU5" s="1" t="s">
        <v>842</v>
      </c>
      <c r="AV5" s="1"/>
      <c r="AW5" s="1"/>
      <c r="AX5" s="1"/>
      <c r="AY5" s="1"/>
      <c r="AZ5" s="1"/>
      <c r="BA5" s="1"/>
      <c r="BB5" s="1"/>
      <c r="BC5" s="1"/>
      <c r="BD5" s="1"/>
      <c r="BE5" s="147">
        <f t="shared" si="0"/>
        <v>469865</v>
      </c>
      <c r="BF5" t="s">
        <v>817</v>
      </c>
    </row>
    <row r="6" spans="1:58" ht="15.75" thickBot="1" x14ac:dyDescent="0.3">
      <c r="A6" s="3" t="s">
        <v>263</v>
      </c>
      <c r="B6" s="3" t="s">
        <v>455</v>
      </c>
      <c r="C6" s="4" t="s">
        <v>448</v>
      </c>
      <c r="D6" s="1" t="s">
        <v>838</v>
      </c>
      <c r="E6" s="2" t="s">
        <v>838</v>
      </c>
      <c r="F6" s="1">
        <v>5</v>
      </c>
      <c r="G6" s="1">
        <v>38726</v>
      </c>
      <c r="H6" s="1">
        <v>1</v>
      </c>
      <c r="I6" s="1">
        <v>91006</v>
      </c>
      <c r="J6" s="1">
        <v>3</v>
      </c>
      <c r="K6" s="1"/>
      <c r="L6" s="1"/>
      <c r="M6" s="1"/>
      <c r="N6" s="1"/>
      <c r="O6" s="67">
        <v>36402</v>
      </c>
      <c r="P6" s="1">
        <v>36402</v>
      </c>
      <c r="Q6" s="1">
        <v>18201</v>
      </c>
      <c r="R6" s="1"/>
      <c r="S6" s="1"/>
      <c r="T6" s="1"/>
      <c r="U6" s="1"/>
      <c r="V6" s="1"/>
      <c r="W6" s="1"/>
      <c r="X6" s="1"/>
      <c r="Y6" s="1"/>
      <c r="Z6" s="1"/>
      <c r="AA6" s="1"/>
      <c r="AB6" s="1"/>
      <c r="AC6" s="1"/>
      <c r="AD6" s="1"/>
      <c r="AE6" s="1"/>
      <c r="AF6" s="1"/>
      <c r="AG6" s="1"/>
      <c r="AH6" s="1"/>
      <c r="AI6" s="1"/>
      <c r="AJ6" s="1"/>
      <c r="AK6" s="1"/>
      <c r="AL6" s="1"/>
      <c r="AM6" s="1"/>
      <c r="AN6" s="1"/>
      <c r="AO6" s="1"/>
      <c r="AP6" s="1"/>
      <c r="AQ6" s="1"/>
      <c r="AR6" s="1" t="s">
        <v>839</v>
      </c>
      <c r="AS6" s="1" t="s">
        <v>840</v>
      </c>
      <c r="AT6" s="1" t="s">
        <v>841</v>
      </c>
      <c r="AU6" s="1" t="s">
        <v>842</v>
      </c>
      <c r="AV6" s="1" t="s">
        <v>847</v>
      </c>
      <c r="AW6" s="1" t="s">
        <v>847</v>
      </c>
      <c r="AX6" s="1" t="s">
        <v>848</v>
      </c>
      <c r="AY6" s="1"/>
      <c r="AZ6" s="1"/>
      <c r="BA6" s="1"/>
      <c r="BB6" s="1"/>
      <c r="BC6" s="1"/>
      <c r="BD6" s="1"/>
      <c r="BE6" s="147">
        <f t="shared" si="0"/>
        <v>91006</v>
      </c>
      <c r="BF6" t="s">
        <v>817</v>
      </c>
    </row>
    <row r="7" spans="1:58" ht="15.75" thickBot="1" x14ac:dyDescent="0.3">
      <c r="A7" s="3" t="s">
        <v>456</v>
      </c>
      <c r="B7" s="3" t="s">
        <v>377</v>
      </c>
      <c r="C7" s="4" t="s">
        <v>448</v>
      </c>
      <c r="D7" s="1" t="s">
        <v>838</v>
      </c>
      <c r="E7" s="2" t="s">
        <v>838</v>
      </c>
      <c r="F7" s="1">
        <v>4</v>
      </c>
      <c r="G7" s="1">
        <v>33602</v>
      </c>
      <c r="H7" s="1">
        <v>1</v>
      </c>
      <c r="I7" s="1">
        <v>94758</v>
      </c>
      <c r="J7" s="1">
        <v>3</v>
      </c>
      <c r="K7" s="1"/>
      <c r="L7" s="1"/>
      <c r="M7" s="1"/>
      <c r="N7" s="1"/>
      <c r="O7" s="67">
        <v>31586</v>
      </c>
      <c r="P7" s="1">
        <v>31586</v>
      </c>
      <c r="Q7" s="1">
        <v>31586</v>
      </c>
      <c r="R7" s="1"/>
      <c r="S7" s="1"/>
      <c r="T7" s="1"/>
      <c r="U7" s="1"/>
      <c r="V7" s="1"/>
      <c r="W7" s="1"/>
      <c r="X7" s="1"/>
      <c r="Y7" s="1"/>
      <c r="Z7" s="1"/>
      <c r="AA7" s="1"/>
      <c r="AB7" s="1"/>
      <c r="AC7" s="1"/>
      <c r="AD7" s="1"/>
      <c r="AE7" s="1"/>
      <c r="AF7" s="1"/>
      <c r="AG7" s="1"/>
      <c r="AH7" s="1"/>
      <c r="AI7" s="1"/>
      <c r="AJ7" s="1"/>
      <c r="AK7" s="1"/>
      <c r="AL7" s="1"/>
      <c r="AM7" s="1"/>
      <c r="AN7" s="1"/>
      <c r="AO7" s="1"/>
      <c r="AP7" s="1"/>
      <c r="AQ7" s="1"/>
      <c r="AR7" s="1" t="s">
        <v>839</v>
      </c>
      <c r="AS7" s="1" t="s">
        <v>840</v>
      </c>
      <c r="AT7" s="1" t="s">
        <v>841</v>
      </c>
      <c r="AU7" s="1" t="s">
        <v>842</v>
      </c>
      <c r="AV7" s="1" t="s">
        <v>849</v>
      </c>
      <c r="AW7" s="1" t="s">
        <v>849</v>
      </c>
      <c r="AX7" s="1" t="s">
        <v>850</v>
      </c>
      <c r="AY7" s="1"/>
      <c r="AZ7" s="1"/>
      <c r="BA7" s="1"/>
      <c r="BB7" s="1"/>
      <c r="BC7" s="1"/>
      <c r="BD7" s="1"/>
      <c r="BE7" s="147">
        <f t="shared" si="0"/>
        <v>94758</v>
      </c>
      <c r="BF7" t="s">
        <v>817</v>
      </c>
    </row>
    <row r="8" spans="1:58" ht="15.75" thickBot="1" x14ac:dyDescent="0.3">
      <c r="A8" s="3" t="s">
        <v>207</v>
      </c>
      <c r="B8" s="3" t="s">
        <v>457</v>
      </c>
      <c r="C8" s="4" t="s">
        <v>448</v>
      </c>
      <c r="D8" s="1" t="s">
        <v>838</v>
      </c>
      <c r="E8" s="2" t="s">
        <v>838</v>
      </c>
      <c r="F8" s="1">
        <v>11</v>
      </c>
      <c r="G8" s="1">
        <v>23249</v>
      </c>
      <c r="H8" s="1">
        <v>1</v>
      </c>
      <c r="I8" s="1">
        <v>112002</v>
      </c>
      <c r="J8" s="1">
        <v>5</v>
      </c>
      <c r="K8" s="1"/>
      <c r="L8" s="1"/>
      <c r="M8" s="1"/>
      <c r="N8" s="1"/>
      <c r="O8" s="67">
        <v>21854</v>
      </c>
      <c r="P8" s="1">
        <v>21854</v>
      </c>
      <c r="Q8" s="1">
        <v>21854</v>
      </c>
      <c r="R8" s="1">
        <v>21854</v>
      </c>
      <c r="S8" s="1">
        <v>21854</v>
      </c>
      <c r="T8" s="1">
        <v>2732</v>
      </c>
      <c r="U8" s="1"/>
      <c r="V8" s="1"/>
      <c r="W8" s="1"/>
      <c r="X8" s="1"/>
      <c r="Y8" s="1"/>
      <c r="Z8" s="1"/>
      <c r="AA8" s="1"/>
      <c r="AB8" s="1"/>
      <c r="AC8" s="1"/>
      <c r="AD8" s="1"/>
      <c r="AE8" s="1"/>
      <c r="AF8" s="1"/>
      <c r="AG8" s="1"/>
      <c r="AH8" s="1"/>
      <c r="AI8" s="1"/>
      <c r="AJ8" s="1"/>
      <c r="AK8" s="1"/>
      <c r="AL8" s="1"/>
      <c r="AM8" s="1"/>
      <c r="AN8" s="1"/>
      <c r="AO8" s="1"/>
      <c r="AP8" s="1"/>
      <c r="AQ8" s="1"/>
      <c r="AR8" s="1" t="s">
        <v>839</v>
      </c>
      <c r="AS8" s="1" t="s">
        <v>840</v>
      </c>
      <c r="AT8" s="1" t="s">
        <v>841</v>
      </c>
      <c r="AU8" s="1" t="s">
        <v>842</v>
      </c>
      <c r="AV8" s="1"/>
      <c r="AW8" s="1"/>
      <c r="AX8" s="1"/>
      <c r="AY8" s="1"/>
      <c r="AZ8" s="1"/>
      <c r="BA8" s="1"/>
      <c r="BB8" s="1"/>
      <c r="BC8" s="1"/>
      <c r="BD8" s="1"/>
      <c r="BE8" s="147">
        <f t="shared" si="0"/>
        <v>112002</v>
      </c>
      <c r="BF8" t="s">
        <v>817</v>
      </c>
    </row>
    <row r="9" spans="1:58" ht="15.75" thickBot="1" x14ac:dyDescent="0.3">
      <c r="A9" s="3" t="s">
        <v>269</v>
      </c>
      <c r="B9" s="3" t="s">
        <v>458</v>
      </c>
      <c r="C9" s="4" t="s">
        <v>448</v>
      </c>
      <c r="D9" s="1" t="s">
        <v>838</v>
      </c>
      <c r="E9" s="2" t="s">
        <v>838</v>
      </c>
      <c r="F9" s="1">
        <v>1</v>
      </c>
      <c r="G9" s="1">
        <v>8994</v>
      </c>
      <c r="H9" s="1">
        <v>1</v>
      </c>
      <c r="I9" s="1">
        <v>16908</v>
      </c>
      <c r="J9" s="1">
        <v>2</v>
      </c>
      <c r="K9" s="1"/>
      <c r="L9" s="1"/>
      <c r="M9" s="1"/>
      <c r="N9" s="1"/>
      <c r="O9" s="67">
        <v>8454</v>
      </c>
      <c r="P9" s="1">
        <v>8454</v>
      </c>
      <c r="Q9" s="1"/>
      <c r="R9" s="1"/>
      <c r="S9" s="1"/>
      <c r="T9" s="1"/>
      <c r="U9" s="1"/>
      <c r="V9" s="1"/>
      <c r="W9" s="1"/>
      <c r="X9" s="1"/>
      <c r="Y9" s="1"/>
      <c r="Z9" s="1"/>
      <c r="AA9" s="1"/>
      <c r="AB9" s="1"/>
      <c r="AC9" s="1"/>
      <c r="AD9" s="1"/>
      <c r="AE9" s="1"/>
      <c r="AF9" s="1"/>
      <c r="AG9" s="1"/>
      <c r="AH9" s="1"/>
      <c r="AI9" s="1"/>
      <c r="AJ9" s="1"/>
      <c r="AK9" s="1"/>
      <c r="AL9" s="1"/>
      <c r="AM9" s="1"/>
      <c r="AN9" s="1"/>
      <c r="AO9" s="1"/>
      <c r="AP9" s="1"/>
      <c r="AQ9" s="1"/>
      <c r="AR9" s="1" t="s">
        <v>839</v>
      </c>
      <c r="AS9" s="1" t="s">
        <v>840</v>
      </c>
      <c r="AT9" s="1" t="s">
        <v>841</v>
      </c>
      <c r="AU9" s="1" t="s">
        <v>842</v>
      </c>
      <c r="AV9" s="1"/>
      <c r="AW9" s="1"/>
      <c r="AX9" s="1"/>
      <c r="AY9" s="1"/>
      <c r="AZ9" s="1"/>
      <c r="BA9" s="1"/>
      <c r="BB9" s="1"/>
      <c r="BC9" s="1"/>
      <c r="BD9" s="1"/>
      <c r="BE9" s="147">
        <f t="shared" si="0"/>
        <v>16908</v>
      </c>
      <c r="BF9" t="s">
        <v>817</v>
      </c>
    </row>
    <row r="10" spans="1:58" ht="15.75" thickBot="1" x14ac:dyDescent="0.3">
      <c r="A10" s="3" t="s">
        <v>263</v>
      </c>
      <c r="B10" s="3" t="s">
        <v>459</v>
      </c>
      <c r="C10" s="4" t="s">
        <v>448</v>
      </c>
      <c r="D10" s="1" t="s">
        <v>838</v>
      </c>
      <c r="E10" s="2" t="s">
        <v>838</v>
      </c>
      <c r="F10" s="1">
        <v>1</v>
      </c>
      <c r="G10" s="1">
        <v>1020</v>
      </c>
      <c r="H10" s="1">
        <v>1</v>
      </c>
      <c r="I10" s="1">
        <v>2397</v>
      </c>
      <c r="J10" s="1">
        <v>3</v>
      </c>
      <c r="K10" s="1"/>
      <c r="L10" s="1"/>
      <c r="M10" s="1"/>
      <c r="N10" s="1"/>
      <c r="O10" s="67">
        <v>959</v>
      </c>
      <c r="P10" s="1">
        <v>959</v>
      </c>
      <c r="Q10" s="1">
        <v>479</v>
      </c>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t="s">
        <v>839</v>
      </c>
      <c r="AS10" s="1" t="s">
        <v>840</v>
      </c>
      <c r="AT10" s="1" t="s">
        <v>841</v>
      </c>
      <c r="AU10" s="1" t="s">
        <v>842</v>
      </c>
      <c r="AV10" s="1" t="s">
        <v>851</v>
      </c>
      <c r="AW10" s="1" t="s">
        <v>851</v>
      </c>
      <c r="AX10" s="1" t="s">
        <v>848</v>
      </c>
      <c r="AY10" s="1"/>
      <c r="AZ10" s="1"/>
      <c r="BA10" s="1"/>
      <c r="BB10" s="1"/>
      <c r="BC10" s="1"/>
      <c r="BD10" s="1"/>
      <c r="BE10" s="147">
        <f t="shared" si="0"/>
        <v>2397</v>
      </c>
      <c r="BF10" t="s">
        <v>817</v>
      </c>
    </row>
    <row r="11" spans="1:58" ht="15.75" thickBot="1" x14ac:dyDescent="0.3">
      <c r="A11" s="3" t="s">
        <v>460</v>
      </c>
      <c r="B11" s="3" t="s">
        <v>461</v>
      </c>
      <c r="C11" s="4" t="s">
        <v>462</v>
      </c>
      <c r="D11" s="1" t="s">
        <v>838</v>
      </c>
      <c r="E11" s="2" t="s">
        <v>838</v>
      </c>
      <c r="F11" s="1">
        <v>14570</v>
      </c>
      <c r="G11" s="1"/>
      <c r="H11" s="1"/>
      <c r="I11" s="1">
        <v>5600856</v>
      </c>
      <c r="J11" s="1">
        <v>10</v>
      </c>
      <c r="K11" s="1"/>
      <c r="L11" s="1"/>
      <c r="M11" s="1"/>
      <c r="N11" s="1"/>
      <c r="O11" s="67">
        <v>1723871</v>
      </c>
      <c r="P11" s="1">
        <v>1207468</v>
      </c>
      <c r="Q11" s="1">
        <v>847983</v>
      </c>
      <c r="R11" s="1">
        <v>586721</v>
      </c>
      <c r="S11" s="1">
        <v>414774</v>
      </c>
      <c r="T11" s="1">
        <v>291934</v>
      </c>
      <c r="U11" s="1">
        <v>207917</v>
      </c>
      <c r="V11" s="1">
        <v>146121</v>
      </c>
      <c r="W11" s="1">
        <v>102057</v>
      </c>
      <c r="X11" s="1">
        <v>72009</v>
      </c>
      <c r="Y11" s="1"/>
      <c r="Z11" s="1"/>
      <c r="AA11" s="1"/>
      <c r="AB11" s="1"/>
      <c r="AC11" s="1"/>
      <c r="AD11" s="1"/>
      <c r="AE11" s="1"/>
      <c r="AF11" s="1"/>
      <c r="AG11" s="1"/>
      <c r="AH11" s="1"/>
      <c r="AI11" s="1"/>
      <c r="AJ11" s="1"/>
      <c r="AK11" s="1"/>
      <c r="AL11" s="1"/>
      <c r="AM11" s="1"/>
      <c r="AN11" s="1"/>
      <c r="AO11" s="1"/>
      <c r="AP11" s="1"/>
      <c r="AQ11" s="1"/>
      <c r="AR11" s="1" t="s">
        <v>839</v>
      </c>
      <c r="AS11" s="1" t="s">
        <v>852</v>
      </c>
      <c r="AT11" s="1" t="s">
        <v>853</v>
      </c>
      <c r="AU11" s="1" t="s">
        <v>854</v>
      </c>
      <c r="AV11" s="1" t="s">
        <v>855</v>
      </c>
      <c r="AW11" s="1" t="s">
        <v>855</v>
      </c>
      <c r="AX11" s="1" t="s">
        <v>856</v>
      </c>
      <c r="AY11" s="1"/>
      <c r="AZ11" s="1"/>
      <c r="BA11" s="1"/>
      <c r="BB11" s="1"/>
      <c r="BC11" s="1"/>
      <c r="BD11" s="1"/>
      <c r="BE11" s="22">
        <f>I11</f>
        <v>5600856</v>
      </c>
      <c r="BF11" t="s">
        <v>816</v>
      </c>
    </row>
    <row r="12" spans="1:58" ht="15.75" thickBot="1" x14ac:dyDescent="0.3">
      <c r="A12" s="3" t="s">
        <v>460</v>
      </c>
      <c r="B12" s="3" t="s">
        <v>463</v>
      </c>
      <c r="C12" s="4" t="s">
        <v>462</v>
      </c>
      <c r="D12" s="1" t="s">
        <v>838</v>
      </c>
      <c r="E12" s="2" t="s">
        <v>838</v>
      </c>
      <c r="F12" s="1">
        <v>4547</v>
      </c>
      <c r="G12" s="1"/>
      <c r="H12" s="1"/>
      <c r="I12" s="1">
        <v>2219503</v>
      </c>
      <c r="J12" s="1">
        <v>10</v>
      </c>
      <c r="K12" s="1"/>
      <c r="L12" s="1"/>
      <c r="M12" s="1"/>
      <c r="N12" s="1"/>
      <c r="O12" s="67">
        <v>683134</v>
      </c>
      <c r="P12" s="1">
        <v>478495</v>
      </c>
      <c r="Q12" s="1">
        <v>336038</v>
      </c>
      <c r="R12" s="1">
        <v>232505</v>
      </c>
      <c r="S12" s="1">
        <v>164366</v>
      </c>
      <c r="T12" s="1">
        <v>115687</v>
      </c>
      <c r="U12" s="1">
        <v>82393</v>
      </c>
      <c r="V12" s="1">
        <v>57905</v>
      </c>
      <c r="W12" s="1">
        <v>40443</v>
      </c>
      <c r="X12" s="1">
        <v>28536</v>
      </c>
      <c r="Y12" s="1"/>
      <c r="Z12" s="1"/>
      <c r="AA12" s="1"/>
      <c r="AB12" s="1"/>
      <c r="AC12" s="1"/>
      <c r="AD12" s="1"/>
      <c r="AE12" s="1"/>
      <c r="AF12" s="1"/>
      <c r="AG12" s="1"/>
      <c r="AH12" s="1"/>
      <c r="AI12" s="1"/>
      <c r="AJ12" s="1"/>
      <c r="AK12" s="1"/>
      <c r="AL12" s="1"/>
      <c r="AM12" s="1"/>
      <c r="AN12" s="1"/>
      <c r="AO12" s="1"/>
      <c r="AP12" s="1"/>
      <c r="AQ12" s="1"/>
      <c r="AR12" s="1" t="s">
        <v>839</v>
      </c>
      <c r="AS12" s="1" t="s">
        <v>852</v>
      </c>
      <c r="AT12" s="1" t="s">
        <v>853</v>
      </c>
      <c r="AU12" s="1" t="s">
        <v>854</v>
      </c>
      <c r="AV12" s="1" t="s">
        <v>855</v>
      </c>
      <c r="AW12" s="1" t="s">
        <v>855</v>
      </c>
      <c r="AX12" s="1" t="s">
        <v>856</v>
      </c>
      <c r="AY12" s="1"/>
      <c r="AZ12" s="1"/>
      <c r="BA12" s="1"/>
      <c r="BB12" s="1"/>
      <c r="BC12" s="1"/>
      <c r="BD12" s="1"/>
      <c r="BE12" s="22">
        <f t="shared" ref="BE12:BE21" si="1">I12</f>
        <v>2219503</v>
      </c>
      <c r="BF12" t="s">
        <v>816</v>
      </c>
    </row>
    <row r="13" spans="1:58" ht="15.75" thickBot="1" x14ac:dyDescent="0.3">
      <c r="A13" s="3" t="s">
        <v>460</v>
      </c>
      <c r="B13" s="3" t="s">
        <v>464</v>
      </c>
      <c r="C13" s="4" t="s">
        <v>462</v>
      </c>
      <c r="D13" s="1" t="s">
        <v>838</v>
      </c>
      <c r="E13" s="2" t="s">
        <v>838</v>
      </c>
      <c r="F13" s="1">
        <v>1497</v>
      </c>
      <c r="G13" s="1"/>
      <c r="H13" s="1"/>
      <c r="I13" s="1">
        <v>-443049</v>
      </c>
      <c r="J13" s="1">
        <v>10</v>
      </c>
      <c r="K13" s="1"/>
      <c r="L13" s="1"/>
      <c r="M13" s="1"/>
      <c r="N13" s="1"/>
      <c r="O13" s="67">
        <v>-136365</v>
      </c>
      <c r="P13" s="1">
        <v>-95515</v>
      </c>
      <c r="Q13" s="1">
        <v>-67079</v>
      </c>
      <c r="R13" s="1">
        <v>-46412</v>
      </c>
      <c r="S13" s="1">
        <v>-32810</v>
      </c>
      <c r="T13" s="1">
        <v>-23093</v>
      </c>
      <c r="U13" s="1">
        <v>-16447</v>
      </c>
      <c r="V13" s="1">
        <v>-11559</v>
      </c>
      <c r="W13" s="1">
        <v>-8073</v>
      </c>
      <c r="X13" s="1">
        <v>-5696</v>
      </c>
      <c r="Y13" s="1"/>
      <c r="Z13" s="1"/>
      <c r="AA13" s="1"/>
      <c r="AB13" s="1"/>
      <c r="AC13" s="1"/>
      <c r="AD13" s="1"/>
      <c r="AE13" s="1"/>
      <c r="AF13" s="1"/>
      <c r="AG13" s="1"/>
      <c r="AH13" s="1"/>
      <c r="AI13" s="1"/>
      <c r="AJ13" s="1"/>
      <c r="AK13" s="1"/>
      <c r="AL13" s="1"/>
      <c r="AM13" s="1"/>
      <c r="AN13" s="1"/>
      <c r="AO13" s="1"/>
      <c r="AP13" s="1"/>
      <c r="AQ13" s="1"/>
      <c r="AR13" s="1" t="s">
        <v>839</v>
      </c>
      <c r="AS13" s="1" t="s">
        <v>852</v>
      </c>
      <c r="AT13" s="1" t="s">
        <v>853</v>
      </c>
      <c r="AU13" s="1" t="s">
        <v>854</v>
      </c>
      <c r="AV13" s="1" t="s">
        <v>855</v>
      </c>
      <c r="AW13" s="1" t="s">
        <v>855</v>
      </c>
      <c r="AX13" s="1" t="s">
        <v>856</v>
      </c>
      <c r="AY13" s="1"/>
      <c r="AZ13" s="1"/>
      <c r="BA13" s="1"/>
      <c r="BB13" s="1"/>
      <c r="BC13" s="1"/>
      <c r="BD13" s="1"/>
      <c r="BE13" s="22">
        <f t="shared" si="1"/>
        <v>-443049</v>
      </c>
      <c r="BF13" t="s">
        <v>816</v>
      </c>
    </row>
    <row r="14" spans="1:58" ht="15.75" thickBot="1" x14ac:dyDescent="0.3">
      <c r="A14" s="3" t="s">
        <v>460</v>
      </c>
      <c r="B14" s="3" t="s">
        <v>465</v>
      </c>
      <c r="C14" s="4" t="s">
        <v>462</v>
      </c>
      <c r="D14" s="1" t="s">
        <v>838</v>
      </c>
      <c r="E14" s="2" t="s">
        <v>838</v>
      </c>
      <c r="F14" s="1">
        <v>103886</v>
      </c>
      <c r="G14" s="1"/>
      <c r="H14" s="1"/>
      <c r="I14" s="1">
        <v>90043541</v>
      </c>
      <c r="J14" s="1">
        <v>10</v>
      </c>
      <c r="K14" s="1"/>
      <c r="L14" s="1"/>
      <c r="M14" s="1"/>
      <c r="N14" s="1"/>
      <c r="O14" s="67">
        <v>27714240</v>
      </c>
      <c r="P14" s="1">
        <v>19412162</v>
      </c>
      <c r="Q14" s="1">
        <v>13632813</v>
      </c>
      <c r="R14" s="1">
        <v>9432566</v>
      </c>
      <c r="S14" s="1">
        <v>6668222</v>
      </c>
      <c r="T14" s="1">
        <v>4693347</v>
      </c>
      <c r="U14" s="1">
        <v>3342634</v>
      </c>
      <c r="V14" s="1">
        <v>2349145</v>
      </c>
      <c r="W14" s="1">
        <v>1640747</v>
      </c>
      <c r="X14" s="1">
        <v>1157664</v>
      </c>
      <c r="Y14" s="1"/>
      <c r="Z14" s="1"/>
      <c r="AA14" s="1"/>
      <c r="AB14" s="1"/>
      <c r="AC14" s="1"/>
      <c r="AD14" s="1"/>
      <c r="AE14" s="1"/>
      <c r="AF14" s="1"/>
      <c r="AG14" s="1"/>
      <c r="AH14" s="1"/>
      <c r="AI14" s="1"/>
      <c r="AJ14" s="1"/>
      <c r="AK14" s="1"/>
      <c r="AL14" s="1"/>
      <c r="AM14" s="1"/>
      <c r="AN14" s="1"/>
      <c r="AO14" s="1"/>
      <c r="AP14" s="1"/>
      <c r="AQ14" s="1"/>
      <c r="AR14" s="1" t="s">
        <v>839</v>
      </c>
      <c r="AS14" s="1" t="s">
        <v>852</v>
      </c>
      <c r="AT14" s="1" t="s">
        <v>853</v>
      </c>
      <c r="AU14" s="1" t="s">
        <v>854</v>
      </c>
      <c r="AV14" s="1" t="s">
        <v>855</v>
      </c>
      <c r="AW14" s="1" t="s">
        <v>855</v>
      </c>
      <c r="AX14" s="1" t="s">
        <v>856</v>
      </c>
      <c r="AY14" s="1"/>
      <c r="AZ14" s="1"/>
      <c r="BA14" s="1"/>
      <c r="BB14" s="1"/>
      <c r="BC14" s="1"/>
      <c r="BD14" s="1"/>
      <c r="BE14" s="22">
        <f t="shared" si="1"/>
        <v>90043541</v>
      </c>
      <c r="BF14" t="s">
        <v>816</v>
      </c>
    </row>
    <row r="15" spans="1:58" ht="15.75" thickBot="1" x14ac:dyDescent="0.3">
      <c r="A15" s="3" t="s">
        <v>460</v>
      </c>
      <c r="B15" s="3" t="s">
        <v>466</v>
      </c>
      <c r="C15" s="4" t="s">
        <v>462</v>
      </c>
      <c r="D15" s="1" t="s">
        <v>838</v>
      </c>
      <c r="E15" s="2" t="s">
        <v>838</v>
      </c>
      <c r="F15" s="1">
        <v>309839</v>
      </c>
      <c r="G15" s="1"/>
      <c r="H15" s="1"/>
      <c r="I15" s="1">
        <v>32743584</v>
      </c>
      <c r="J15" s="1">
        <v>10</v>
      </c>
      <c r="K15" s="1"/>
      <c r="L15" s="1"/>
      <c r="M15" s="1"/>
      <c r="N15" s="1"/>
      <c r="O15" s="67">
        <v>10078053</v>
      </c>
      <c r="P15" s="1">
        <v>7059071</v>
      </c>
      <c r="Q15" s="1">
        <v>4957459</v>
      </c>
      <c r="R15" s="1">
        <v>3430074</v>
      </c>
      <c r="S15" s="1">
        <v>2424843</v>
      </c>
      <c r="T15" s="1">
        <v>1706697</v>
      </c>
      <c r="U15" s="1">
        <v>1215521</v>
      </c>
      <c r="V15" s="1">
        <v>854247</v>
      </c>
      <c r="W15" s="1">
        <v>596644</v>
      </c>
      <c r="X15" s="1">
        <v>420975</v>
      </c>
      <c r="Y15" s="1"/>
      <c r="Z15" s="1"/>
      <c r="AA15" s="1"/>
      <c r="AB15" s="1"/>
      <c r="AC15" s="1"/>
      <c r="AD15" s="1"/>
      <c r="AE15" s="1"/>
      <c r="AF15" s="1"/>
      <c r="AG15" s="1"/>
      <c r="AH15" s="1"/>
      <c r="AI15" s="1"/>
      <c r="AJ15" s="1"/>
      <c r="AK15" s="1"/>
      <c r="AL15" s="1"/>
      <c r="AM15" s="1"/>
      <c r="AN15" s="1"/>
      <c r="AO15" s="1"/>
      <c r="AP15" s="1"/>
      <c r="AQ15" s="1"/>
      <c r="AR15" s="1" t="s">
        <v>839</v>
      </c>
      <c r="AS15" s="1" t="s">
        <v>852</v>
      </c>
      <c r="AT15" s="1" t="s">
        <v>853</v>
      </c>
      <c r="AU15" s="1" t="s">
        <v>854</v>
      </c>
      <c r="AV15" s="1" t="s">
        <v>855</v>
      </c>
      <c r="AW15" s="1" t="s">
        <v>855</v>
      </c>
      <c r="AX15" s="1" t="s">
        <v>856</v>
      </c>
      <c r="AY15" s="1"/>
      <c r="AZ15" s="1"/>
      <c r="BA15" s="1"/>
      <c r="BB15" s="1"/>
      <c r="BC15" s="1"/>
      <c r="BD15" s="1"/>
      <c r="BE15" s="22">
        <f t="shared" si="1"/>
        <v>32743584</v>
      </c>
      <c r="BF15" t="s">
        <v>816</v>
      </c>
    </row>
    <row r="16" spans="1:58" ht="15.75" thickBot="1" x14ac:dyDescent="0.3">
      <c r="A16" s="3" t="s">
        <v>460</v>
      </c>
      <c r="B16" s="3" t="s">
        <v>467</v>
      </c>
      <c r="C16" s="4" t="s">
        <v>462</v>
      </c>
      <c r="D16" s="1" t="s">
        <v>838</v>
      </c>
      <c r="E16" s="2" t="s">
        <v>838</v>
      </c>
      <c r="F16" s="1">
        <v>350111</v>
      </c>
      <c r="G16" s="1"/>
      <c r="H16" s="1"/>
      <c r="I16" s="1">
        <v>103814864</v>
      </c>
      <c r="J16" s="1">
        <v>10</v>
      </c>
      <c r="K16" s="1"/>
      <c r="L16" s="1"/>
      <c r="M16" s="1"/>
      <c r="N16" s="1"/>
      <c r="O16" s="67">
        <v>31952875</v>
      </c>
      <c r="P16" s="1">
        <v>22381072</v>
      </c>
      <c r="Q16" s="1">
        <v>15717825</v>
      </c>
      <c r="R16" s="1">
        <v>10875189</v>
      </c>
      <c r="S16" s="1">
        <v>7688064</v>
      </c>
      <c r="T16" s="1">
        <v>5411151</v>
      </c>
      <c r="U16" s="1">
        <v>3853859</v>
      </c>
      <c r="V16" s="1">
        <v>2708425</v>
      </c>
      <c r="W16" s="1">
        <v>1891684</v>
      </c>
      <c r="X16" s="1">
        <v>1334718</v>
      </c>
      <c r="Y16" s="1"/>
      <c r="Z16" s="1"/>
      <c r="AA16" s="1"/>
      <c r="AB16" s="1"/>
      <c r="AC16" s="1"/>
      <c r="AD16" s="1"/>
      <c r="AE16" s="1"/>
      <c r="AF16" s="1"/>
      <c r="AG16" s="1"/>
      <c r="AH16" s="1"/>
      <c r="AI16" s="1"/>
      <c r="AJ16" s="1"/>
      <c r="AK16" s="1"/>
      <c r="AL16" s="1"/>
      <c r="AM16" s="1"/>
      <c r="AN16" s="1"/>
      <c r="AO16" s="1"/>
      <c r="AP16" s="1"/>
      <c r="AQ16" s="1"/>
      <c r="AR16" s="1" t="s">
        <v>839</v>
      </c>
      <c r="AS16" s="1" t="s">
        <v>852</v>
      </c>
      <c r="AT16" s="1" t="s">
        <v>853</v>
      </c>
      <c r="AU16" s="1" t="s">
        <v>854</v>
      </c>
      <c r="AV16" s="1" t="s">
        <v>855</v>
      </c>
      <c r="AW16" s="1" t="s">
        <v>855</v>
      </c>
      <c r="AX16" s="1" t="s">
        <v>856</v>
      </c>
      <c r="AY16" s="1"/>
      <c r="AZ16" s="1"/>
      <c r="BA16" s="1"/>
      <c r="BB16" s="1"/>
      <c r="BC16" s="1"/>
      <c r="BD16" s="1"/>
      <c r="BE16" s="22">
        <f t="shared" si="1"/>
        <v>103814864</v>
      </c>
      <c r="BF16" t="s">
        <v>816</v>
      </c>
    </row>
    <row r="17" spans="1:58" ht="15.75" thickBot="1" x14ac:dyDescent="0.3">
      <c r="A17" s="3" t="s">
        <v>460</v>
      </c>
      <c r="B17" s="3" t="s">
        <v>468</v>
      </c>
      <c r="C17" s="4" t="s">
        <v>462</v>
      </c>
      <c r="D17" s="1" t="s">
        <v>838</v>
      </c>
      <c r="E17" s="2" t="s">
        <v>838</v>
      </c>
      <c r="F17" s="1">
        <v>43523</v>
      </c>
      <c r="G17" s="1"/>
      <c r="H17" s="1"/>
      <c r="I17" s="1">
        <v>10995704</v>
      </c>
      <c r="J17" s="1">
        <v>10</v>
      </c>
      <c r="K17" s="1"/>
      <c r="L17" s="1"/>
      <c r="M17" s="1"/>
      <c r="N17" s="1"/>
      <c r="O17" s="67">
        <v>3384336</v>
      </c>
      <c r="P17" s="1">
        <v>2370524</v>
      </c>
      <c r="Q17" s="1">
        <v>1664777</v>
      </c>
      <c r="R17" s="1">
        <v>1151862</v>
      </c>
      <c r="S17" s="1">
        <v>814293</v>
      </c>
      <c r="T17" s="1">
        <v>573130</v>
      </c>
      <c r="U17" s="1">
        <v>408187</v>
      </c>
      <c r="V17" s="1">
        <v>286867</v>
      </c>
      <c r="W17" s="1">
        <v>200361</v>
      </c>
      <c r="X17" s="1">
        <v>141369</v>
      </c>
      <c r="Y17" s="1"/>
      <c r="Z17" s="1"/>
      <c r="AA17" s="1"/>
      <c r="AB17" s="1"/>
      <c r="AC17" s="1"/>
      <c r="AD17" s="1"/>
      <c r="AE17" s="1"/>
      <c r="AF17" s="1"/>
      <c r="AG17" s="1"/>
      <c r="AH17" s="1"/>
      <c r="AI17" s="1"/>
      <c r="AJ17" s="1"/>
      <c r="AK17" s="1"/>
      <c r="AL17" s="1"/>
      <c r="AM17" s="1"/>
      <c r="AN17" s="1"/>
      <c r="AO17" s="1"/>
      <c r="AP17" s="1"/>
      <c r="AQ17" s="1"/>
      <c r="AR17" s="1" t="s">
        <v>839</v>
      </c>
      <c r="AS17" s="1" t="s">
        <v>852</v>
      </c>
      <c r="AT17" s="1" t="s">
        <v>853</v>
      </c>
      <c r="AU17" s="1" t="s">
        <v>854</v>
      </c>
      <c r="AV17" s="1" t="s">
        <v>855</v>
      </c>
      <c r="AW17" s="1" t="s">
        <v>855</v>
      </c>
      <c r="AX17" s="1" t="s">
        <v>856</v>
      </c>
      <c r="AY17" s="1"/>
      <c r="AZ17" s="1"/>
      <c r="BA17" s="1"/>
      <c r="BB17" s="1"/>
      <c r="BC17" s="1"/>
      <c r="BD17" s="1"/>
      <c r="BE17" s="22">
        <f t="shared" si="1"/>
        <v>10995704</v>
      </c>
      <c r="BF17" t="s">
        <v>816</v>
      </c>
    </row>
    <row r="18" spans="1:58" ht="15.75" thickBot="1" x14ac:dyDescent="0.3">
      <c r="A18" s="3" t="s">
        <v>460</v>
      </c>
      <c r="B18" s="3" t="s">
        <v>469</v>
      </c>
      <c r="C18" s="4" t="s">
        <v>462</v>
      </c>
      <c r="D18" s="1" t="s">
        <v>838</v>
      </c>
      <c r="E18" s="2" t="s">
        <v>838</v>
      </c>
      <c r="F18" s="1">
        <v>367521</v>
      </c>
      <c r="G18" s="1"/>
      <c r="H18" s="1"/>
      <c r="I18" s="1">
        <v>37606224</v>
      </c>
      <c r="J18" s="1">
        <v>10</v>
      </c>
      <c r="K18" s="1"/>
      <c r="L18" s="1"/>
      <c r="M18" s="1"/>
      <c r="N18" s="1"/>
      <c r="O18" s="67">
        <v>11574710</v>
      </c>
      <c r="P18" s="1">
        <v>8107390</v>
      </c>
      <c r="Q18" s="1">
        <v>5693675</v>
      </c>
      <c r="R18" s="1">
        <v>3939463</v>
      </c>
      <c r="S18" s="1">
        <v>2784949</v>
      </c>
      <c r="T18" s="1">
        <v>1960152</v>
      </c>
      <c r="U18" s="1">
        <v>1396034</v>
      </c>
      <c r="V18" s="1">
        <v>981108</v>
      </c>
      <c r="W18" s="1">
        <v>685250</v>
      </c>
      <c r="X18" s="1">
        <v>483493</v>
      </c>
      <c r="Y18" s="1"/>
      <c r="Z18" s="1"/>
      <c r="AA18" s="1"/>
      <c r="AB18" s="1"/>
      <c r="AC18" s="1"/>
      <c r="AD18" s="1"/>
      <c r="AE18" s="1"/>
      <c r="AF18" s="1"/>
      <c r="AG18" s="1"/>
      <c r="AH18" s="1"/>
      <c r="AI18" s="1"/>
      <c r="AJ18" s="1"/>
      <c r="AK18" s="1"/>
      <c r="AL18" s="1"/>
      <c r="AM18" s="1"/>
      <c r="AN18" s="1"/>
      <c r="AO18" s="1"/>
      <c r="AP18" s="1"/>
      <c r="AQ18" s="1"/>
      <c r="AR18" s="1" t="s">
        <v>839</v>
      </c>
      <c r="AS18" s="1" t="s">
        <v>852</v>
      </c>
      <c r="AT18" s="1" t="s">
        <v>853</v>
      </c>
      <c r="AU18" s="1" t="s">
        <v>854</v>
      </c>
      <c r="AV18" s="1" t="s">
        <v>855</v>
      </c>
      <c r="AW18" s="1" t="s">
        <v>855</v>
      </c>
      <c r="AX18" s="1" t="s">
        <v>856</v>
      </c>
      <c r="AY18" s="1"/>
      <c r="AZ18" s="1"/>
      <c r="BA18" s="1"/>
      <c r="BB18" s="1"/>
      <c r="BC18" s="1"/>
      <c r="BD18" s="1"/>
      <c r="BE18" s="22">
        <f t="shared" si="1"/>
        <v>37606224</v>
      </c>
      <c r="BF18" t="s">
        <v>816</v>
      </c>
    </row>
    <row r="19" spans="1:58" ht="15.75" thickBot="1" x14ac:dyDescent="0.3">
      <c r="A19" s="3" t="s">
        <v>460</v>
      </c>
      <c r="B19" s="3" t="s">
        <v>470</v>
      </c>
      <c r="C19" s="4" t="s">
        <v>462</v>
      </c>
      <c r="D19" s="1" t="s">
        <v>838</v>
      </c>
      <c r="E19" s="2" t="s">
        <v>838</v>
      </c>
      <c r="F19" s="1">
        <v>159939</v>
      </c>
      <c r="G19" s="1"/>
      <c r="H19" s="1"/>
      <c r="I19" s="1">
        <v>27608897</v>
      </c>
      <c r="J19" s="1">
        <v>10</v>
      </c>
      <c r="K19" s="1"/>
      <c r="L19" s="1"/>
      <c r="M19" s="1"/>
      <c r="N19" s="1"/>
      <c r="O19" s="67">
        <v>8497662</v>
      </c>
      <c r="P19" s="1">
        <v>5952103</v>
      </c>
      <c r="Q19" s="1">
        <v>4180055</v>
      </c>
      <c r="R19" s="1">
        <v>2892187</v>
      </c>
      <c r="S19" s="1">
        <v>2044591</v>
      </c>
      <c r="T19" s="1">
        <v>1439061</v>
      </c>
      <c r="U19" s="1">
        <v>1024909</v>
      </c>
      <c r="V19" s="1">
        <v>720288</v>
      </c>
      <c r="W19" s="1">
        <v>503081</v>
      </c>
      <c r="X19" s="1">
        <v>354960</v>
      </c>
      <c r="Y19" s="1"/>
      <c r="Z19" s="1"/>
      <c r="AA19" s="1"/>
      <c r="AB19" s="1"/>
      <c r="AC19" s="1"/>
      <c r="AD19" s="1"/>
      <c r="AE19" s="1"/>
      <c r="AF19" s="1"/>
      <c r="AG19" s="1"/>
      <c r="AH19" s="1"/>
      <c r="AI19" s="1"/>
      <c r="AJ19" s="1"/>
      <c r="AK19" s="1"/>
      <c r="AL19" s="1"/>
      <c r="AM19" s="1"/>
      <c r="AN19" s="1"/>
      <c r="AO19" s="1"/>
      <c r="AP19" s="1"/>
      <c r="AQ19" s="1"/>
      <c r="AR19" s="1" t="s">
        <v>839</v>
      </c>
      <c r="AS19" s="1" t="s">
        <v>852</v>
      </c>
      <c r="AT19" s="1" t="s">
        <v>853</v>
      </c>
      <c r="AU19" s="1" t="s">
        <v>854</v>
      </c>
      <c r="AV19" s="1" t="s">
        <v>855</v>
      </c>
      <c r="AW19" s="1" t="s">
        <v>855</v>
      </c>
      <c r="AX19" s="1" t="s">
        <v>856</v>
      </c>
      <c r="AY19" s="1"/>
      <c r="AZ19" s="1"/>
      <c r="BA19" s="1"/>
      <c r="BB19" s="1"/>
      <c r="BC19" s="1"/>
      <c r="BD19" s="1"/>
      <c r="BE19" s="22">
        <f t="shared" si="1"/>
        <v>27608897</v>
      </c>
      <c r="BF19" t="s">
        <v>816</v>
      </c>
    </row>
    <row r="20" spans="1:58" ht="15.75" thickBot="1" x14ac:dyDescent="0.3">
      <c r="A20" s="3" t="s">
        <v>460</v>
      </c>
      <c r="B20" s="3" t="s">
        <v>471</v>
      </c>
      <c r="C20" s="4" t="s">
        <v>462</v>
      </c>
      <c r="D20" s="1" t="s">
        <v>838</v>
      </c>
      <c r="E20" s="2" t="s">
        <v>838</v>
      </c>
      <c r="F20" s="1">
        <v>179197</v>
      </c>
      <c r="G20" s="1"/>
      <c r="H20" s="1"/>
      <c r="I20" s="1">
        <v>31230361</v>
      </c>
      <c r="J20" s="1">
        <v>10</v>
      </c>
      <c r="K20" s="1"/>
      <c r="L20" s="1"/>
      <c r="M20" s="1"/>
      <c r="N20" s="1"/>
      <c r="O20" s="67">
        <v>9612302</v>
      </c>
      <c r="P20" s="1">
        <v>6732841</v>
      </c>
      <c r="Q20" s="1">
        <v>4728353</v>
      </c>
      <c r="R20" s="1">
        <v>3271555</v>
      </c>
      <c r="S20" s="1">
        <v>2312781</v>
      </c>
      <c r="T20" s="1">
        <v>1627823</v>
      </c>
      <c r="U20" s="1">
        <v>1159347</v>
      </c>
      <c r="V20" s="1">
        <v>814769</v>
      </c>
      <c r="W20" s="1">
        <v>569071</v>
      </c>
      <c r="X20" s="1">
        <v>401520</v>
      </c>
      <c r="Y20" s="1"/>
      <c r="Z20" s="1"/>
      <c r="AA20" s="1"/>
      <c r="AB20" s="1"/>
      <c r="AC20" s="1"/>
      <c r="AD20" s="1"/>
      <c r="AE20" s="1"/>
      <c r="AF20" s="1"/>
      <c r="AG20" s="1"/>
      <c r="AH20" s="1"/>
      <c r="AI20" s="1"/>
      <c r="AJ20" s="1"/>
      <c r="AK20" s="1"/>
      <c r="AL20" s="1"/>
      <c r="AM20" s="1"/>
      <c r="AN20" s="1"/>
      <c r="AO20" s="1"/>
      <c r="AP20" s="1"/>
      <c r="AQ20" s="1"/>
      <c r="AR20" s="1" t="s">
        <v>839</v>
      </c>
      <c r="AS20" s="1" t="s">
        <v>852</v>
      </c>
      <c r="AT20" s="1" t="s">
        <v>853</v>
      </c>
      <c r="AU20" s="1" t="s">
        <v>854</v>
      </c>
      <c r="AV20" s="1" t="s">
        <v>855</v>
      </c>
      <c r="AW20" s="1" t="s">
        <v>855</v>
      </c>
      <c r="AX20" s="1" t="s">
        <v>856</v>
      </c>
      <c r="AY20" s="1"/>
      <c r="AZ20" s="1"/>
      <c r="BA20" s="1"/>
      <c r="BB20" s="1"/>
      <c r="BC20" s="1"/>
      <c r="BD20" s="1"/>
      <c r="BE20" s="22">
        <f t="shared" si="1"/>
        <v>31230361</v>
      </c>
      <c r="BF20" t="s">
        <v>816</v>
      </c>
    </row>
    <row r="21" spans="1:58" ht="15.75" thickBot="1" x14ac:dyDescent="0.3">
      <c r="A21" s="3" t="s">
        <v>460</v>
      </c>
      <c r="B21" s="3" t="s">
        <v>472</v>
      </c>
      <c r="C21" s="4" t="s">
        <v>462</v>
      </c>
      <c r="D21" s="1" t="s">
        <v>838</v>
      </c>
      <c r="E21" s="2" t="s">
        <v>838</v>
      </c>
      <c r="F21" s="1">
        <v>67724</v>
      </c>
      <c r="G21" s="1"/>
      <c r="H21" s="1"/>
      <c r="I21" s="1">
        <v>13970590</v>
      </c>
      <c r="J21" s="1">
        <v>10</v>
      </c>
      <c r="K21" s="1"/>
      <c r="L21" s="1"/>
      <c r="M21" s="1"/>
      <c r="N21" s="1"/>
      <c r="O21" s="67">
        <v>4299967</v>
      </c>
      <c r="P21" s="1">
        <v>3011869</v>
      </c>
      <c r="Q21" s="1">
        <v>2115182</v>
      </c>
      <c r="R21" s="1">
        <v>1463498</v>
      </c>
      <c r="S21" s="1">
        <v>1034599</v>
      </c>
      <c r="T21" s="1">
        <v>728190</v>
      </c>
      <c r="U21" s="1">
        <v>518622</v>
      </c>
      <c r="V21" s="1">
        <v>364479</v>
      </c>
      <c r="W21" s="1">
        <v>254568</v>
      </c>
      <c r="X21" s="1">
        <v>179616</v>
      </c>
      <c r="Y21" s="1"/>
      <c r="Z21" s="1"/>
      <c r="AA21" s="1"/>
      <c r="AB21" s="1"/>
      <c r="AC21" s="1"/>
      <c r="AD21" s="1"/>
      <c r="AE21" s="1"/>
      <c r="AF21" s="1"/>
      <c r="AG21" s="1"/>
      <c r="AH21" s="1"/>
      <c r="AI21" s="1"/>
      <c r="AJ21" s="1"/>
      <c r="AK21" s="1"/>
      <c r="AL21" s="1"/>
      <c r="AM21" s="1"/>
      <c r="AN21" s="1"/>
      <c r="AO21" s="1"/>
      <c r="AP21" s="1"/>
      <c r="AQ21" s="1"/>
      <c r="AR21" s="1" t="s">
        <v>839</v>
      </c>
      <c r="AS21" s="1" t="s">
        <v>852</v>
      </c>
      <c r="AT21" s="1" t="s">
        <v>853</v>
      </c>
      <c r="AU21" s="1" t="s">
        <v>854</v>
      </c>
      <c r="AV21" s="1" t="s">
        <v>855</v>
      </c>
      <c r="AW21" s="1" t="s">
        <v>855</v>
      </c>
      <c r="AX21" s="1" t="s">
        <v>856</v>
      </c>
      <c r="AY21" s="1"/>
      <c r="AZ21" s="1"/>
      <c r="BA21" s="1"/>
      <c r="BB21" s="1"/>
      <c r="BC21" s="1"/>
      <c r="BD21" s="1"/>
      <c r="BE21" s="22">
        <f t="shared" si="1"/>
        <v>13970590</v>
      </c>
      <c r="BF21" t="s">
        <v>816</v>
      </c>
    </row>
    <row r="22" spans="1:58" ht="15.75" thickBot="1" x14ac:dyDescent="0.3">
      <c r="A22" s="3" t="s">
        <v>282</v>
      </c>
      <c r="B22" s="3" t="s">
        <v>342</v>
      </c>
      <c r="C22" s="4" t="s">
        <v>342</v>
      </c>
      <c r="D22" s="1" t="s">
        <v>838</v>
      </c>
      <c r="E22" s="2" t="s">
        <v>838</v>
      </c>
      <c r="F22" s="1">
        <v>110</v>
      </c>
      <c r="G22" s="1">
        <v>47468176</v>
      </c>
      <c r="H22" s="1">
        <v>1</v>
      </c>
      <c r="I22" s="1">
        <v>322308914</v>
      </c>
      <c r="J22" s="1">
        <v>7</v>
      </c>
      <c r="K22" s="1"/>
      <c r="L22" s="1"/>
      <c r="M22" s="1"/>
      <c r="N22" s="1"/>
      <c r="O22" s="67">
        <v>46044131</v>
      </c>
      <c r="P22" s="1">
        <v>46044131</v>
      </c>
      <c r="Q22" s="1">
        <v>46044131</v>
      </c>
      <c r="R22" s="1">
        <v>46044131</v>
      </c>
      <c r="S22" s="1">
        <v>46044131</v>
      </c>
      <c r="T22" s="1">
        <v>46044131</v>
      </c>
      <c r="U22" s="1">
        <v>46044131</v>
      </c>
      <c r="V22" s="1"/>
      <c r="W22" s="1"/>
      <c r="X22" s="1"/>
      <c r="Y22" s="1"/>
      <c r="Z22" s="1"/>
      <c r="AA22" s="1"/>
      <c r="AB22" s="1"/>
      <c r="AC22" s="1"/>
      <c r="AD22" s="1"/>
      <c r="AE22" s="1"/>
      <c r="AF22" s="1"/>
      <c r="AG22" s="1"/>
      <c r="AH22" s="1"/>
      <c r="AI22" s="1"/>
      <c r="AJ22" s="1"/>
      <c r="AK22" s="1"/>
      <c r="AL22" s="1"/>
      <c r="AM22" s="1"/>
      <c r="AN22" s="1"/>
      <c r="AO22" s="1"/>
      <c r="AP22" s="1"/>
      <c r="AQ22" s="1"/>
      <c r="AR22" s="1" t="s">
        <v>839</v>
      </c>
      <c r="AS22" s="1" t="s">
        <v>857</v>
      </c>
      <c r="AT22" s="1" t="s">
        <v>858</v>
      </c>
      <c r="AU22" s="1" t="s">
        <v>842</v>
      </c>
      <c r="AV22" s="1" t="s">
        <v>859</v>
      </c>
      <c r="AW22" s="1" t="s">
        <v>859</v>
      </c>
      <c r="AX22" s="1" t="s">
        <v>846</v>
      </c>
      <c r="AY22" s="1"/>
      <c r="AZ22" s="1"/>
      <c r="BA22" s="1"/>
      <c r="BB22" s="1"/>
      <c r="BC22" s="1"/>
      <c r="BD22" s="1"/>
      <c r="BE22" s="147">
        <f t="shared" si="0"/>
        <v>322308914</v>
      </c>
      <c r="BF22" t="s">
        <v>817</v>
      </c>
    </row>
    <row r="23" spans="1:58" ht="15.75" thickBot="1" x14ac:dyDescent="0.3">
      <c r="A23" s="3" t="s">
        <v>207</v>
      </c>
      <c r="B23" s="3" t="s">
        <v>473</v>
      </c>
      <c r="C23" s="4" t="s">
        <v>134</v>
      </c>
      <c r="D23" s="1" t="s">
        <v>838</v>
      </c>
      <c r="E23" s="2" t="s">
        <v>838</v>
      </c>
      <c r="F23" s="1">
        <v>242</v>
      </c>
      <c r="G23" s="1">
        <v>1630453</v>
      </c>
      <c r="H23" s="1">
        <v>1</v>
      </c>
      <c r="I23" s="1">
        <v>16767755</v>
      </c>
      <c r="J23" s="1">
        <v>16</v>
      </c>
      <c r="K23" s="1"/>
      <c r="L23" s="1"/>
      <c r="M23" s="1"/>
      <c r="N23" s="1"/>
      <c r="O23" s="67">
        <v>1304363</v>
      </c>
      <c r="P23" s="1">
        <v>1304363</v>
      </c>
      <c r="Q23" s="1">
        <v>1304363</v>
      </c>
      <c r="R23" s="1">
        <v>1304363</v>
      </c>
      <c r="S23" s="1">
        <v>1304363</v>
      </c>
      <c r="T23" s="1">
        <v>1304363</v>
      </c>
      <c r="U23" s="1">
        <v>915447</v>
      </c>
      <c r="V23" s="1">
        <v>902219</v>
      </c>
      <c r="W23" s="1">
        <v>890489</v>
      </c>
      <c r="X23" s="1">
        <v>890489</v>
      </c>
      <c r="Y23" s="1">
        <v>890489</v>
      </c>
      <c r="Z23" s="1">
        <v>890489</v>
      </c>
      <c r="AA23" s="1">
        <v>890489</v>
      </c>
      <c r="AB23" s="1">
        <v>890489</v>
      </c>
      <c r="AC23" s="1">
        <v>890489</v>
      </c>
      <c r="AD23" s="1">
        <v>890489</v>
      </c>
      <c r="AE23" s="1"/>
      <c r="AF23" s="1"/>
      <c r="AG23" s="1"/>
      <c r="AH23" s="1"/>
      <c r="AI23" s="1"/>
      <c r="AJ23" s="1"/>
      <c r="AK23" s="1"/>
      <c r="AL23" s="1"/>
      <c r="AM23" s="1"/>
      <c r="AN23" s="1"/>
      <c r="AO23" s="1"/>
      <c r="AP23" s="1"/>
      <c r="AQ23" s="1"/>
      <c r="AR23" s="1" t="s">
        <v>839</v>
      </c>
      <c r="AS23" s="1" t="s">
        <v>860</v>
      </c>
      <c r="AT23" s="1" t="s">
        <v>861</v>
      </c>
      <c r="AU23" s="1" t="s">
        <v>854</v>
      </c>
      <c r="AV23" s="1" t="s">
        <v>862</v>
      </c>
      <c r="AW23" s="1" t="s">
        <v>862</v>
      </c>
      <c r="AX23" s="1" t="s">
        <v>844</v>
      </c>
      <c r="AY23" s="1"/>
      <c r="AZ23" s="1"/>
      <c r="BA23" s="1"/>
      <c r="BB23" s="1"/>
      <c r="BC23" s="1"/>
      <c r="BD23" s="1"/>
      <c r="BE23" s="147">
        <f t="shared" si="0"/>
        <v>16767755</v>
      </c>
      <c r="BF23" t="s">
        <v>816</v>
      </c>
    </row>
    <row r="24" spans="1:58" ht="15.75" thickBot="1" x14ac:dyDescent="0.3">
      <c r="A24" s="3" t="s">
        <v>207</v>
      </c>
      <c r="B24" s="3" t="s">
        <v>474</v>
      </c>
      <c r="C24" s="4" t="s">
        <v>134</v>
      </c>
      <c r="D24" s="1" t="s">
        <v>838</v>
      </c>
      <c r="E24" s="2" t="s">
        <v>838</v>
      </c>
      <c r="F24" s="1">
        <v>280</v>
      </c>
      <c r="G24" s="1">
        <v>1015128</v>
      </c>
      <c r="H24" s="1">
        <v>1</v>
      </c>
      <c r="I24" s="1">
        <v>11161054</v>
      </c>
      <c r="J24" s="1">
        <v>15</v>
      </c>
      <c r="K24" s="1"/>
      <c r="L24" s="1"/>
      <c r="M24" s="1"/>
      <c r="N24" s="1"/>
      <c r="O24" s="67">
        <v>812102</v>
      </c>
      <c r="P24" s="1">
        <v>812102</v>
      </c>
      <c r="Q24" s="1">
        <v>812102</v>
      </c>
      <c r="R24" s="1">
        <v>812102</v>
      </c>
      <c r="S24" s="1">
        <v>812102</v>
      </c>
      <c r="T24" s="1">
        <v>812102</v>
      </c>
      <c r="U24" s="1">
        <v>707008</v>
      </c>
      <c r="V24" s="1">
        <v>701755</v>
      </c>
      <c r="W24" s="1">
        <v>697097</v>
      </c>
      <c r="X24" s="1">
        <v>697097</v>
      </c>
      <c r="Y24" s="1">
        <v>697097</v>
      </c>
      <c r="Z24" s="1">
        <v>697097</v>
      </c>
      <c r="AA24" s="1">
        <v>697097</v>
      </c>
      <c r="AB24" s="1">
        <v>697097</v>
      </c>
      <c r="AC24" s="1">
        <v>697097</v>
      </c>
      <c r="AD24" s="1"/>
      <c r="AE24" s="1"/>
      <c r="AF24" s="1"/>
      <c r="AG24" s="1"/>
      <c r="AH24" s="1"/>
      <c r="AI24" s="1"/>
      <c r="AJ24" s="1"/>
      <c r="AK24" s="1"/>
      <c r="AL24" s="1"/>
      <c r="AM24" s="1"/>
      <c r="AN24" s="1"/>
      <c r="AO24" s="1"/>
      <c r="AP24" s="1"/>
      <c r="AQ24" s="1"/>
      <c r="AR24" s="1" t="s">
        <v>839</v>
      </c>
      <c r="AS24" s="1" t="s">
        <v>860</v>
      </c>
      <c r="AT24" s="1" t="s">
        <v>861</v>
      </c>
      <c r="AU24" s="1" t="s">
        <v>854</v>
      </c>
      <c r="AV24" s="1" t="s">
        <v>862</v>
      </c>
      <c r="AW24" s="1" t="s">
        <v>862</v>
      </c>
      <c r="AX24" s="1" t="s">
        <v>844</v>
      </c>
      <c r="AY24" s="1"/>
      <c r="AZ24" s="1"/>
      <c r="BA24" s="1"/>
      <c r="BB24" s="1"/>
      <c r="BC24" s="1"/>
      <c r="BD24" s="1"/>
      <c r="BE24" s="147">
        <f t="shared" si="0"/>
        <v>11161054</v>
      </c>
      <c r="BF24" t="s">
        <v>816</v>
      </c>
    </row>
    <row r="25" spans="1:58" ht="15.75" thickBot="1" x14ac:dyDescent="0.3">
      <c r="A25" s="3" t="s">
        <v>207</v>
      </c>
      <c r="B25" s="3" t="s">
        <v>475</v>
      </c>
      <c r="C25" s="4" t="s">
        <v>134</v>
      </c>
      <c r="D25" s="1" t="s">
        <v>838</v>
      </c>
      <c r="E25" s="2" t="s">
        <v>838</v>
      </c>
      <c r="F25" s="1">
        <v>3277</v>
      </c>
      <c r="G25" s="1">
        <v>1276059</v>
      </c>
      <c r="H25" s="1">
        <v>1</v>
      </c>
      <c r="I25" s="1">
        <v>15554272</v>
      </c>
      <c r="J25" s="1">
        <v>18</v>
      </c>
      <c r="K25" s="1"/>
      <c r="L25" s="1"/>
      <c r="M25" s="1"/>
      <c r="N25" s="1"/>
      <c r="O25" s="67">
        <v>1020847</v>
      </c>
      <c r="P25" s="1">
        <v>1020847</v>
      </c>
      <c r="Q25" s="1">
        <v>1020847</v>
      </c>
      <c r="R25" s="1">
        <v>1020847</v>
      </c>
      <c r="S25" s="1">
        <v>1020847</v>
      </c>
      <c r="T25" s="1">
        <v>1020847</v>
      </c>
      <c r="U25" s="1">
        <v>785766</v>
      </c>
      <c r="V25" s="1">
        <v>785766</v>
      </c>
      <c r="W25" s="1">
        <v>785766</v>
      </c>
      <c r="X25" s="1">
        <v>785766</v>
      </c>
      <c r="Y25" s="1">
        <v>785766</v>
      </c>
      <c r="Z25" s="1">
        <v>785766</v>
      </c>
      <c r="AA25" s="1">
        <v>785766</v>
      </c>
      <c r="AB25" s="1">
        <v>785766</v>
      </c>
      <c r="AC25" s="1">
        <v>785766</v>
      </c>
      <c r="AD25" s="1">
        <v>785766</v>
      </c>
      <c r="AE25" s="1">
        <v>785766</v>
      </c>
      <c r="AF25" s="1">
        <v>785766</v>
      </c>
      <c r="AG25" s="1"/>
      <c r="AH25" s="1"/>
      <c r="AI25" s="1"/>
      <c r="AJ25" s="1"/>
      <c r="AK25" s="1"/>
      <c r="AL25" s="1"/>
      <c r="AM25" s="1"/>
      <c r="AN25" s="1"/>
      <c r="AO25" s="1"/>
      <c r="AP25" s="1"/>
      <c r="AQ25" s="1"/>
      <c r="AR25" s="1" t="s">
        <v>839</v>
      </c>
      <c r="AS25" s="1" t="s">
        <v>860</v>
      </c>
      <c r="AT25" s="1" t="s">
        <v>861</v>
      </c>
      <c r="AU25" s="1" t="s">
        <v>854</v>
      </c>
      <c r="AV25" s="1" t="s">
        <v>863</v>
      </c>
      <c r="AW25" s="1" t="s">
        <v>863</v>
      </c>
      <c r="AX25" s="1" t="s">
        <v>844</v>
      </c>
      <c r="AY25" s="1"/>
      <c r="AZ25" s="1"/>
      <c r="BA25" s="1"/>
      <c r="BB25" s="1"/>
      <c r="BC25" s="1"/>
      <c r="BD25" s="1"/>
      <c r="BE25" s="147">
        <f t="shared" si="0"/>
        <v>15554272</v>
      </c>
      <c r="BF25" t="s">
        <v>816</v>
      </c>
    </row>
    <row r="26" spans="1:58" ht="15.75" thickBot="1" x14ac:dyDescent="0.3">
      <c r="A26" s="3" t="s">
        <v>207</v>
      </c>
      <c r="B26" s="3" t="s">
        <v>476</v>
      </c>
      <c r="C26" s="4" t="s">
        <v>134</v>
      </c>
      <c r="D26" s="1" t="s">
        <v>838</v>
      </c>
      <c r="E26" s="2" t="s">
        <v>838</v>
      </c>
      <c r="F26" s="1">
        <v>1793</v>
      </c>
      <c r="G26" s="1">
        <v>488155</v>
      </c>
      <c r="H26" s="1"/>
      <c r="I26" s="1">
        <v>4473128</v>
      </c>
      <c r="J26" s="1">
        <v>11</v>
      </c>
      <c r="K26" s="1"/>
      <c r="L26" s="1"/>
      <c r="M26" s="1"/>
      <c r="N26" s="1"/>
      <c r="O26" s="67">
        <v>406648</v>
      </c>
      <c r="P26" s="1">
        <v>406648</v>
      </c>
      <c r="Q26" s="1">
        <v>406648</v>
      </c>
      <c r="R26" s="1">
        <v>406648</v>
      </c>
      <c r="S26" s="1">
        <v>406648</v>
      </c>
      <c r="T26" s="1">
        <v>406648</v>
      </c>
      <c r="U26" s="1">
        <v>406648</v>
      </c>
      <c r="V26" s="1">
        <v>406648</v>
      </c>
      <c r="W26" s="1">
        <v>406648</v>
      </c>
      <c r="X26" s="1">
        <v>406648</v>
      </c>
      <c r="Y26" s="1">
        <v>406648</v>
      </c>
      <c r="Z26" s="1"/>
      <c r="AA26" s="1"/>
      <c r="AB26" s="1"/>
      <c r="AC26" s="1"/>
      <c r="AD26" s="1"/>
      <c r="AE26" s="1"/>
      <c r="AF26" s="1"/>
      <c r="AG26" s="1"/>
      <c r="AH26" s="1"/>
      <c r="AI26" s="1"/>
      <c r="AJ26" s="1"/>
      <c r="AK26" s="1"/>
      <c r="AL26" s="1"/>
      <c r="AM26" s="1"/>
      <c r="AN26" s="1"/>
      <c r="AO26" s="1"/>
      <c r="AP26" s="1"/>
      <c r="AQ26" s="1"/>
      <c r="AR26" s="1" t="s">
        <v>839</v>
      </c>
      <c r="AS26" s="1" t="s">
        <v>860</v>
      </c>
      <c r="AT26" s="1" t="s">
        <v>861</v>
      </c>
      <c r="AU26" s="1" t="s">
        <v>854</v>
      </c>
      <c r="AV26" s="1" t="s">
        <v>864</v>
      </c>
      <c r="AW26" s="1" t="s">
        <v>864</v>
      </c>
      <c r="AX26" s="1" t="s">
        <v>844</v>
      </c>
      <c r="AY26" s="1"/>
      <c r="AZ26" s="1"/>
      <c r="BA26" s="1"/>
      <c r="BB26" s="1"/>
      <c r="BC26" s="1"/>
      <c r="BD26" s="1"/>
      <c r="BE26" s="21">
        <f>I26/(O26/G26)</f>
        <v>5369705</v>
      </c>
      <c r="BF26" t="s">
        <v>816</v>
      </c>
    </row>
    <row r="27" spans="1:58" ht="15.75" thickBot="1" x14ac:dyDescent="0.3">
      <c r="A27" s="3" t="s">
        <v>207</v>
      </c>
      <c r="B27" s="3" t="s">
        <v>477</v>
      </c>
      <c r="C27" s="4" t="s">
        <v>134</v>
      </c>
      <c r="D27" s="1" t="s">
        <v>838</v>
      </c>
      <c r="E27" s="2" t="s">
        <v>838</v>
      </c>
      <c r="F27" s="1">
        <v>6</v>
      </c>
      <c r="G27" s="1">
        <v>48107</v>
      </c>
      <c r="H27" s="1">
        <v>1</v>
      </c>
      <c r="I27" s="1">
        <v>709581</v>
      </c>
      <c r="J27" s="1">
        <v>25</v>
      </c>
      <c r="K27" s="1"/>
      <c r="L27" s="1"/>
      <c r="M27" s="1"/>
      <c r="N27" s="1"/>
      <c r="O27" s="67">
        <v>28383</v>
      </c>
      <c r="P27" s="1">
        <v>28383</v>
      </c>
      <c r="Q27" s="1">
        <v>28383</v>
      </c>
      <c r="R27" s="1">
        <v>28383</v>
      </c>
      <c r="S27" s="1">
        <v>28383</v>
      </c>
      <c r="T27" s="1">
        <v>28383</v>
      </c>
      <c r="U27" s="1">
        <v>28383</v>
      </c>
      <c r="V27" s="1">
        <v>28383</v>
      </c>
      <c r="W27" s="1">
        <v>28383</v>
      </c>
      <c r="X27" s="1">
        <v>28383</v>
      </c>
      <c r="Y27" s="1">
        <v>28383</v>
      </c>
      <c r="Z27" s="1">
        <v>28383</v>
      </c>
      <c r="AA27" s="1">
        <v>28383</v>
      </c>
      <c r="AB27" s="1">
        <v>28383</v>
      </c>
      <c r="AC27" s="1">
        <v>28383</v>
      </c>
      <c r="AD27" s="1">
        <v>28383</v>
      </c>
      <c r="AE27" s="1">
        <v>28383</v>
      </c>
      <c r="AF27" s="1">
        <v>28383</v>
      </c>
      <c r="AG27" s="1">
        <v>28383</v>
      </c>
      <c r="AH27" s="1">
        <v>28383</v>
      </c>
      <c r="AI27" s="1">
        <v>28383</v>
      </c>
      <c r="AJ27" s="1">
        <v>28383</v>
      </c>
      <c r="AK27" s="1">
        <v>28383</v>
      </c>
      <c r="AL27" s="1">
        <v>28383</v>
      </c>
      <c r="AM27" s="1">
        <v>28383</v>
      </c>
      <c r="AN27" s="1"/>
      <c r="AO27" s="1"/>
      <c r="AP27" s="1"/>
      <c r="AQ27" s="1"/>
      <c r="AR27" s="1" t="s">
        <v>839</v>
      </c>
      <c r="AS27" s="1" t="s">
        <v>860</v>
      </c>
      <c r="AT27" s="1" t="s">
        <v>861</v>
      </c>
      <c r="AU27" s="1" t="s">
        <v>854</v>
      </c>
      <c r="AV27" s="1" t="s">
        <v>862</v>
      </c>
      <c r="AW27" s="1" t="s">
        <v>862</v>
      </c>
      <c r="AX27" s="1" t="s">
        <v>844</v>
      </c>
      <c r="AY27" s="1"/>
      <c r="AZ27" s="1"/>
      <c r="BA27" s="1"/>
      <c r="BB27" s="1"/>
      <c r="BC27" s="1"/>
      <c r="BD27" s="1"/>
      <c r="BE27" s="147">
        <f t="shared" si="0"/>
        <v>709581</v>
      </c>
      <c r="BF27" t="s">
        <v>816</v>
      </c>
    </row>
    <row r="28" spans="1:58" ht="15.75" thickBot="1" x14ac:dyDescent="0.3">
      <c r="A28" s="3" t="s">
        <v>207</v>
      </c>
      <c r="B28" s="3" t="s">
        <v>478</v>
      </c>
      <c r="C28" s="4" t="s">
        <v>134</v>
      </c>
      <c r="D28" s="1" t="s">
        <v>838</v>
      </c>
      <c r="E28" s="2" t="s">
        <v>838</v>
      </c>
      <c r="F28" s="1">
        <v>346</v>
      </c>
      <c r="G28" s="1">
        <v>24218</v>
      </c>
      <c r="H28" s="1">
        <v>1</v>
      </c>
      <c r="I28" s="1">
        <v>58124</v>
      </c>
      <c r="J28" s="1">
        <v>3</v>
      </c>
      <c r="K28" s="1"/>
      <c r="L28" s="1"/>
      <c r="M28" s="1"/>
      <c r="N28" s="1"/>
      <c r="O28" s="67">
        <v>19375</v>
      </c>
      <c r="P28" s="1">
        <v>19375</v>
      </c>
      <c r="Q28" s="1">
        <v>19375</v>
      </c>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t="s">
        <v>839</v>
      </c>
      <c r="AS28" s="1" t="s">
        <v>860</v>
      </c>
      <c r="AT28" s="1" t="s">
        <v>861</v>
      </c>
      <c r="AU28" s="1" t="s">
        <v>854</v>
      </c>
      <c r="AV28" s="1" t="s">
        <v>865</v>
      </c>
      <c r="AW28" s="1" t="s">
        <v>865</v>
      </c>
      <c r="AX28" s="1" t="s">
        <v>844</v>
      </c>
      <c r="AY28" s="1"/>
      <c r="AZ28" s="1"/>
      <c r="BA28" s="1"/>
      <c r="BB28" s="1"/>
      <c r="BC28" s="1"/>
      <c r="BD28" s="1"/>
      <c r="BE28" s="147">
        <f t="shared" si="0"/>
        <v>58124</v>
      </c>
      <c r="BF28" t="s">
        <v>816</v>
      </c>
    </row>
    <row r="29" spans="1:58" ht="15.75" thickBot="1" x14ac:dyDescent="0.3">
      <c r="A29" s="3" t="s">
        <v>207</v>
      </c>
      <c r="B29" s="3" t="s">
        <v>479</v>
      </c>
      <c r="C29" s="4" t="s">
        <v>134</v>
      </c>
      <c r="D29" s="1" t="s">
        <v>838</v>
      </c>
      <c r="E29" s="2" t="s">
        <v>838</v>
      </c>
      <c r="F29" s="1">
        <v>29</v>
      </c>
      <c r="G29" s="1">
        <v>8793</v>
      </c>
      <c r="H29" s="1">
        <v>1</v>
      </c>
      <c r="I29" s="1">
        <v>153111</v>
      </c>
      <c r="J29" s="1">
        <v>20</v>
      </c>
      <c r="K29" s="1"/>
      <c r="L29" s="1"/>
      <c r="M29" s="1"/>
      <c r="N29" s="1"/>
      <c r="O29" s="67">
        <v>7738</v>
      </c>
      <c r="P29" s="1">
        <v>7738</v>
      </c>
      <c r="Q29" s="1">
        <v>7738</v>
      </c>
      <c r="R29" s="1">
        <v>7738</v>
      </c>
      <c r="S29" s="1">
        <v>7738</v>
      </c>
      <c r="T29" s="1">
        <v>7738</v>
      </c>
      <c r="U29" s="1">
        <v>7738</v>
      </c>
      <c r="V29" s="1">
        <v>7738</v>
      </c>
      <c r="W29" s="1">
        <v>7738</v>
      </c>
      <c r="X29" s="1">
        <v>7738</v>
      </c>
      <c r="Y29" s="1">
        <v>7574</v>
      </c>
      <c r="Z29" s="1">
        <v>7574</v>
      </c>
      <c r="AA29" s="1">
        <v>7574</v>
      </c>
      <c r="AB29" s="1">
        <v>7574</v>
      </c>
      <c r="AC29" s="1">
        <v>7574</v>
      </c>
      <c r="AD29" s="1">
        <v>7574</v>
      </c>
      <c r="AE29" s="1">
        <v>7574</v>
      </c>
      <c r="AF29" s="1">
        <v>7574</v>
      </c>
      <c r="AG29" s="1">
        <v>7574</v>
      </c>
      <c r="AH29" s="1">
        <v>7574</v>
      </c>
      <c r="AI29" s="1"/>
      <c r="AJ29" s="1"/>
      <c r="AK29" s="1"/>
      <c r="AL29" s="1"/>
      <c r="AM29" s="1"/>
      <c r="AN29" s="1"/>
      <c r="AO29" s="1"/>
      <c r="AP29" s="1"/>
      <c r="AQ29" s="1"/>
      <c r="AR29" s="1" t="s">
        <v>839</v>
      </c>
      <c r="AS29" s="1" t="s">
        <v>860</v>
      </c>
      <c r="AT29" s="1" t="s">
        <v>861</v>
      </c>
      <c r="AU29" s="1" t="s">
        <v>854</v>
      </c>
      <c r="AV29" s="1" t="s">
        <v>866</v>
      </c>
      <c r="AW29" s="1" t="s">
        <v>866</v>
      </c>
      <c r="AX29" s="1" t="s">
        <v>844</v>
      </c>
      <c r="AY29" s="1"/>
      <c r="AZ29" s="1"/>
      <c r="BA29" s="1"/>
      <c r="BB29" s="1"/>
      <c r="BC29" s="1"/>
      <c r="BD29" s="1"/>
      <c r="BE29" s="147">
        <f t="shared" si="0"/>
        <v>153111</v>
      </c>
      <c r="BF29" t="s">
        <v>816</v>
      </c>
    </row>
    <row r="30" spans="1:58" ht="15.75" thickBot="1" x14ac:dyDescent="0.3">
      <c r="A30" s="3" t="s">
        <v>207</v>
      </c>
      <c r="B30" s="3" t="s">
        <v>480</v>
      </c>
      <c r="C30" s="4" t="s">
        <v>134</v>
      </c>
      <c r="D30" s="1" t="s">
        <v>838</v>
      </c>
      <c r="E30" s="2" t="s">
        <v>838</v>
      </c>
      <c r="F30" s="1">
        <v>1</v>
      </c>
      <c r="G30" s="1">
        <v>690</v>
      </c>
      <c r="H30" s="1">
        <v>1</v>
      </c>
      <c r="I30" s="1">
        <v>3229</v>
      </c>
      <c r="J30" s="1">
        <v>6</v>
      </c>
      <c r="K30" s="1"/>
      <c r="L30" s="1"/>
      <c r="M30" s="1"/>
      <c r="N30" s="1"/>
      <c r="O30" s="67">
        <v>538</v>
      </c>
      <c r="P30" s="1">
        <v>538</v>
      </c>
      <c r="Q30" s="1">
        <v>538</v>
      </c>
      <c r="R30" s="1">
        <v>538</v>
      </c>
      <c r="S30" s="1">
        <v>538</v>
      </c>
      <c r="T30" s="1">
        <v>538</v>
      </c>
      <c r="U30" s="1"/>
      <c r="V30" s="1"/>
      <c r="W30" s="1"/>
      <c r="X30" s="1"/>
      <c r="Y30" s="1"/>
      <c r="Z30" s="1"/>
      <c r="AA30" s="1"/>
      <c r="AB30" s="1"/>
      <c r="AC30" s="1"/>
      <c r="AD30" s="1"/>
      <c r="AE30" s="1"/>
      <c r="AF30" s="1"/>
      <c r="AG30" s="1"/>
      <c r="AH30" s="1"/>
      <c r="AI30" s="1"/>
      <c r="AJ30" s="1"/>
      <c r="AK30" s="1"/>
      <c r="AL30" s="1"/>
      <c r="AM30" s="1"/>
      <c r="AN30" s="1"/>
      <c r="AO30" s="1"/>
      <c r="AP30" s="1"/>
      <c r="AQ30" s="1"/>
      <c r="AR30" s="1" t="s">
        <v>839</v>
      </c>
      <c r="AS30" s="1" t="s">
        <v>860</v>
      </c>
      <c r="AT30" s="1" t="s">
        <v>861</v>
      </c>
      <c r="AU30" s="1" t="s">
        <v>854</v>
      </c>
      <c r="AV30" s="1" t="s">
        <v>867</v>
      </c>
      <c r="AW30" s="1" t="s">
        <v>867</v>
      </c>
      <c r="AX30" s="1" t="s">
        <v>844</v>
      </c>
      <c r="AY30" s="1"/>
      <c r="AZ30" s="1"/>
      <c r="BA30" s="1"/>
      <c r="BB30" s="1"/>
      <c r="BC30" s="1"/>
      <c r="BD30" s="1"/>
      <c r="BE30" s="147">
        <f t="shared" si="0"/>
        <v>3229</v>
      </c>
      <c r="BF30" t="s">
        <v>816</v>
      </c>
    </row>
    <row r="31" spans="1:58" ht="15.75" thickBot="1" x14ac:dyDescent="0.3">
      <c r="A31" s="3" t="s">
        <v>217</v>
      </c>
      <c r="B31" s="3" t="s">
        <v>481</v>
      </c>
      <c r="C31" s="4" t="s">
        <v>482</v>
      </c>
      <c r="D31" s="1" t="s">
        <v>838</v>
      </c>
      <c r="E31" s="2" t="s">
        <v>838</v>
      </c>
      <c r="F31" s="1">
        <v>9714</v>
      </c>
      <c r="G31" s="1">
        <v>726314</v>
      </c>
      <c r="H31" s="1">
        <v>1</v>
      </c>
      <c r="I31" s="1">
        <v>12347344</v>
      </c>
      <c r="J31" s="1">
        <v>17</v>
      </c>
      <c r="K31" s="1"/>
      <c r="L31" s="1"/>
      <c r="M31" s="1"/>
      <c r="N31" s="1"/>
      <c r="O31" s="67">
        <v>726314</v>
      </c>
      <c r="P31" s="1">
        <v>726314</v>
      </c>
      <c r="Q31" s="1">
        <v>726314</v>
      </c>
      <c r="R31" s="1">
        <v>726314</v>
      </c>
      <c r="S31" s="1">
        <v>726314</v>
      </c>
      <c r="T31" s="1">
        <v>726314</v>
      </c>
      <c r="U31" s="1">
        <v>726314</v>
      </c>
      <c r="V31" s="1">
        <v>726314</v>
      </c>
      <c r="W31" s="1">
        <v>726314</v>
      </c>
      <c r="X31" s="1">
        <v>726314</v>
      </c>
      <c r="Y31" s="1">
        <v>726314</v>
      </c>
      <c r="Z31" s="1">
        <v>726314</v>
      </c>
      <c r="AA31" s="1">
        <v>726314</v>
      </c>
      <c r="AB31" s="1">
        <v>726314</v>
      </c>
      <c r="AC31" s="1">
        <v>726314</v>
      </c>
      <c r="AD31" s="1">
        <v>726314</v>
      </c>
      <c r="AE31" s="1">
        <v>726314</v>
      </c>
      <c r="AF31" s="1"/>
      <c r="AG31" s="1"/>
      <c r="AH31" s="1"/>
      <c r="AI31" s="1"/>
      <c r="AJ31" s="1"/>
      <c r="AK31" s="1"/>
      <c r="AL31" s="1"/>
      <c r="AM31" s="1"/>
      <c r="AN31" s="1"/>
      <c r="AO31" s="1"/>
      <c r="AP31" s="1"/>
      <c r="AQ31" s="1"/>
      <c r="AR31" s="1" t="s">
        <v>839</v>
      </c>
      <c r="AS31" s="1" t="s">
        <v>868</v>
      </c>
      <c r="AT31" s="1" t="s">
        <v>869</v>
      </c>
      <c r="AU31" s="1" t="s">
        <v>870</v>
      </c>
      <c r="AV31" s="1" t="s">
        <v>871</v>
      </c>
      <c r="AW31" s="1" t="s">
        <v>871</v>
      </c>
      <c r="AX31" s="1" t="s">
        <v>872</v>
      </c>
      <c r="AY31" s="1"/>
      <c r="AZ31" s="1"/>
      <c r="BA31" s="1"/>
      <c r="BB31" s="1"/>
      <c r="BC31" s="1"/>
      <c r="BD31" s="1"/>
      <c r="BE31" s="147">
        <f t="shared" si="0"/>
        <v>12347344</v>
      </c>
      <c r="BF31" t="s">
        <v>816</v>
      </c>
    </row>
    <row r="32" spans="1:58" ht="15.75" thickBot="1" x14ac:dyDescent="0.3">
      <c r="A32" s="3" t="s">
        <v>217</v>
      </c>
      <c r="B32" s="3" t="s">
        <v>483</v>
      </c>
      <c r="C32" s="4" t="s">
        <v>482</v>
      </c>
      <c r="D32" s="1" t="s">
        <v>838</v>
      </c>
      <c r="E32" s="2" t="s">
        <v>838</v>
      </c>
      <c r="F32" s="1" t="s">
        <v>820</v>
      </c>
      <c r="G32" s="1" t="s">
        <v>265</v>
      </c>
      <c r="H32" s="1">
        <v>1</v>
      </c>
      <c r="I32" s="1" t="s">
        <v>831</v>
      </c>
      <c r="J32" s="1">
        <v>17</v>
      </c>
      <c r="K32" s="1"/>
      <c r="L32" s="1"/>
      <c r="M32" s="1"/>
      <c r="N32" s="1"/>
      <c r="O32" s="67"/>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t="s">
        <v>839</v>
      </c>
      <c r="AS32" s="1" t="s">
        <v>868</v>
      </c>
      <c r="AT32" s="1" t="s">
        <v>869</v>
      </c>
      <c r="AU32" s="1" t="s">
        <v>870</v>
      </c>
      <c r="AV32" s="1" t="s">
        <v>871</v>
      </c>
      <c r="AW32" s="1" t="s">
        <v>871</v>
      </c>
      <c r="AX32" s="1" t="s">
        <v>872</v>
      </c>
      <c r="AY32" s="1"/>
      <c r="AZ32" s="1"/>
      <c r="BA32" s="1"/>
      <c r="BB32" s="1"/>
      <c r="BC32" s="1"/>
      <c r="BD32" s="1"/>
      <c r="BE32" s="147" t="e">
        <f>I32/H32</f>
        <v>#VALUE!</v>
      </c>
      <c r="BF32" t="s">
        <v>816</v>
      </c>
    </row>
    <row r="33" spans="1:58" ht="15.75" thickBot="1" x14ac:dyDescent="0.3">
      <c r="A33" s="3" t="s">
        <v>217</v>
      </c>
      <c r="B33" s="3" t="s">
        <v>484</v>
      </c>
      <c r="C33" s="4" t="s">
        <v>482</v>
      </c>
      <c r="D33" s="1" t="s">
        <v>838</v>
      </c>
      <c r="E33" s="2" t="s">
        <v>838</v>
      </c>
      <c r="F33" s="1" t="s">
        <v>820</v>
      </c>
      <c r="G33" s="1" t="s">
        <v>265</v>
      </c>
      <c r="H33" s="1">
        <v>1</v>
      </c>
      <c r="I33" s="1" t="s">
        <v>831</v>
      </c>
      <c r="J33" s="1">
        <v>17</v>
      </c>
      <c r="K33" s="1"/>
      <c r="L33" s="1"/>
      <c r="M33" s="1"/>
      <c r="N33" s="1"/>
      <c r="O33" s="67"/>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t="s">
        <v>839</v>
      </c>
      <c r="AS33" s="1" t="s">
        <v>868</v>
      </c>
      <c r="AT33" s="1" t="s">
        <v>869</v>
      </c>
      <c r="AU33" s="1" t="s">
        <v>870</v>
      </c>
      <c r="AV33" s="1" t="s">
        <v>871</v>
      </c>
      <c r="AW33" s="1" t="s">
        <v>871</v>
      </c>
      <c r="AX33" s="1" t="s">
        <v>872</v>
      </c>
      <c r="AY33" s="1"/>
      <c r="AZ33" s="1"/>
      <c r="BA33" s="1"/>
      <c r="BB33" s="1"/>
      <c r="BC33" s="1"/>
      <c r="BD33" s="1"/>
      <c r="BE33" s="147" t="e">
        <f t="shared" si="0"/>
        <v>#VALUE!</v>
      </c>
      <c r="BF33" t="s">
        <v>816</v>
      </c>
    </row>
    <row r="34" spans="1:58" ht="15.75" thickBot="1" x14ac:dyDescent="0.3">
      <c r="A34" s="3" t="s">
        <v>217</v>
      </c>
      <c r="B34" s="3" t="s">
        <v>485</v>
      </c>
      <c r="C34" s="4" t="s">
        <v>482</v>
      </c>
      <c r="D34" s="1" t="s">
        <v>838</v>
      </c>
      <c r="E34" s="2" t="s">
        <v>838</v>
      </c>
      <c r="F34" s="1">
        <v>8357</v>
      </c>
      <c r="G34" s="1">
        <v>2217932</v>
      </c>
      <c r="H34" s="1">
        <v>1</v>
      </c>
      <c r="I34" s="1">
        <v>37704849</v>
      </c>
      <c r="J34" s="1">
        <v>17</v>
      </c>
      <c r="K34" s="1"/>
      <c r="L34" s="1"/>
      <c r="M34" s="1"/>
      <c r="N34" s="1"/>
      <c r="O34" s="67">
        <v>2217932</v>
      </c>
      <c r="P34" s="1">
        <v>2217932</v>
      </c>
      <c r="Q34" s="1">
        <v>2217932</v>
      </c>
      <c r="R34" s="1">
        <v>2217932</v>
      </c>
      <c r="S34" s="1">
        <v>2217932</v>
      </c>
      <c r="T34" s="1">
        <v>2217932</v>
      </c>
      <c r="U34" s="1">
        <v>2217932</v>
      </c>
      <c r="V34" s="1">
        <v>2217932</v>
      </c>
      <c r="W34" s="1">
        <v>2217932</v>
      </c>
      <c r="X34" s="1">
        <v>2217932</v>
      </c>
      <c r="Y34" s="1">
        <v>2217932</v>
      </c>
      <c r="Z34" s="1">
        <v>2217932</v>
      </c>
      <c r="AA34" s="1">
        <v>2217932</v>
      </c>
      <c r="AB34" s="1">
        <v>2217932</v>
      </c>
      <c r="AC34" s="1">
        <v>2217932</v>
      </c>
      <c r="AD34" s="1">
        <v>2217932</v>
      </c>
      <c r="AE34" s="1">
        <v>2217932</v>
      </c>
      <c r="AF34" s="1"/>
      <c r="AG34" s="1"/>
      <c r="AH34" s="1"/>
      <c r="AI34" s="1"/>
      <c r="AJ34" s="1"/>
      <c r="AK34" s="1"/>
      <c r="AL34" s="1"/>
      <c r="AM34" s="1"/>
      <c r="AN34" s="1"/>
      <c r="AO34" s="1"/>
      <c r="AP34" s="1"/>
      <c r="AQ34" s="1"/>
      <c r="AR34" s="1" t="s">
        <v>839</v>
      </c>
      <c r="AS34" s="1" t="s">
        <v>868</v>
      </c>
      <c r="AT34" s="1" t="s">
        <v>869</v>
      </c>
      <c r="AU34" s="1" t="s">
        <v>870</v>
      </c>
      <c r="AV34" s="1" t="s">
        <v>871</v>
      </c>
      <c r="AW34" s="1" t="s">
        <v>871</v>
      </c>
      <c r="AX34" s="1" t="s">
        <v>872</v>
      </c>
      <c r="AY34" s="1"/>
      <c r="AZ34" s="1"/>
      <c r="BA34" s="1"/>
      <c r="BB34" s="1"/>
      <c r="BC34" s="1"/>
      <c r="BD34" s="1"/>
      <c r="BE34" s="147">
        <f t="shared" si="0"/>
        <v>37704849</v>
      </c>
      <c r="BF34" t="s">
        <v>816</v>
      </c>
    </row>
    <row r="35" spans="1:58" ht="15.75" thickBot="1" x14ac:dyDescent="0.3">
      <c r="A35" s="3" t="s">
        <v>217</v>
      </c>
      <c r="B35" s="3" t="s">
        <v>486</v>
      </c>
      <c r="C35" s="4" t="s">
        <v>482</v>
      </c>
      <c r="D35" s="1" t="s">
        <v>838</v>
      </c>
      <c r="E35" s="2" t="s">
        <v>838</v>
      </c>
      <c r="F35" s="1" t="s">
        <v>820</v>
      </c>
      <c r="G35" s="1" t="s">
        <v>265</v>
      </c>
      <c r="H35" s="1">
        <v>1</v>
      </c>
      <c r="I35" s="1" t="s">
        <v>831</v>
      </c>
      <c r="J35" s="1">
        <v>17</v>
      </c>
      <c r="K35" s="1"/>
      <c r="L35" s="1"/>
      <c r="M35" s="1"/>
      <c r="N35" s="1"/>
      <c r="O35" s="67"/>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t="s">
        <v>839</v>
      </c>
      <c r="AS35" s="1" t="s">
        <v>868</v>
      </c>
      <c r="AT35" s="1" t="s">
        <v>869</v>
      </c>
      <c r="AU35" s="1" t="s">
        <v>870</v>
      </c>
      <c r="AV35" s="1" t="s">
        <v>871</v>
      </c>
      <c r="AW35" s="1" t="s">
        <v>871</v>
      </c>
      <c r="AX35" s="1" t="s">
        <v>872</v>
      </c>
      <c r="AY35" s="1"/>
      <c r="AZ35" s="1"/>
      <c r="BA35" s="1"/>
      <c r="BB35" s="1"/>
      <c r="BC35" s="1"/>
      <c r="BD35" s="1"/>
      <c r="BE35" s="147" t="e">
        <f t="shared" si="0"/>
        <v>#VALUE!</v>
      </c>
      <c r="BF35" t="s">
        <v>816</v>
      </c>
    </row>
    <row r="36" spans="1:58" ht="15.75" thickBot="1" x14ac:dyDescent="0.3">
      <c r="A36" s="3" t="s">
        <v>217</v>
      </c>
      <c r="B36" s="3" t="s">
        <v>487</v>
      </c>
      <c r="C36" s="4" t="s">
        <v>482</v>
      </c>
      <c r="D36" s="1" t="s">
        <v>838</v>
      </c>
      <c r="E36" s="2" t="s">
        <v>838</v>
      </c>
      <c r="F36" s="1">
        <v>2511</v>
      </c>
      <c r="G36" s="1">
        <v>671574</v>
      </c>
      <c r="H36" s="1">
        <v>1</v>
      </c>
      <c r="I36" s="1">
        <v>11416758</v>
      </c>
      <c r="J36" s="1">
        <v>17</v>
      </c>
      <c r="K36" s="1"/>
      <c r="L36" s="1"/>
      <c r="M36" s="1"/>
      <c r="N36" s="1"/>
      <c r="O36" s="67">
        <v>671574</v>
      </c>
      <c r="P36" s="1">
        <v>671574</v>
      </c>
      <c r="Q36" s="1">
        <v>671574</v>
      </c>
      <c r="R36" s="1">
        <v>671574</v>
      </c>
      <c r="S36" s="1">
        <v>671574</v>
      </c>
      <c r="T36" s="1">
        <v>671574</v>
      </c>
      <c r="U36" s="1">
        <v>671574</v>
      </c>
      <c r="V36" s="1">
        <v>671574</v>
      </c>
      <c r="W36" s="1">
        <v>671574</v>
      </c>
      <c r="X36" s="1">
        <v>671574</v>
      </c>
      <c r="Y36" s="1">
        <v>671574</v>
      </c>
      <c r="Z36" s="1">
        <v>671574</v>
      </c>
      <c r="AA36" s="1">
        <v>671574</v>
      </c>
      <c r="AB36" s="1">
        <v>671574</v>
      </c>
      <c r="AC36" s="1">
        <v>671574</v>
      </c>
      <c r="AD36" s="1">
        <v>671574</v>
      </c>
      <c r="AE36" s="1">
        <v>671574</v>
      </c>
      <c r="AF36" s="1"/>
      <c r="AG36" s="1"/>
      <c r="AH36" s="1"/>
      <c r="AI36" s="1"/>
      <c r="AJ36" s="1"/>
      <c r="AK36" s="1"/>
      <c r="AL36" s="1"/>
      <c r="AM36" s="1"/>
      <c r="AN36" s="1"/>
      <c r="AO36" s="1"/>
      <c r="AP36" s="1"/>
      <c r="AQ36" s="1"/>
      <c r="AR36" s="1" t="s">
        <v>839</v>
      </c>
      <c r="AS36" s="1" t="s">
        <v>868</v>
      </c>
      <c r="AT36" s="1" t="s">
        <v>869</v>
      </c>
      <c r="AU36" s="1" t="s">
        <v>870</v>
      </c>
      <c r="AV36" s="1" t="s">
        <v>871</v>
      </c>
      <c r="AW36" s="1" t="s">
        <v>871</v>
      </c>
      <c r="AX36" s="1" t="s">
        <v>872</v>
      </c>
      <c r="AY36" s="1"/>
      <c r="AZ36" s="1"/>
      <c r="BA36" s="1"/>
      <c r="BB36" s="1"/>
      <c r="BC36" s="1"/>
      <c r="BD36" s="1"/>
      <c r="BE36" s="147">
        <f t="shared" si="0"/>
        <v>11416758</v>
      </c>
      <c r="BF36" t="s">
        <v>816</v>
      </c>
    </row>
    <row r="37" spans="1:58" ht="15.75" thickBot="1" x14ac:dyDescent="0.3">
      <c r="A37" s="3" t="s">
        <v>217</v>
      </c>
      <c r="B37" s="3" t="s">
        <v>488</v>
      </c>
      <c r="C37" s="4" t="s">
        <v>482</v>
      </c>
      <c r="D37" s="1" t="s">
        <v>838</v>
      </c>
      <c r="E37" s="2" t="s">
        <v>838</v>
      </c>
      <c r="F37" s="1">
        <v>18331</v>
      </c>
      <c r="G37" s="1">
        <v>6986679</v>
      </c>
      <c r="H37" s="1">
        <v>1</v>
      </c>
      <c r="I37" s="1">
        <v>97813505</v>
      </c>
      <c r="J37" s="1">
        <v>14</v>
      </c>
      <c r="K37" s="1"/>
      <c r="L37" s="1"/>
      <c r="M37" s="1"/>
      <c r="N37" s="1"/>
      <c r="O37" s="67">
        <v>6986679</v>
      </c>
      <c r="P37" s="1">
        <v>6986679</v>
      </c>
      <c r="Q37" s="1">
        <v>6986679</v>
      </c>
      <c r="R37" s="1">
        <v>6986679</v>
      </c>
      <c r="S37" s="1">
        <v>6986679</v>
      </c>
      <c r="T37" s="1">
        <v>6986679</v>
      </c>
      <c r="U37" s="1">
        <v>6986679</v>
      </c>
      <c r="V37" s="1">
        <v>6986679</v>
      </c>
      <c r="W37" s="1">
        <v>6986679</v>
      </c>
      <c r="X37" s="1">
        <v>6986679</v>
      </c>
      <c r="Y37" s="1">
        <v>6986679</v>
      </c>
      <c r="Z37" s="1">
        <v>6986679</v>
      </c>
      <c r="AA37" s="1">
        <v>6986679</v>
      </c>
      <c r="AB37" s="1">
        <v>6986679</v>
      </c>
      <c r="AC37" s="1"/>
      <c r="AD37" s="1"/>
      <c r="AE37" s="1"/>
      <c r="AF37" s="1"/>
      <c r="AG37" s="1"/>
      <c r="AH37" s="1"/>
      <c r="AI37" s="1"/>
      <c r="AJ37" s="1"/>
      <c r="AK37" s="1"/>
      <c r="AL37" s="1"/>
      <c r="AM37" s="1"/>
      <c r="AN37" s="1"/>
      <c r="AO37" s="1"/>
      <c r="AP37" s="1"/>
      <c r="AQ37" s="1"/>
      <c r="AR37" s="1" t="s">
        <v>839</v>
      </c>
      <c r="AS37" s="1" t="s">
        <v>868</v>
      </c>
      <c r="AT37" s="1" t="s">
        <v>869</v>
      </c>
      <c r="AU37" s="1" t="s">
        <v>870</v>
      </c>
      <c r="AV37" s="1" t="s">
        <v>873</v>
      </c>
      <c r="AW37" s="1" t="s">
        <v>873</v>
      </c>
      <c r="AX37" s="1" t="s">
        <v>872</v>
      </c>
      <c r="AY37" s="1"/>
      <c r="AZ37" s="1"/>
      <c r="BA37" s="1"/>
      <c r="BB37" s="1"/>
      <c r="BC37" s="1"/>
      <c r="BD37" s="1"/>
      <c r="BE37" s="147">
        <f t="shared" si="0"/>
        <v>97813505</v>
      </c>
      <c r="BF37" t="s">
        <v>816</v>
      </c>
    </row>
    <row r="38" spans="1:58" ht="15.75" thickBot="1" x14ac:dyDescent="0.3">
      <c r="A38" s="3" t="s">
        <v>207</v>
      </c>
      <c r="B38" s="3" t="s">
        <v>489</v>
      </c>
      <c r="C38" s="4" t="s">
        <v>211</v>
      </c>
      <c r="D38" s="1" t="s">
        <v>838</v>
      </c>
      <c r="E38" s="2" t="s">
        <v>838</v>
      </c>
      <c r="F38" s="1">
        <v>25</v>
      </c>
      <c r="G38" s="1">
        <v>18761</v>
      </c>
      <c r="H38" s="1">
        <v>1</v>
      </c>
      <c r="I38" s="1">
        <v>229940</v>
      </c>
      <c r="J38" s="1">
        <v>15</v>
      </c>
      <c r="K38" s="1"/>
      <c r="L38" s="1"/>
      <c r="M38" s="1"/>
      <c r="N38" s="1"/>
      <c r="O38" s="67">
        <v>15009</v>
      </c>
      <c r="P38" s="1">
        <v>15009</v>
      </c>
      <c r="Q38" s="1">
        <v>15009</v>
      </c>
      <c r="R38" s="1">
        <v>15009</v>
      </c>
      <c r="S38" s="1">
        <v>15009</v>
      </c>
      <c r="T38" s="1">
        <v>15009</v>
      </c>
      <c r="U38" s="1">
        <v>15009</v>
      </c>
      <c r="V38" s="1">
        <v>15009</v>
      </c>
      <c r="W38" s="1">
        <v>15009</v>
      </c>
      <c r="X38" s="1">
        <v>15009</v>
      </c>
      <c r="Y38" s="1">
        <v>15009</v>
      </c>
      <c r="Z38" s="1">
        <v>15009</v>
      </c>
      <c r="AA38" s="1">
        <v>15009</v>
      </c>
      <c r="AB38" s="1">
        <v>15009</v>
      </c>
      <c r="AC38" s="1">
        <v>15009</v>
      </c>
      <c r="AD38" s="1">
        <v>4803</v>
      </c>
      <c r="AE38" s="1"/>
      <c r="AF38" s="1"/>
      <c r="AG38" s="1"/>
      <c r="AH38" s="1"/>
      <c r="AI38" s="1"/>
      <c r="AJ38" s="1"/>
      <c r="AK38" s="1"/>
      <c r="AL38" s="1"/>
      <c r="AM38" s="1"/>
      <c r="AN38" s="1"/>
      <c r="AO38" s="1"/>
      <c r="AP38" s="1"/>
      <c r="AQ38" s="1"/>
      <c r="AR38" s="1" t="s">
        <v>839</v>
      </c>
      <c r="AS38" s="1" t="s">
        <v>874</v>
      </c>
      <c r="AT38" s="1" t="s">
        <v>875</v>
      </c>
      <c r="AU38" s="1" t="s">
        <v>854</v>
      </c>
      <c r="AV38" s="1" t="s">
        <v>845</v>
      </c>
      <c r="AW38" s="1" t="s">
        <v>845</v>
      </c>
      <c r="AX38" s="1" t="s">
        <v>844</v>
      </c>
      <c r="AY38" s="1"/>
      <c r="AZ38" s="1"/>
      <c r="BA38" s="1"/>
      <c r="BB38" s="1"/>
      <c r="BC38" s="1"/>
      <c r="BD38" s="1"/>
      <c r="BE38" s="147">
        <f t="shared" si="0"/>
        <v>229940</v>
      </c>
      <c r="BF38" t="s">
        <v>816</v>
      </c>
    </row>
    <row r="39" spans="1:58" ht="15.75" thickBot="1" x14ac:dyDescent="0.3">
      <c r="A39" s="3" t="s">
        <v>215</v>
      </c>
      <c r="B39" s="3" t="s">
        <v>490</v>
      </c>
      <c r="C39" s="4" t="s">
        <v>211</v>
      </c>
      <c r="D39" s="1" t="s">
        <v>838</v>
      </c>
      <c r="E39" s="2" t="s">
        <v>838</v>
      </c>
      <c r="F39" s="1">
        <v>28</v>
      </c>
      <c r="G39" s="1"/>
      <c r="H39" s="1">
        <v>1</v>
      </c>
      <c r="I39" s="1" t="s">
        <v>831</v>
      </c>
      <c r="J39" s="1">
        <v>15</v>
      </c>
      <c r="K39" s="1"/>
      <c r="L39" s="1"/>
      <c r="M39" s="1"/>
      <c r="N39" s="1"/>
      <c r="O39" s="67"/>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t="s">
        <v>839</v>
      </c>
      <c r="AS39" s="1" t="s">
        <v>874</v>
      </c>
      <c r="AT39" s="1" t="s">
        <v>875</v>
      </c>
      <c r="AU39" s="1" t="s">
        <v>854</v>
      </c>
      <c r="AV39" s="1" t="s">
        <v>876</v>
      </c>
      <c r="AW39" s="1" t="s">
        <v>876</v>
      </c>
      <c r="AX39" s="1" t="s">
        <v>877</v>
      </c>
      <c r="AY39" s="1"/>
      <c r="AZ39" s="1"/>
      <c r="BA39" s="1"/>
      <c r="BB39" s="1"/>
      <c r="BC39" s="1"/>
      <c r="BD39" s="1"/>
      <c r="BE39" s="147" t="e">
        <f t="shared" si="0"/>
        <v>#VALUE!</v>
      </c>
      <c r="BF39" t="s">
        <v>816</v>
      </c>
    </row>
    <row r="40" spans="1:58" ht="15.75" thickBot="1" x14ac:dyDescent="0.3">
      <c r="A40" s="3" t="s">
        <v>267</v>
      </c>
      <c r="B40" s="3" t="s">
        <v>491</v>
      </c>
      <c r="C40" s="4" t="s">
        <v>211</v>
      </c>
      <c r="D40" s="1" t="s">
        <v>838</v>
      </c>
      <c r="E40" s="2" t="s">
        <v>838</v>
      </c>
      <c r="F40" s="1">
        <v>22</v>
      </c>
      <c r="G40" s="1">
        <v>16612</v>
      </c>
      <c r="H40" s="1">
        <v>1</v>
      </c>
      <c r="I40" s="1">
        <v>265792</v>
      </c>
      <c r="J40" s="1">
        <v>20</v>
      </c>
      <c r="K40" s="1"/>
      <c r="L40" s="1"/>
      <c r="M40" s="1"/>
      <c r="N40" s="1"/>
      <c r="O40" s="67">
        <v>13290</v>
      </c>
      <c r="P40" s="1">
        <v>13290</v>
      </c>
      <c r="Q40" s="1">
        <v>13290</v>
      </c>
      <c r="R40" s="1">
        <v>13290</v>
      </c>
      <c r="S40" s="1">
        <v>13290</v>
      </c>
      <c r="T40" s="1">
        <v>13290</v>
      </c>
      <c r="U40" s="1">
        <v>13290</v>
      </c>
      <c r="V40" s="1">
        <v>13290</v>
      </c>
      <c r="W40" s="1">
        <v>13290</v>
      </c>
      <c r="X40" s="1">
        <v>13290</v>
      </c>
      <c r="Y40" s="1">
        <v>13290</v>
      </c>
      <c r="Z40" s="1">
        <v>13290</v>
      </c>
      <c r="AA40" s="1">
        <v>13290</v>
      </c>
      <c r="AB40" s="1">
        <v>13290</v>
      </c>
      <c r="AC40" s="1">
        <v>13290</v>
      </c>
      <c r="AD40" s="1">
        <v>13290</v>
      </c>
      <c r="AE40" s="1">
        <v>13290</v>
      </c>
      <c r="AF40" s="1">
        <v>13290</v>
      </c>
      <c r="AG40" s="1">
        <v>13290</v>
      </c>
      <c r="AH40" s="1">
        <v>13290</v>
      </c>
      <c r="AI40" s="1"/>
      <c r="AJ40" s="1"/>
      <c r="AK40" s="1"/>
      <c r="AL40" s="1"/>
      <c r="AM40" s="1"/>
      <c r="AN40" s="1"/>
      <c r="AO40" s="1"/>
      <c r="AP40" s="1"/>
      <c r="AQ40" s="1"/>
      <c r="AR40" s="1" t="s">
        <v>839</v>
      </c>
      <c r="AS40" s="1" t="s">
        <v>874</v>
      </c>
      <c r="AT40" s="1" t="s">
        <v>875</v>
      </c>
      <c r="AU40" s="1" t="s">
        <v>854</v>
      </c>
      <c r="AV40" s="1" t="s">
        <v>878</v>
      </c>
      <c r="AW40" s="1" t="s">
        <v>878</v>
      </c>
      <c r="AX40" s="1" t="s">
        <v>879</v>
      </c>
      <c r="AY40" s="1"/>
      <c r="AZ40" s="1"/>
      <c r="BA40" s="1"/>
      <c r="BB40" s="1"/>
      <c r="BC40" s="1"/>
      <c r="BD40" s="1"/>
      <c r="BE40" s="147">
        <f t="shared" si="0"/>
        <v>265792</v>
      </c>
      <c r="BF40" t="s">
        <v>816</v>
      </c>
    </row>
    <row r="41" spans="1:58" ht="15.75" thickBot="1" x14ac:dyDescent="0.3">
      <c r="A41" s="3" t="s">
        <v>215</v>
      </c>
      <c r="B41" s="3" t="s">
        <v>290</v>
      </c>
      <c r="C41" s="4" t="s">
        <v>211</v>
      </c>
      <c r="D41" s="1" t="s">
        <v>838</v>
      </c>
      <c r="E41" s="2" t="s">
        <v>838</v>
      </c>
      <c r="F41" s="1">
        <v>28</v>
      </c>
      <c r="G41" s="1">
        <v>15559</v>
      </c>
      <c r="H41" s="1">
        <v>1</v>
      </c>
      <c r="I41" s="1">
        <v>124474</v>
      </c>
      <c r="J41" s="1">
        <v>10</v>
      </c>
      <c r="K41" s="1"/>
      <c r="L41" s="1"/>
      <c r="M41" s="1"/>
      <c r="N41" s="1"/>
      <c r="O41" s="67">
        <v>12447</v>
      </c>
      <c r="P41" s="1">
        <v>12447</v>
      </c>
      <c r="Q41" s="1">
        <v>12447</v>
      </c>
      <c r="R41" s="1">
        <v>12447</v>
      </c>
      <c r="S41" s="1">
        <v>12447</v>
      </c>
      <c r="T41" s="1">
        <v>12447</v>
      </c>
      <c r="U41" s="1">
        <v>12447</v>
      </c>
      <c r="V41" s="1">
        <v>12447</v>
      </c>
      <c r="W41" s="1">
        <v>12447</v>
      </c>
      <c r="X41" s="1">
        <v>12447</v>
      </c>
      <c r="Y41" s="1"/>
      <c r="Z41" s="1"/>
      <c r="AA41" s="1"/>
      <c r="AB41" s="1"/>
      <c r="AC41" s="1"/>
      <c r="AD41" s="1"/>
      <c r="AE41" s="1"/>
      <c r="AF41" s="1"/>
      <c r="AG41" s="1"/>
      <c r="AH41" s="1"/>
      <c r="AI41" s="1"/>
      <c r="AJ41" s="1"/>
      <c r="AK41" s="1"/>
      <c r="AL41" s="1"/>
      <c r="AM41" s="1"/>
      <c r="AN41" s="1"/>
      <c r="AO41" s="1"/>
      <c r="AP41" s="1"/>
      <c r="AQ41" s="1"/>
      <c r="AR41" s="1" t="s">
        <v>839</v>
      </c>
      <c r="AS41" s="1" t="s">
        <v>874</v>
      </c>
      <c r="AT41" s="1" t="s">
        <v>875</v>
      </c>
      <c r="AU41" s="1" t="s">
        <v>854</v>
      </c>
      <c r="AV41" s="1" t="s">
        <v>880</v>
      </c>
      <c r="AW41" s="1" t="s">
        <v>880</v>
      </c>
      <c r="AX41" s="1" t="s">
        <v>877</v>
      </c>
      <c r="AY41" s="1"/>
      <c r="AZ41" s="1"/>
      <c r="BA41" s="1"/>
      <c r="BB41" s="1"/>
      <c r="BC41" s="1"/>
      <c r="BD41" s="1"/>
      <c r="BE41" s="147">
        <f t="shared" si="0"/>
        <v>124474</v>
      </c>
      <c r="BF41" t="s">
        <v>816</v>
      </c>
    </row>
    <row r="42" spans="1:58" ht="15.75" thickBot="1" x14ac:dyDescent="0.3">
      <c r="A42" s="3" t="s">
        <v>217</v>
      </c>
      <c r="B42" s="3" t="s">
        <v>409</v>
      </c>
      <c r="C42" s="4" t="s">
        <v>211</v>
      </c>
      <c r="D42" s="1" t="s">
        <v>838</v>
      </c>
      <c r="E42" s="2" t="s">
        <v>838</v>
      </c>
      <c r="F42" s="1">
        <v>107</v>
      </c>
      <c r="G42" s="1">
        <v>10459</v>
      </c>
      <c r="H42" s="1">
        <v>1</v>
      </c>
      <c r="I42" s="1">
        <v>123345</v>
      </c>
      <c r="J42" s="1">
        <v>15</v>
      </c>
      <c r="K42" s="1"/>
      <c r="L42" s="1"/>
      <c r="M42" s="1"/>
      <c r="N42" s="1"/>
      <c r="O42" s="67">
        <v>8367</v>
      </c>
      <c r="P42" s="1">
        <v>8367</v>
      </c>
      <c r="Q42" s="1">
        <v>8367</v>
      </c>
      <c r="R42" s="1">
        <v>8367</v>
      </c>
      <c r="S42" s="1">
        <v>8367</v>
      </c>
      <c r="T42" s="1">
        <v>8367</v>
      </c>
      <c r="U42" s="1">
        <v>8367</v>
      </c>
      <c r="V42" s="1">
        <v>8367</v>
      </c>
      <c r="W42" s="1">
        <v>8367</v>
      </c>
      <c r="X42" s="1">
        <v>8367</v>
      </c>
      <c r="Y42" s="1">
        <v>8367</v>
      </c>
      <c r="Z42" s="1">
        <v>8367</v>
      </c>
      <c r="AA42" s="1">
        <v>8367</v>
      </c>
      <c r="AB42" s="1">
        <v>8367</v>
      </c>
      <c r="AC42" s="1">
        <v>6202</v>
      </c>
      <c r="AD42" s="1"/>
      <c r="AE42" s="1"/>
      <c r="AF42" s="1"/>
      <c r="AG42" s="1"/>
      <c r="AH42" s="1"/>
      <c r="AI42" s="1"/>
      <c r="AJ42" s="1"/>
      <c r="AK42" s="1"/>
      <c r="AL42" s="1"/>
      <c r="AM42" s="1"/>
      <c r="AN42" s="1"/>
      <c r="AO42" s="1"/>
      <c r="AP42" s="1"/>
      <c r="AQ42" s="1"/>
      <c r="AR42" s="1" t="s">
        <v>839</v>
      </c>
      <c r="AS42" s="1" t="s">
        <v>874</v>
      </c>
      <c r="AT42" s="1" t="s">
        <v>875</v>
      </c>
      <c r="AU42" s="1" t="s">
        <v>854</v>
      </c>
      <c r="AV42" s="1" t="s">
        <v>871</v>
      </c>
      <c r="AW42" s="1" t="s">
        <v>871</v>
      </c>
      <c r="AX42" s="1" t="s">
        <v>872</v>
      </c>
      <c r="AY42" s="1"/>
      <c r="AZ42" s="1"/>
      <c r="BA42" s="1"/>
      <c r="BB42" s="1"/>
      <c r="BC42" s="1"/>
      <c r="BD42" s="1"/>
      <c r="BE42" s="147">
        <f t="shared" si="0"/>
        <v>123345</v>
      </c>
      <c r="BF42" t="s">
        <v>816</v>
      </c>
    </row>
    <row r="43" spans="1:58" ht="15.75" thickBot="1" x14ac:dyDescent="0.3">
      <c r="A43" s="3" t="s">
        <v>207</v>
      </c>
      <c r="B43" s="3" t="s">
        <v>408</v>
      </c>
      <c r="C43" s="4" t="s">
        <v>211</v>
      </c>
      <c r="D43" s="1" t="s">
        <v>838</v>
      </c>
      <c r="E43" s="2" t="s">
        <v>838</v>
      </c>
      <c r="F43" s="1">
        <v>35</v>
      </c>
      <c r="G43" s="1">
        <v>8700</v>
      </c>
      <c r="H43" s="1">
        <v>1</v>
      </c>
      <c r="I43" s="1">
        <v>104405</v>
      </c>
      <c r="J43" s="1">
        <v>15</v>
      </c>
      <c r="K43" s="1"/>
      <c r="L43" s="1"/>
      <c r="M43" s="1"/>
      <c r="N43" s="1"/>
      <c r="O43" s="67">
        <v>6960</v>
      </c>
      <c r="P43" s="1">
        <v>6960</v>
      </c>
      <c r="Q43" s="1">
        <v>6960</v>
      </c>
      <c r="R43" s="1">
        <v>6960</v>
      </c>
      <c r="S43" s="1">
        <v>6960</v>
      </c>
      <c r="T43" s="1">
        <v>6960</v>
      </c>
      <c r="U43" s="1">
        <v>6960</v>
      </c>
      <c r="V43" s="1">
        <v>6960</v>
      </c>
      <c r="W43" s="1">
        <v>6960</v>
      </c>
      <c r="X43" s="1">
        <v>6960</v>
      </c>
      <c r="Y43" s="1">
        <v>6960</v>
      </c>
      <c r="Z43" s="1">
        <v>6960</v>
      </c>
      <c r="AA43" s="1">
        <v>6960</v>
      </c>
      <c r="AB43" s="1">
        <v>6960</v>
      </c>
      <c r="AC43" s="1">
        <v>6960</v>
      </c>
      <c r="AD43" s="1"/>
      <c r="AE43" s="1"/>
      <c r="AF43" s="1"/>
      <c r="AG43" s="1"/>
      <c r="AH43" s="1"/>
      <c r="AI43" s="1"/>
      <c r="AJ43" s="1"/>
      <c r="AK43" s="1"/>
      <c r="AL43" s="1"/>
      <c r="AM43" s="1"/>
      <c r="AN43" s="1"/>
      <c r="AO43" s="1"/>
      <c r="AP43" s="1"/>
      <c r="AQ43" s="1"/>
      <c r="AR43" s="1" t="s">
        <v>839</v>
      </c>
      <c r="AS43" s="1" t="s">
        <v>874</v>
      </c>
      <c r="AT43" s="1" t="s">
        <v>875</v>
      </c>
      <c r="AU43" s="1" t="s">
        <v>854</v>
      </c>
      <c r="AV43" s="1" t="s">
        <v>881</v>
      </c>
      <c r="AW43" s="1" t="s">
        <v>881</v>
      </c>
      <c r="AX43" s="1" t="s">
        <v>844</v>
      </c>
      <c r="AY43" s="1"/>
      <c r="AZ43" s="1"/>
      <c r="BA43" s="1"/>
      <c r="BB43" s="1"/>
      <c r="BC43" s="1"/>
      <c r="BD43" s="1"/>
      <c r="BE43" s="147">
        <f t="shared" si="0"/>
        <v>104405</v>
      </c>
      <c r="BF43" t="s">
        <v>816</v>
      </c>
    </row>
    <row r="44" spans="1:58" ht="15.75" thickBot="1" x14ac:dyDescent="0.3">
      <c r="A44" s="3" t="s">
        <v>207</v>
      </c>
      <c r="B44" s="3" t="s">
        <v>492</v>
      </c>
      <c r="C44" s="4" t="s">
        <v>211</v>
      </c>
      <c r="D44" s="1" t="s">
        <v>838</v>
      </c>
      <c r="E44" s="2" t="s">
        <v>838</v>
      </c>
      <c r="F44" s="1">
        <v>19</v>
      </c>
      <c r="G44" s="1">
        <v>7602</v>
      </c>
      <c r="H44" s="1">
        <v>1</v>
      </c>
      <c r="I44" s="1">
        <v>66901</v>
      </c>
      <c r="J44" s="1">
        <v>11</v>
      </c>
      <c r="K44" s="1"/>
      <c r="L44" s="1"/>
      <c r="M44" s="1"/>
      <c r="N44" s="1"/>
      <c r="O44" s="67">
        <v>6082</v>
      </c>
      <c r="P44" s="1">
        <v>6082</v>
      </c>
      <c r="Q44" s="1">
        <v>6082</v>
      </c>
      <c r="R44" s="1">
        <v>6082</v>
      </c>
      <c r="S44" s="1">
        <v>6082</v>
      </c>
      <c r="T44" s="1">
        <v>6082</v>
      </c>
      <c r="U44" s="1">
        <v>6082</v>
      </c>
      <c r="V44" s="1">
        <v>6082</v>
      </c>
      <c r="W44" s="1">
        <v>6082</v>
      </c>
      <c r="X44" s="1">
        <v>6082</v>
      </c>
      <c r="Y44" s="1">
        <v>6082</v>
      </c>
      <c r="Z44" s="1"/>
      <c r="AA44" s="1"/>
      <c r="AB44" s="1"/>
      <c r="AC44" s="1"/>
      <c r="AD44" s="1"/>
      <c r="AE44" s="1"/>
      <c r="AF44" s="1"/>
      <c r="AG44" s="1"/>
      <c r="AH44" s="1"/>
      <c r="AI44" s="1"/>
      <c r="AJ44" s="1"/>
      <c r="AK44" s="1"/>
      <c r="AL44" s="1"/>
      <c r="AM44" s="1"/>
      <c r="AN44" s="1"/>
      <c r="AO44" s="1"/>
      <c r="AP44" s="1"/>
      <c r="AQ44" s="1"/>
      <c r="AR44" s="1" t="s">
        <v>839</v>
      </c>
      <c r="AS44" s="1" t="s">
        <v>874</v>
      </c>
      <c r="AT44" s="1" t="s">
        <v>875</v>
      </c>
      <c r="AU44" s="1" t="s">
        <v>854</v>
      </c>
      <c r="AV44" s="1" t="s">
        <v>843</v>
      </c>
      <c r="AW44" s="1" t="s">
        <v>843</v>
      </c>
      <c r="AX44" s="1" t="s">
        <v>844</v>
      </c>
      <c r="AY44" s="1"/>
      <c r="AZ44" s="1"/>
      <c r="BA44" s="1"/>
      <c r="BB44" s="1"/>
      <c r="BC44" s="1"/>
      <c r="BD44" s="1"/>
      <c r="BE44" s="147">
        <f t="shared" si="0"/>
        <v>66901</v>
      </c>
      <c r="BF44" t="s">
        <v>816</v>
      </c>
    </row>
    <row r="45" spans="1:58" ht="15.75" thickBot="1" x14ac:dyDescent="0.3">
      <c r="A45" s="3" t="s">
        <v>263</v>
      </c>
      <c r="B45" s="3" t="s">
        <v>493</v>
      </c>
      <c r="C45" s="4" t="s">
        <v>211</v>
      </c>
      <c r="D45" s="1" t="s">
        <v>838</v>
      </c>
      <c r="E45" s="2" t="s">
        <v>838</v>
      </c>
      <c r="F45" s="1">
        <v>1152</v>
      </c>
      <c r="G45" s="1">
        <v>5156</v>
      </c>
      <c r="H45" s="1">
        <v>1</v>
      </c>
      <c r="I45" s="1">
        <v>51619</v>
      </c>
      <c r="J45" s="1">
        <v>13</v>
      </c>
      <c r="K45" s="1"/>
      <c r="L45" s="1"/>
      <c r="M45" s="1"/>
      <c r="N45" s="1"/>
      <c r="O45" s="67">
        <v>4125</v>
      </c>
      <c r="P45" s="1">
        <v>4125</v>
      </c>
      <c r="Q45" s="1">
        <v>4125</v>
      </c>
      <c r="R45" s="1">
        <v>4125</v>
      </c>
      <c r="S45" s="1">
        <v>4125</v>
      </c>
      <c r="T45" s="1">
        <v>4125</v>
      </c>
      <c r="U45" s="1">
        <v>4125</v>
      </c>
      <c r="V45" s="1">
        <v>4125</v>
      </c>
      <c r="W45" s="1">
        <v>4125</v>
      </c>
      <c r="X45" s="1">
        <v>4125</v>
      </c>
      <c r="Y45" s="1">
        <v>4125</v>
      </c>
      <c r="Z45" s="1">
        <v>4125</v>
      </c>
      <c r="AA45" s="1">
        <v>2117</v>
      </c>
      <c r="AB45" s="1"/>
      <c r="AC45" s="1"/>
      <c r="AD45" s="1"/>
      <c r="AE45" s="1"/>
      <c r="AF45" s="1"/>
      <c r="AG45" s="1"/>
      <c r="AH45" s="1"/>
      <c r="AI45" s="1"/>
      <c r="AJ45" s="1"/>
      <c r="AK45" s="1"/>
      <c r="AL45" s="1"/>
      <c r="AM45" s="1"/>
      <c r="AN45" s="1"/>
      <c r="AO45" s="1"/>
      <c r="AP45" s="1"/>
      <c r="AQ45" s="1"/>
      <c r="AR45" s="1" t="s">
        <v>839</v>
      </c>
      <c r="AS45" s="1" t="s">
        <v>874</v>
      </c>
      <c r="AT45" s="1" t="s">
        <v>875</v>
      </c>
      <c r="AU45" s="1" t="s">
        <v>854</v>
      </c>
      <c r="AV45" s="1" t="s">
        <v>882</v>
      </c>
      <c r="AW45" s="1" t="s">
        <v>882</v>
      </c>
      <c r="AX45" s="1" t="s">
        <v>848</v>
      </c>
      <c r="AY45" s="1"/>
      <c r="AZ45" s="1"/>
      <c r="BA45" s="1"/>
      <c r="BB45" s="1"/>
      <c r="BC45" s="1"/>
      <c r="BD45" s="1"/>
      <c r="BE45" s="147">
        <f t="shared" si="0"/>
        <v>51619</v>
      </c>
      <c r="BF45" t="s">
        <v>816</v>
      </c>
    </row>
    <row r="46" spans="1:58" ht="15.75" thickBot="1" x14ac:dyDescent="0.3">
      <c r="A46" s="3" t="s">
        <v>207</v>
      </c>
      <c r="B46" s="3" t="s">
        <v>494</v>
      </c>
      <c r="C46" s="4" t="s">
        <v>211</v>
      </c>
      <c r="D46" s="1" t="s">
        <v>838</v>
      </c>
      <c r="E46" s="2" t="s">
        <v>838</v>
      </c>
      <c r="F46" s="1">
        <v>61</v>
      </c>
      <c r="G46" s="1">
        <v>1722</v>
      </c>
      <c r="H46" s="1">
        <v>1</v>
      </c>
      <c r="I46" s="1">
        <v>26178</v>
      </c>
      <c r="J46" s="1">
        <v>19</v>
      </c>
      <c r="K46" s="1"/>
      <c r="L46" s="1"/>
      <c r="M46" s="1"/>
      <c r="N46" s="1"/>
      <c r="O46" s="67">
        <v>1378</v>
      </c>
      <c r="P46" s="1">
        <v>1378</v>
      </c>
      <c r="Q46" s="1">
        <v>1378</v>
      </c>
      <c r="R46" s="1">
        <v>1378</v>
      </c>
      <c r="S46" s="1">
        <v>1378</v>
      </c>
      <c r="T46" s="1">
        <v>1378</v>
      </c>
      <c r="U46" s="1">
        <v>1378</v>
      </c>
      <c r="V46" s="1">
        <v>1378</v>
      </c>
      <c r="W46" s="1">
        <v>1378</v>
      </c>
      <c r="X46" s="1">
        <v>1378</v>
      </c>
      <c r="Y46" s="1">
        <v>1378</v>
      </c>
      <c r="Z46" s="1">
        <v>1378</v>
      </c>
      <c r="AA46" s="1">
        <v>1378</v>
      </c>
      <c r="AB46" s="1">
        <v>1378</v>
      </c>
      <c r="AC46" s="1">
        <v>1378</v>
      </c>
      <c r="AD46" s="1">
        <v>1378</v>
      </c>
      <c r="AE46" s="1">
        <v>1378</v>
      </c>
      <c r="AF46" s="1">
        <v>1378</v>
      </c>
      <c r="AG46" s="1">
        <v>1378</v>
      </c>
      <c r="AH46" s="1"/>
      <c r="AI46" s="1"/>
      <c r="AJ46" s="1"/>
      <c r="AK46" s="1"/>
      <c r="AL46" s="1"/>
      <c r="AM46" s="1"/>
      <c r="AN46" s="1"/>
      <c r="AO46" s="1"/>
      <c r="AP46" s="1"/>
      <c r="AQ46" s="1"/>
      <c r="AR46" s="1" t="s">
        <v>839</v>
      </c>
      <c r="AS46" s="1" t="s">
        <v>874</v>
      </c>
      <c r="AT46" s="1" t="s">
        <v>875</v>
      </c>
      <c r="AU46" s="1" t="s">
        <v>854</v>
      </c>
      <c r="AV46" s="1" t="s">
        <v>883</v>
      </c>
      <c r="AW46" s="1" t="s">
        <v>883</v>
      </c>
      <c r="AX46" s="1" t="s">
        <v>844</v>
      </c>
      <c r="AY46" s="1"/>
      <c r="AZ46" s="1"/>
      <c r="BA46" s="1"/>
      <c r="BB46" s="1"/>
      <c r="BC46" s="1"/>
      <c r="BD46" s="1"/>
      <c r="BE46" s="147">
        <f t="shared" si="0"/>
        <v>26178</v>
      </c>
      <c r="BF46" t="s">
        <v>816</v>
      </c>
    </row>
    <row r="47" spans="1:58" ht="15.75" thickBot="1" x14ac:dyDescent="0.3">
      <c r="A47" s="3" t="s">
        <v>263</v>
      </c>
      <c r="B47" s="3" t="s">
        <v>495</v>
      </c>
      <c r="C47" s="4" t="s">
        <v>211</v>
      </c>
      <c r="D47" s="1" t="s">
        <v>838</v>
      </c>
      <c r="E47" s="2" t="s">
        <v>838</v>
      </c>
      <c r="F47" s="1">
        <v>88</v>
      </c>
      <c r="G47" s="1">
        <v>902</v>
      </c>
      <c r="H47" s="1">
        <v>1</v>
      </c>
      <c r="I47" s="1">
        <v>9506</v>
      </c>
      <c r="J47" s="1">
        <v>13</v>
      </c>
      <c r="K47" s="1"/>
      <c r="L47" s="1"/>
      <c r="M47" s="1"/>
      <c r="N47" s="1"/>
      <c r="O47" s="67">
        <v>721</v>
      </c>
      <c r="P47" s="1">
        <v>721</v>
      </c>
      <c r="Q47" s="1">
        <v>721</v>
      </c>
      <c r="R47" s="1">
        <v>721</v>
      </c>
      <c r="S47" s="1">
        <v>721</v>
      </c>
      <c r="T47" s="1">
        <v>721</v>
      </c>
      <c r="U47" s="1">
        <v>721</v>
      </c>
      <c r="V47" s="1">
        <v>721</v>
      </c>
      <c r="W47" s="1">
        <v>721</v>
      </c>
      <c r="X47" s="1">
        <v>721</v>
      </c>
      <c r="Y47" s="1">
        <v>721</v>
      </c>
      <c r="Z47" s="1">
        <v>721</v>
      </c>
      <c r="AA47" s="1">
        <v>721</v>
      </c>
      <c r="AB47" s="1">
        <v>129</v>
      </c>
      <c r="AC47" s="1"/>
      <c r="AD47" s="1"/>
      <c r="AE47" s="1"/>
      <c r="AF47" s="1"/>
      <c r="AG47" s="1"/>
      <c r="AH47" s="1"/>
      <c r="AI47" s="1"/>
      <c r="AJ47" s="1"/>
      <c r="AK47" s="1"/>
      <c r="AL47" s="1"/>
      <c r="AM47" s="1"/>
      <c r="AN47" s="1"/>
      <c r="AO47" s="1"/>
      <c r="AP47" s="1"/>
      <c r="AQ47" s="1"/>
      <c r="AR47" s="1" t="s">
        <v>839</v>
      </c>
      <c r="AS47" s="1" t="s">
        <v>874</v>
      </c>
      <c r="AT47" s="1" t="s">
        <v>875</v>
      </c>
      <c r="AU47" s="1" t="s">
        <v>854</v>
      </c>
      <c r="AV47" s="1" t="s">
        <v>882</v>
      </c>
      <c r="AW47" s="1" t="s">
        <v>882</v>
      </c>
      <c r="AX47" s="1" t="s">
        <v>848</v>
      </c>
      <c r="AY47" s="1"/>
      <c r="AZ47" s="1"/>
      <c r="BA47" s="1"/>
      <c r="BB47" s="1"/>
      <c r="BC47" s="1"/>
      <c r="BD47" s="1"/>
      <c r="BE47" s="147">
        <f t="shared" si="0"/>
        <v>9506</v>
      </c>
      <c r="BF47" t="s">
        <v>816</v>
      </c>
    </row>
    <row r="48" spans="1:58" ht="15.75" thickBot="1" x14ac:dyDescent="0.3">
      <c r="A48" s="3" t="s">
        <v>215</v>
      </c>
      <c r="B48" s="3" t="s">
        <v>496</v>
      </c>
      <c r="C48" s="4" t="s">
        <v>140</v>
      </c>
      <c r="D48" s="1" t="s">
        <v>838</v>
      </c>
      <c r="E48" s="2" t="s">
        <v>838</v>
      </c>
      <c r="F48" s="1">
        <v>4</v>
      </c>
      <c r="G48" s="1">
        <v>13941</v>
      </c>
      <c r="H48" s="1">
        <v>1</v>
      </c>
      <c r="I48" s="1">
        <v>167297</v>
      </c>
      <c r="J48" s="1">
        <v>15</v>
      </c>
      <c r="K48" s="1"/>
      <c r="L48" s="1"/>
      <c r="M48" s="1"/>
      <c r="N48" s="1"/>
      <c r="O48" s="67">
        <v>11153</v>
      </c>
      <c r="P48" s="1">
        <v>11153</v>
      </c>
      <c r="Q48" s="1">
        <v>11153</v>
      </c>
      <c r="R48" s="1">
        <v>11153</v>
      </c>
      <c r="S48" s="1">
        <v>11153</v>
      </c>
      <c r="T48" s="1">
        <v>11153</v>
      </c>
      <c r="U48" s="1">
        <v>11153</v>
      </c>
      <c r="V48" s="1">
        <v>11153</v>
      </c>
      <c r="W48" s="1">
        <v>11153</v>
      </c>
      <c r="X48" s="1">
        <v>11153</v>
      </c>
      <c r="Y48" s="1">
        <v>11153</v>
      </c>
      <c r="Z48" s="1">
        <v>11153</v>
      </c>
      <c r="AA48" s="1">
        <v>11153</v>
      </c>
      <c r="AB48" s="1">
        <v>11153</v>
      </c>
      <c r="AC48" s="1">
        <v>11153</v>
      </c>
      <c r="AD48" s="1"/>
      <c r="AE48" s="1"/>
      <c r="AF48" s="1"/>
      <c r="AG48" s="1"/>
      <c r="AH48" s="1"/>
      <c r="AI48" s="1"/>
      <c r="AJ48" s="1"/>
      <c r="AK48" s="1"/>
      <c r="AL48" s="1"/>
      <c r="AM48" s="1"/>
      <c r="AN48" s="1"/>
      <c r="AO48" s="1"/>
      <c r="AP48" s="1"/>
      <c r="AQ48" s="1"/>
      <c r="AR48" s="1" t="s">
        <v>839</v>
      </c>
      <c r="AS48" s="1" t="s">
        <v>884</v>
      </c>
      <c r="AT48" s="1" t="s">
        <v>885</v>
      </c>
      <c r="AU48" s="1" t="s">
        <v>886</v>
      </c>
      <c r="AV48" s="1" t="s">
        <v>876</v>
      </c>
      <c r="AW48" s="1" t="s">
        <v>876</v>
      </c>
      <c r="AX48" s="1" t="s">
        <v>877</v>
      </c>
      <c r="AY48" s="1"/>
      <c r="AZ48" s="1"/>
      <c r="BA48" s="1"/>
      <c r="BB48" s="1"/>
      <c r="BC48" s="1"/>
      <c r="BD48" s="1"/>
      <c r="BE48" s="147">
        <f t="shared" si="0"/>
        <v>167297</v>
      </c>
      <c r="BF48" t="s">
        <v>816</v>
      </c>
    </row>
    <row r="49" spans="1:58" ht="15.75" thickBot="1" x14ac:dyDescent="0.3">
      <c r="A49" s="3" t="s">
        <v>263</v>
      </c>
      <c r="B49" s="3" t="s">
        <v>263</v>
      </c>
      <c r="C49" s="4" t="s">
        <v>497</v>
      </c>
      <c r="D49" s="1" t="s">
        <v>838</v>
      </c>
      <c r="E49" s="2" t="s">
        <v>838</v>
      </c>
      <c r="F49" s="1">
        <v>7519</v>
      </c>
      <c r="G49" s="1">
        <v>151983400</v>
      </c>
      <c r="H49" s="1">
        <v>1</v>
      </c>
      <c r="I49" s="1">
        <v>1858298054</v>
      </c>
      <c r="J49" s="1">
        <v>13</v>
      </c>
      <c r="K49" s="1"/>
      <c r="L49" s="1"/>
      <c r="M49" s="1"/>
      <c r="N49" s="1"/>
      <c r="O49" s="67">
        <v>150463566</v>
      </c>
      <c r="P49" s="1">
        <v>150431172</v>
      </c>
      <c r="Q49" s="1">
        <v>150147010</v>
      </c>
      <c r="R49" s="1">
        <v>148952850</v>
      </c>
      <c r="S49" s="1">
        <v>147635235</v>
      </c>
      <c r="T49" s="1">
        <v>146826416</v>
      </c>
      <c r="U49" s="1">
        <v>143397680</v>
      </c>
      <c r="V49" s="1">
        <v>139908527</v>
      </c>
      <c r="W49" s="1">
        <v>139305421</v>
      </c>
      <c r="X49" s="1">
        <v>138739367</v>
      </c>
      <c r="Y49" s="1">
        <v>128928560</v>
      </c>
      <c r="Z49" s="1">
        <v>88933904</v>
      </c>
      <c r="AA49" s="1">
        <v>63209663</v>
      </c>
      <c r="AB49" s="1">
        <v>61867320</v>
      </c>
      <c r="AC49" s="1">
        <v>59551362</v>
      </c>
      <c r="AD49" s="1"/>
      <c r="AE49" s="1"/>
      <c r="AF49" s="1"/>
      <c r="AG49" s="1"/>
      <c r="AH49" s="1"/>
      <c r="AI49" s="1"/>
      <c r="AJ49" s="1"/>
      <c r="AK49" s="1"/>
      <c r="AL49" s="1"/>
      <c r="AM49" s="1"/>
      <c r="AN49" s="1"/>
      <c r="AO49" s="1"/>
      <c r="AP49" s="1"/>
      <c r="AQ49" s="1"/>
      <c r="AR49" s="1" t="s">
        <v>839</v>
      </c>
      <c r="AS49" s="1" t="s">
        <v>887</v>
      </c>
      <c r="AT49" s="1" t="s">
        <v>888</v>
      </c>
      <c r="AU49" s="1" t="s">
        <v>842</v>
      </c>
      <c r="AV49" s="1" t="s">
        <v>847</v>
      </c>
      <c r="AW49" s="1" t="s">
        <v>847</v>
      </c>
      <c r="AX49" s="1" t="s">
        <v>848</v>
      </c>
      <c r="AY49" s="1"/>
      <c r="AZ49" s="1"/>
      <c r="BA49" s="1"/>
      <c r="BB49" s="1"/>
      <c r="BC49" s="1"/>
      <c r="BD49" s="1"/>
      <c r="BE49" s="147">
        <f t="shared" si="0"/>
        <v>1858298054</v>
      </c>
      <c r="BF49" t="s">
        <v>817</v>
      </c>
    </row>
    <row r="50" spans="1:58" ht="15.75" thickBot="1" x14ac:dyDescent="0.3">
      <c r="A50" s="3" t="s">
        <v>263</v>
      </c>
      <c r="B50" s="3" t="s">
        <v>498</v>
      </c>
      <c r="C50" s="4" t="s">
        <v>497</v>
      </c>
      <c r="D50" s="1" t="s">
        <v>838</v>
      </c>
      <c r="E50" s="2" t="s">
        <v>838</v>
      </c>
      <c r="F50" s="1">
        <v>285</v>
      </c>
      <c r="G50" s="1">
        <v>17775751</v>
      </c>
      <c r="H50" s="1">
        <v>1</v>
      </c>
      <c r="I50" s="1">
        <v>332317018</v>
      </c>
      <c r="J50" s="1">
        <v>20</v>
      </c>
      <c r="K50" s="1"/>
      <c r="L50" s="1"/>
      <c r="M50" s="1"/>
      <c r="N50" s="1"/>
      <c r="O50" s="67">
        <v>16615851</v>
      </c>
      <c r="P50" s="1">
        <v>16615851</v>
      </c>
      <c r="Q50" s="1">
        <v>16615851</v>
      </c>
      <c r="R50" s="1">
        <v>16615851</v>
      </c>
      <c r="S50" s="1">
        <v>16615851</v>
      </c>
      <c r="T50" s="1">
        <v>16615851</v>
      </c>
      <c r="U50" s="1">
        <v>16615851</v>
      </c>
      <c r="V50" s="1">
        <v>16615851</v>
      </c>
      <c r="W50" s="1">
        <v>16615851</v>
      </c>
      <c r="X50" s="1">
        <v>16615851</v>
      </c>
      <c r="Y50" s="1">
        <v>16615851</v>
      </c>
      <c r="Z50" s="1">
        <v>16615851</v>
      </c>
      <c r="AA50" s="1">
        <v>16615851</v>
      </c>
      <c r="AB50" s="1">
        <v>16615851</v>
      </c>
      <c r="AC50" s="1">
        <v>16615851</v>
      </c>
      <c r="AD50" s="1">
        <v>16615851</v>
      </c>
      <c r="AE50" s="1">
        <v>16615851</v>
      </c>
      <c r="AF50" s="1">
        <v>16615851</v>
      </c>
      <c r="AG50" s="1">
        <v>16615851</v>
      </c>
      <c r="AH50" s="1">
        <v>16615851</v>
      </c>
      <c r="AI50" s="1"/>
      <c r="AJ50" s="1"/>
      <c r="AK50" s="1"/>
      <c r="AL50" s="1"/>
      <c r="AM50" s="1"/>
      <c r="AN50" s="1"/>
      <c r="AO50" s="1"/>
      <c r="AP50" s="1"/>
      <c r="AQ50" s="1"/>
      <c r="AR50" s="1" t="s">
        <v>839</v>
      </c>
      <c r="AS50" s="1" t="s">
        <v>887</v>
      </c>
      <c r="AT50" s="1" t="s">
        <v>888</v>
      </c>
      <c r="AU50" s="1" t="s">
        <v>842</v>
      </c>
      <c r="AV50" s="1" t="s">
        <v>889</v>
      </c>
      <c r="AW50" s="1" t="s">
        <v>889</v>
      </c>
      <c r="AX50" s="1" t="s">
        <v>848</v>
      </c>
      <c r="AY50" s="1"/>
      <c r="AZ50" s="1"/>
      <c r="BA50" s="1"/>
      <c r="BB50" s="1"/>
      <c r="BC50" s="1"/>
      <c r="BD50" s="1"/>
      <c r="BE50" s="147">
        <f t="shared" si="0"/>
        <v>332317018</v>
      </c>
      <c r="BF50" t="s">
        <v>817</v>
      </c>
    </row>
    <row r="51" spans="1:58" ht="15.75" thickBot="1" x14ac:dyDescent="0.3">
      <c r="A51" s="3" t="s">
        <v>499</v>
      </c>
      <c r="B51" s="3" t="s">
        <v>207</v>
      </c>
      <c r="C51" s="4" t="s">
        <v>497</v>
      </c>
      <c r="D51" s="1" t="s">
        <v>838</v>
      </c>
      <c r="E51" s="2" t="s">
        <v>838</v>
      </c>
      <c r="F51" s="1">
        <v>491</v>
      </c>
      <c r="G51" s="1">
        <v>11199763</v>
      </c>
      <c r="H51" s="1">
        <v>1</v>
      </c>
      <c r="I51" s="1">
        <v>185089566</v>
      </c>
      <c r="J51" s="1">
        <v>19</v>
      </c>
      <c r="K51" s="1"/>
      <c r="L51" s="1"/>
      <c r="M51" s="1"/>
      <c r="N51" s="1"/>
      <c r="O51" s="67">
        <v>9967789</v>
      </c>
      <c r="P51" s="1">
        <v>9967789</v>
      </c>
      <c r="Q51" s="1">
        <v>9967789</v>
      </c>
      <c r="R51" s="1">
        <v>9584222</v>
      </c>
      <c r="S51" s="1">
        <v>9584222</v>
      </c>
      <c r="T51" s="1">
        <v>8897174</v>
      </c>
      <c r="U51" s="1">
        <v>8897174</v>
      </c>
      <c r="V51" s="1">
        <v>8897174</v>
      </c>
      <c r="W51" s="1">
        <v>8857330</v>
      </c>
      <c r="X51" s="1">
        <v>8857330</v>
      </c>
      <c r="Y51" s="1">
        <v>8106594</v>
      </c>
      <c r="Z51" s="1">
        <v>8106594</v>
      </c>
      <c r="AA51" s="1">
        <v>8106594</v>
      </c>
      <c r="AB51" s="1">
        <v>8106594</v>
      </c>
      <c r="AC51" s="1">
        <v>8106594</v>
      </c>
      <c r="AD51" s="1">
        <v>6346971</v>
      </c>
      <c r="AE51" s="1">
        <v>6346971</v>
      </c>
      <c r="AF51" s="1">
        <v>6346971</v>
      </c>
      <c r="AG51" s="1">
        <v>6346971</v>
      </c>
      <c r="AH51" s="1">
        <v>6346971</v>
      </c>
      <c r="AI51" s="1">
        <v>6346971</v>
      </c>
      <c r="AJ51" s="1">
        <v>6346971</v>
      </c>
      <c r="AK51" s="1">
        <v>6346971</v>
      </c>
      <c r="AL51" s="1">
        <v>151417</v>
      </c>
      <c r="AM51" s="1">
        <v>151417</v>
      </c>
      <c r="AN51" s="1"/>
      <c r="AO51" s="1"/>
      <c r="AP51" s="1"/>
      <c r="AQ51" s="1"/>
      <c r="AR51" s="1" t="s">
        <v>839</v>
      </c>
      <c r="AS51" s="1" t="s">
        <v>887</v>
      </c>
      <c r="AT51" s="1" t="s">
        <v>888</v>
      </c>
      <c r="AU51" s="1" t="s">
        <v>842</v>
      </c>
      <c r="AV51" s="1" t="s">
        <v>845</v>
      </c>
      <c r="AW51" s="1" t="s">
        <v>845</v>
      </c>
      <c r="AX51" s="1" t="s">
        <v>846</v>
      </c>
      <c r="AY51" s="1"/>
      <c r="AZ51" s="1"/>
      <c r="BA51" s="1"/>
      <c r="BB51" s="1"/>
      <c r="BC51" s="1"/>
      <c r="BD51" s="1"/>
      <c r="BE51" s="147">
        <f t="shared" si="0"/>
        <v>185089566</v>
      </c>
      <c r="BF51" t="s">
        <v>817</v>
      </c>
    </row>
    <row r="52" spans="1:58" ht="15.75" thickBot="1" x14ac:dyDescent="0.3">
      <c r="A52" s="3" t="s">
        <v>499</v>
      </c>
      <c r="B52" s="3" t="s">
        <v>500</v>
      </c>
      <c r="C52" s="4" t="s">
        <v>497</v>
      </c>
      <c r="D52" s="1" t="s">
        <v>838</v>
      </c>
      <c r="E52" s="2" t="s">
        <v>838</v>
      </c>
      <c r="F52" s="1">
        <v>160</v>
      </c>
      <c r="G52" s="1">
        <v>8720375</v>
      </c>
      <c r="H52" s="1">
        <v>1</v>
      </c>
      <c r="I52" s="1">
        <v>137826094</v>
      </c>
      <c r="J52" s="1">
        <v>18</v>
      </c>
      <c r="K52" s="1"/>
      <c r="L52" s="1"/>
      <c r="M52" s="1"/>
      <c r="N52" s="1"/>
      <c r="O52" s="67">
        <v>7761134</v>
      </c>
      <c r="P52" s="1">
        <v>7761134</v>
      </c>
      <c r="Q52" s="1">
        <v>7761134</v>
      </c>
      <c r="R52" s="1">
        <v>7761134</v>
      </c>
      <c r="S52" s="1">
        <v>7761134</v>
      </c>
      <c r="T52" s="1">
        <v>7761134</v>
      </c>
      <c r="U52" s="1">
        <v>7761134</v>
      </c>
      <c r="V52" s="1">
        <v>7761134</v>
      </c>
      <c r="W52" s="1">
        <v>7761134</v>
      </c>
      <c r="X52" s="1">
        <v>7761134</v>
      </c>
      <c r="Y52" s="1">
        <v>7562709</v>
      </c>
      <c r="Z52" s="1">
        <v>7562709</v>
      </c>
      <c r="AA52" s="1">
        <v>7562709</v>
      </c>
      <c r="AB52" s="1">
        <v>7562709</v>
      </c>
      <c r="AC52" s="1">
        <v>7562709</v>
      </c>
      <c r="AD52" s="1">
        <v>2800152</v>
      </c>
      <c r="AE52" s="1">
        <v>2800152</v>
      </c>
      <c r="AF52" s="1">
        <v>2800152</v>
      </c>
      <c r="AG52" s="1">
        <v>2800152</v>
      </c>
      <c r="AH52" s="1">
        <v>2800152</v>
      </c>
      <c r="AI52" s="1">
        <v>2800152</v>
      </c>
      <c r="AJ52" s="1">
        <v>2800152</v>
      </c>
      <c r="AK52" s="1">
        <v>2800152</v>
      </c>
      <c r="AL52" s="1"/>
      <c r="AM52" s="1"/>
      <c r="AN52" s="1"/>
      <c r="AO52" s="1"/>
      <c r="AP52" s="1"/>
      <c r="AQ52" s="1"/>
      <c r="AR52" s="1" t="s">
        <v>839</v>
      </c>
      <c r="AS52" s="1" t="s">
        <v>887</v>
      </c>
      <c r="AT52" s="1" t="s">
        <v>888</v>
      </c>
      <c r="AU52" s="1" t="s">
        <v>842</v>
      </c>
      <c r="AV52" s="1" t="s">
        <v>890</v>
      </c>
      <c r="AW52" s="1" t="s">
        <v>890</v>
      </c>
      <c r="AX52" s="1" t="s">
        <v>844</v>
      </c>
      <c r="AY52" s="1"/>
      <c r="AZ52" s="1"/>
      <c r="BA52" s="1"/>
      <c r="BB52" s="1"/>
      <c r="BC52" s="1"/>
      <c r="BD52" s="1"/>
      <c r="BE52" s="147">
        <f t="shared" si="0"/>
        <v>137826094</v>
      </c>
      <c r="BF52" t="s">
        <v>817</v>
      </c>
    </row>
    <row r="53" spans="1:58" ht="15.75" thickBot="1" x14ac:dyDescent="0.3">
      <c r="A53" s="3" t="s">
        <v>499</v>
      </c>
      <c r="B53" s="3" t="s">
        <v>266</v>
      </c>
      <c r="C53" s="4" t="s">
        <v>497</v>
      </c>
      <c r="D53" s="1" t="s">
        <v>838</v>
      </c>
      <c r="E53" s="2" t="s">
        <v>838</v>
      </c>
      <c r="F53" s="1">
        <v>132</v>
      </c>
      <c r="G53" s="1">
        <v>7108540</v>
      </c>
      <c r="H53" s="1">
        <v>1</v>
      </c>
      <c r="I53" s="1">
        <v>81535104</v>
      </c>
      <c r="J53" s="1">
        <v>13</v>
      </c>
      <c r="K53" s="1"/>
      <c r="L53" s="1"/>
      <c r="M53" s="1"/>
      <c r="N53" s="1"/>
      <c r="O53" s="67">
        <v>6326600</v>
      </c>
      <c r="P53" s="1">
        <v>6326600</v>
      </c>
      <c r="Q53" s="1">
        <v>6326600</v>
      </c>
      <c r="R53" s="1">
        <v>6326600</v>
      </c>
      <c r="S53" s="1">
        <v>6326600</v>
      </c>
      <c r="T53" s="1">
        <v>6326600</v>
      </c>
      <c r="U53" s="1">
        <v>6326600</v>
      </c>
      <c r="V53" s="1">
        <v>6326600</v>
      </c>
      <c r="W53" s="1">
        <v>6326600</v>
      </c>
      <c r="X53" s="1">
        <v>6326600</v>
      </c>
      <c r="Y53" s="1">
        <v>6034429</v>
      </c>
      <c r="Z53" s="1">
        <v>6034429</v>
      </c>
      <c r="AA53" s="1">
        <v>6034429</v>
      </c>
      <c r="AB53" s="1">
        <v>82906</v>
      </c>
      <c r="AC53" s="1">
        <v>82906</v>
      </c>
      <c r="AD53" s="1"/>
      <c r="AE53" s="1"/>
      <c r="AF53" s="1"/>
      <c r="AG53" s="1"/>
      <c r="AH53" s="1"/>
      <c r="AI53" s="1"/>
      <c r="AJ53" s="1"/>
      <c r="AK53" s="1"/>
      <c r="AL53" s="1"/>
      <c r="AM53" s="1"/>
      <c r="AN53" s="1"/>
      <c r="AO53" s="1"/>
      <c r="AP53" s="1"/>
      <c r="AQ53" s="1"/>
      <c r="AR53" s="1" t="s">
        <v>839</v>
      </c>
      <c r="AS53" s="1" t="s">
        <v>887</v>
      </c>
      <c r="AT53" s="1" t="s">
        <v>888</v>
      </c>
      <c r="AU53" s="1" t="s">
        <v>842</v>
      </c>
      <c r="AV53" s="1" t="s">
        <v>891</v>
      </c>
      <c r="AW53" s="1" t="s">
        <v>891</v>
      </c>
      <c r="AX53" s="1" t="s">
        <v>892</v>
      </c>
      <c r="AY53" s="1"/>
      <c r="AZ53" s="1"/>
      <c r="BA53" s="1"/>
      <c r="BB53" s="1"/>
      <c r="BC53" s="1"/>
      <c r="BD53" s="1"/>
      <c r="BE53" s="147">
        <f t="shared" si="0"/>
        <v>81535104</v>
      </c>
      <c r="BF53" t="s">
        <v>817</v>
      </c>
    </row>
    <row r="54" spans="1:58" ht="15.75" thickBot="1" x14ac:dyDescent="0.3">
      <c r="A54" s="3" t="s">
        <v>499</v>
      </c>
      <c r="B54" s="3" t="s">
        <v>269</v>
      </c>
      <c r="C54" s="4" t="s">
        <v>497</v>
      </c>
      <c r="D54" s="1" t="s">
        <v>838</v>
      </c>
      <c r="E54" s="2" t="s">
        <v>838</v>
      </c>
      <c r="F54" s="1">
        <v>197</v>
      </c>
      <c r="G54" s="1">
        <v>5972978</v>
      </c>
      <c r="H54" s="1">
        <v>1</v>
      </c>
      <c r="I54" s="1">
        <v>60128354</v>
      </c>
      <c r="J54" s="1">
        <v>11</v>
      </c>
      <c r="K54" s="1"/>
      <c r="L54" s="1"/>
      <c r="M54" s="1"/>
      <c r="N54" s="1"/>
      <c r="O54" s="67">
        <v>5315950</v>
      </c>
      <c r="P54" s="1">
        <v>5315950</v>
      </c>
      <c r="Q54" s="1">
        <v>5315950</v>
      </c>
      <c r="R54" s="1">
        <v>5315950</v>
      </c>
      <c r="S54" s="1">
        <v>5187530</v>
      </c>
      <c r="T54" s="1">
        <v>4849683</v>
      </c>
      <c r="U54" s="1">
        <v>4849683</v>
      </c>
      <c r="V54" s="1">
        <v>4849683</v>
      </c>
      <c r="W54" s="1">
        <v>4008548</v>
      </c>
      <c r="X54" s="1">
        <v>4008548</v>
      </c>
      <c r="Y54" s="1">
        <v>3942626</v>
      </c>
      <c r="Z54" s="1">
        <v>3942626</v>
      </c>
      <c r="AA54" s="1">
        <v>1136982</v>
      </c>
      <c r="AB54" s="1">
        <v>1044322</v>
      </c>
      <c r="AC54" s="1">
        <v>1044322</v>
      </c>
      <c r="AD54" s="1"/>
      <c r="AE54" s="1"/>
      <c r="AF54" s="1"/>
      <c r="AG54" s="1"/>
      <c r="AH54" s="1"/>
      <c r="AI54" s="1"/>
      <c r="AJ54" s="1"/>
      <c r="AK54" s="1"/>
      <c r="AL54" s="1"/>
      <c r="AM54" s="1"/>
      <c r="AN54" s="1"/>
      <c r="AO54" s="1"/>
      <c r="AP54" s="1"/>
      <c r="AQ54" s="1"/>
      <c r="AR54" s="1" t="s">
        <v>839</v>
      </c>
      <c r="AS54" s="1" t="s">
        <v>887</v>
      </c>
      <c r="AT54" s="1" t="s">
        <v>888</v>
      </c>
      <c r="AU54" s="1" t="s">
        <v>842</v>
      </c>
      <c r="AV54" s="1" t="s">
        <v>893</v>
      </c>
      <c r="AW54" s="1" t="s">
        <v>893</v>
      </c>
      <c r="AX54" s="1" t="s">
        <v>894</v>
      </c>
      <c r="AY54" s="1"/>
      <c r="AZ54" s="1"/>
      <c r="BA54" s="1"/>
      <c r="BB54" s="1"/>
      <c r="BC54" s="1"/>
      <c r="BD54" s="1"/>
      <c r="BE54" s="147">
        <f t="shared" si="0"/>
        <v>60128354</v>
      </c>
      <c r="BF54" t="s">
        <v>817</v>
      </c>
    </row>
    <row r="55" spans="1:58" ht="15.75" thickBot="1" x14ac:dyDescent="0.3">
      <c r="A55" s="3" t="s">
        <v>499</v>
      </c>
      <c r="B55" s="3" t="s">
        <v>501</v>
      </c>
      <c r="C55" s="4" t="s">
        <v>497</v>
      </c>
      <c r="D55" s="1" t="s">
        <v>838</v>
      </c>
      <c r="E55" s="2" t="s">
        <v>838</v>
      </c>
      <c r="F55" s="1">
        <v>32</v>
      </c>
      <c r="G55" s="1">
        <v>4729555</v>
      </c>
      <c r="H55" s="1">
        <v>1</v>
      </c>
      <c r="I55" s="1">
        <v>88291215</v>
      </c>
      <c r="J55" s="1">
        <v>21</v>
      </c>
      <c r="K55" s="1"/>
      <c r="L55" s="1"/>
      <c r="M55" s="1"/>
      <c r="N55" s="1"/>
      <c r="O55" s="67">
        <v>4209304</v>
      </c>
      <c r="P55" s="1">
        <v>4209304</v>
      </c>
      <c r="Q55" s="1">
        <v>4209304</v>
      </c>
      <c r="R55" s="1">
        <v>4209304</v>
      </c>
      <c r="S55" s="1">
        <v>4209304</v>
      </c>
      <c r="T55" s="1">
        <v>4209304</v>
      </c>
      <c r="U55" s="1">
        <v>4209304</v>
      </c>
      <c r="V55" s="1">
        <v>4209304</v>
      </c>
      <c r="W55" s="1">
        <v>4209304</v>
      </c>
      <c r="X55" s="1">
        <v>4209304</v>
      </c>
      <c r="Y55" s="1">
        <v>4209304</v>
      </c>
      <c r="Z55" s="1">
        <v>4209304</v>
      </c>
      <c r="AA55" s="1">
        <v>4209304</v>
      </c>
      <c r="AB55" s="1">
        <v>4209304</v>
      </c>
      <c r="AC55" s="1">
        <v>4209304</v>
      </c>
      <c r="AD55" s="1">
        <v>3886721</v>
      </c>
      <c r="AE55" s="1">
        <v>3886721</v>
      </c>
      <c r="AF55" s="1">
        <v>3886721</v>
      </c>
      <c r="AG55" s="1">
        <v>3886721</v>
      </c>
      <c r="AH55" s="1">
        <v>3886721</v>
      </c>
      <c r="AI55" s="1">
        <v>1143610</v>
      </c>
      <c r="AJ55" s="1">
        <v>1143610</v>
      </c>
      <c r="AK55" s="1">
        <v>1143610</v>
      </c>
      <c r="AL55" s="1">
        <v>1143610</v>
      </c>
      <c r="AM55" s="1">
        <v>1143610</v>
      </c>
      <c r="AN55" s="1"/>
      <c r="AO55" s="1"/>
      <c r="AP55" s="1"/>
      <c r="AQ55" s="1"/>
      <c r="AR55" s="1" t="s">
        <v>839</v>
      </c>
      <c r="AS55" s="1" t="s">
        <v>887</v>
      </c>
      <c r="AT55" s="1" t="s">
        <v>888</v>
      </c>
      <c r="AU55" s="1" t="s">
        <v>842</v>
      </c>
      <c r="AV55" s="1" t="s">
        <v>845</v>
      </c>
      <c r="AW55" s="1" t="s">
        <v>845</v>
      </c>
      <c r="AX55" s="1" t="s">
        <v>846</v>
      </c>
      <c r="AY55" s="1"/>
      <c r="AZ55" s="1"/>
      <c r="BA55" s="1"/>
      <c r="BB55" s="1"/>
      <c r="BC55" s="1"/>
      <c r="BD55" s="1"/>
      <c r="BE55" s="147">
        <f t="shared" si="0"/>
        <v>88291215</v>
      </c>
      <c r="BF55" t="s">
        <v>817</v>
      </c>
    </row>
    <row r="56" spans="1:58" ht="15.75" thickBot="1" x14ac:dyDescent="0.3">
      <c r="A56" s="3" t="s">
        <v>499</v>
      </c>
      <c r="B56" s="3" t="s">
        <v>358</v>
      </c>
      <c r="C56" s="4" t="s">
        <v>497</v>
      </c>
      <c r="D56" s="1" t="s">
        <v>838</v>
      </c>
      <c r="E56" s="2" t="s">
        <v>838</v>
      </c>
      <c r="F56" s="1">
        <v>70</v>
      </c>
      <c r="G56" s="1">
        <v>4231364</v>
      </c>
      <c r="H56" s="1">
        <v>1</v>
      </c>
      <c r="I56" s="1">
        <v>56488711</v>
      </c>
      <c r="J56" s="1">
        <v>15</v>
      </c>
      <c r="K56" s="1"/>
      <c r="L56" s="1"/>
      <c r="M56" s="1"/>
      <c r="N56" s="1"/>
      <c r="O56" s="67">
        <v>3765914</v>
      </c>
      <c r="P56" s="1">
        <v>3765914</v>
      </c>
      <c r="Q56" s="1">
        <v>3765914</v>
      </c>
      <c r="R56" s="1">
        <v>3765914</v>
      </c>
      <c r="S56" s="1">
        <v>3765914</v>
      </c>
      <c r="T56" s="1">
        <v>3765914</v>
      </c>
      <c r="U56" s="1">
        <v>3765914</v>
      </c>
      <c r="V56" s="1">
        <v>3765914</v>
      </c>
      <c r="W56" s="1">
        <v>3765914</v>
      </c>
      <c r="X56" s="1">
        <v>3765914</v>
      </c>
      <c r="Y56" s="1">
        <v>3765914</v>
      </c>
      <c r="Z56" s="1">
        <v>3765914</v>
      </c>
      <c r="AA56" s="1">
        <v>3765914</v>
      </c>
      <c r="AB56" s="1">
        <v>3765914</v>
      </c>
      <c r="AC56" s="1">
        <v>3765914</v>
      </c>
      <c r="AD56" s="1"/>
      <c r="AE56" s="1"/>
      <c r="AF56" s="1"/>
      <c r="AG56" s="1"/>
      <c r="AH56" s="1"/>
      <c r="AI56" s="1"/>
      <c r="AJ56" s="1"/>
      <c r="AK56" s="1"/>
      <c r="AL56" s="1"/>
      <c r="AM56" s="1"/>
      <c r="AN56" s="1"/>
      <c r="AO56" s="1"/>
      <c r="AP56" s="1"/>
      <c r="AQ56" s="1"/>
      <c r="AR56" s="1" t="s">
        <v>839</v>
      </c>
      <c r="AS56" s="1" t="s">
        <v>887</v>
      </c>
      <c r="AT56" s="1" t="s">
        <v>888</v>
      </c>
      <c r="AU56" s="1" t="s">
        <v>842</v>
      </c>
      <c r="AV56" s="1" t="s">
        <v>895</v>
      </c>
      <c r="AW56" s="1" t="s">
        <v>895</v>
      </c>
      <c r="AX56" s="1" t="s">
        <v>896</v>
      </c>
      <c r="AY56" s="1"/>
      <c r="AZ56" s="1"/>
      <c r="BA56" s="1"/>
      <c r="BB56" s="1"/>
      <c r="BC56" s="1"/>
      <c r="BD56" s="1"/>
      <c r="BE56" s="147">
        <f t="shared" si="0"/>
        <v>56488711</v>
      </c>
      <c r="BF56" t="s">
        <v>817</v>
      </c>
    </row>
    <row r="57" spans="1:58" ht="15.75" thickBot="1" x14ac:dyDescent="0.3">
      <c r="A57" s="3" t="s">
        <v>499</v>
      </c>
      <c r="B57" s="3" t="s">
        <v>502</v>
      </c>
      <c r="C57" s="4" t="s">
        <v>497</v>
      </c>
      <c r="D57" s="1" t="s">
        <v>838</v>
      </c>
      <c r="E57" s="2" t="s">
        <v>838</v>
      </c>
      <c r="F57" s="1">
        <v>13</v>
      </c>
      <c r="G57" s="1">
        <v>716188</v>
      </c>
      <c r="H57" s="1">
        <v>1</v>
      </c>
      <c r="I57" s="1">
        <v>2024741</v>
      </c>
      <c r="J57" s="1">
        <v>3</v>
      </c>
      <c r="K57" s="1"/>
      <c r="L57" s="1"/>
      <c r="M57" s="1"/>
      <c r="N57" s="1"/>
      <c r="O57" s="67">
        <v>637407</v>
      </c>
      <c r="P57" s="1">
        <v>637407</v>
      </c>
      <c r="Q57" s="1">
        <v>57687</v>
      </c>
      <c r="R57" s="1">
        <v>57687</v>
      </c>
      <c r="S57" s="1">
        <v>57687</v>
      </c>
      <c r="T57" s="1">
        <v>57687</v>
      </c>
      <c r="U57" s="1">
        <v>57687</v>
      </c>
      <c r="V57" s="1">
        <v>57687</v>
      </c>
      <c r="W57" s="1">
        <v>57687</v>
      </c>
      <c r="X57" s="1">
        <v>57687</v>
      </c>
      <c r="Y57" s="1">
        <v>57687</v>
      </c>
      <c r="Z57" s="1">
        <v>57687</v>
      </c>
      <c r="AA57" s="1">
        <v>57687</v>
      </c>
      <c r="AB57" s="1">
        <v>57687</v>
      </c>
      <c r="AC57" s="1">
        <v>57687</v>
      </c>
      <c r="AD57" s="1"/>
      <c r="AE57" s="1"/>
      <c r="AF57" s="1"/>
      <c r="AG57" s="1"/>
      <c r="AH57" s="1"/>
      <c r="AI57" s="1"/>
      <c r="AJ57" s="1"/>
      <c r="AK57" s="1"/>
      <c r="AL57" s="1"/>
      <c r="AM57" s="1"/>
      <c r="AN57" s="1"/>
      <c r="AO57" s="1"/>
      <c r="AP57" s="1"/>
      <c r="AQ57" s="1"/>
      <c r="AR57" s="1" t="s">
        <v>839</v>
      </c>
      <c r="AS57" s="1" t="s">
        <v>887</v>
      </c>
      <c r="AT57" s="1" t="s">
        <v>888</v>
      </c>
      <c r="AU57" s="1" t="s">
        <v>842</v>
      </c>
      <c r="AV57" s="1" t="s">
        <v>845</v>
      </c>
      <c r="AW57" s="1" t="s">
        <v>845</v>
      </c>
      <c r="AX57" s="1" t="s">
        <v>846</v>
      </c>
      <c r="AY57" s="1"/>
      <c r="AZ57" s="1"/>
      <c r="BA57" s="1"/>
      <c r="BB57" s="1"/>
      <c r="BC57" s="1"/>
      <c r="BD57" s="1"/>
      <c r="BE57" s="147">
        <f t="shared" si="0"/>
        <v>2024741</v>
      </c>
      <c r="BF57" t="s">
        <v>817</v>
      </c>
    </row>
    <row r="58" spans="1:58" ht="15.75" thickBot="1" x14ac:dyDescent="0.3">
      <c r="A58" s="3" t="s">
        <v>503</v>
      </c>
      <c r="B58" s="3" t="s">
        <v>503</v>
      </c>
      <c r="C58" s="4" t="s">
        <v>497</v>
      </c>
      <c r="D58" s="1" t="s">
        <v>838</v>
      </c>
      <c r="E58" s="2" t="s">
        <v>838</v>
      </c>
      <c r="F58" s="1">
        <v>10</v>
      </c>
      <c r="G58" s="1">
        <v>605358</v>
      </c>
      <c r="H58" s="1">
        <v>1</v>
      </c>
      <c r="I58" s="1">
        <v>5759284</v>
      </c>
      <c r="J58" s="1">
        <v>10</v>
      </c>
      <c r="K58" s="1"/>
      <c r="L58" s="1"/>
      <c r="M58" s="1"/>
      <c r="N58" s="1"/>
      <c r="O58" s="67">
        <v>575090</v>
      </c>
      <c r="P58" s="1">
        <v>575090</v>
      </c>
      <c r="Q58" s="1">
        <v>575090</v>
      </c>
      <c r="R58" s="1">
        <v>575090</v>
      </c>
      <c r="S58" s="1">
        <v>575090</v>
      </c>
      <c r="T58" s="1">
        <v>575090</v>
      </c>
      <c r="U58" s="1">
        <v>575090</v>
      </c>
      <c r="V58" s="1">
        <v>575090</v>
      </c>
      <c r="W58" s="1">
        <v>575090</v>
      </c>
      <c r="X58" s="1">
        <v>575090</v>
      </c>
      <c r="Y58" s="1">
        <v>8385</v>
      </c>
      <c r="Z58" s="1"/>
      <c r="AA58" s="1"/>
      <c r="AB58" s="1"/>
      <c r="AC58" s="1"/>
      <c r="AD58" s="1"/>
      <c r="AE58" s="1"/>
      <c r="AF58" s="1"/>
      <c r="AG58" s="1"/>
      <c r="AH58" s="1"/>
      <c r="AI58" s="1"/>
      <c r="AJ58" s="1"/>
      <c r="AK58" s="1"/>
      <c r="AL58" s="1"/>
      <c r="AM58" s="1"/>
      <c r="AN58" s="1"/>
      <c r="AO58" s="1"/>
      <c r="AP58" s="1"/>
      <c r="AQ58" s="1"/>
      <c r="AR58" s="1" t="s">
        <v>839</v>
      </c>
      <c r="AS58" s="1" t="s">
        <v>887</v>
      </c>
      <c r="AT58" s="1" t="s">
        <v>888</v>
      </c>
      <c r="AU58" s="1" t="s">
        <v>842</v>
      </c>
      <c r="AV58" s="1" t="s">
        <v>897</v>
      </c>
      <c r="AW58" s="1" t="s">
        <v>897</v>
      </c>
      <c r="AX58" s="1" t="s">
        <v>844</v>
      </c>
      <c r="AY58" s="1"/>
      <c r="AZ58" s="1"/>
      <c r="BA58" s="1"/>
      <c r="BB58" s="1"/>
      <c r="BC58" s="1"/>
      <c r="BD58" s="1"/>
      <c r="BE58" s="147">
        <f t="shared" si="0"/>
        <v>5759284</v>
      </c>
      <c r="BF58" t="s">
        <v>817</v>
      </c>
    </row>
    <row r="59" spans="1:58" ht="15.75" thickBot="1" x14ac:dyDescent="0.3">
      <c r="A59" s="3" t="s">
        <v>499</v>
      </c>
      <c r="B59" s="3" t="s">
        <v>271</v>
      </c>
      <c r="C59" s="4" t="s">
        <v>497</v>
      </c>
      <c r="D59" s="1" t="s">
        <v>838</v>
      </c>
      <c r="E59" s="2" t="s">
        <v>838</v>
      </c>
      <c r="F59" s="1">
        <v>21</v>
      </c>
      <c r="G59" s="1">
        <v>398517</v>
      </c>
      <c r="H59" s="1">
        <v>1</v>
      </c>
      <c r="I59" s="1">
        <v>6838128</v>
      </c>
      <c r="J59" s="1">
        <v>19</v>
      </c>
      <c r="K59" s="1"/>
      <c r="L59" s="1"/>
      <c r="M59" s="1"/>
      <c r="N59" s="1"/>
      <c r="O59" s="67">
        <v>354680</v>
      </c>
      <c r="P59" s="1">
        <v>354680</v>
      </c>
      <c r="Q59" s="1">
        <v>354680</v>
      </c>
      <c r="R59" s="1">
        <v>354680</v>
      </c>
      <c r="S59" s="1">
        <v>354680</v>
      </c>
      <c r="T59" s="1">
        <v>354680</v>
      </c>
      <c r="U59" s="1">
        <v>354680</v>
      </c>
      <c r="V59" s="1">
        <v>354680</v>
      </c>
      <c r="W59" s="1">
        <v>354680</v>
      </c>
      <c r="X59" s="1">
        <v>352570</v>
      </c>
      <c r="Y59" s="1">
        <v>352570</v>
      </c>
      <c r="Z59" s="1">
        <v>352570</v>
      </c>
      <c r="AA59" s="1">
        <v>323537</v>
      </c>
      <c r="AB59" s="1">
        <v>323537</v>
      </c>
      <c r="AC59" s="1">
        <v>323537</v>
      </c>
      <c r="AD59" s="1">
        <v>323537</v>
      </c>
      <c r="AE59" s="1">
        <v>323537</v>
      </c>
      <c r="AF59" s="1">
        <v>323537</v>
      </c>
      <c r="AG59" s="1">
        <v>323537</v>
      </c>
      <c r="AH59" s="1">
        <v>323537</v>
      </c>
      <c r="AI59" s="1"/>
      <c r="AJ59" s="1"/>
      <c r="AK59" s="1"/>
      <c r="AL59" s="1"/>
      <c r="AM59" s="1"/>
      <c r="AN59" s="1"/>
      <c r="AO59" s="1"/>
      <c r="AP59" s="1"/>
      <c r="AQ59" s="1"/>
      <c r="AR59" s="1" t="s">
        <v>839</v>
      </c>
      <c r="AS59" s="1" t="s">
        <v>887</v>
      </c>
      <c r="AT59" s="1" t="s">
        <v>888</v>
      </c>
      <c r="AU59" s="1" t="s">
        <v>842</v>
      </c>
      <c r="AV59" s="1" t="s">
        <v>845</v>
      </c>
      <c r="AW59" s="1" t="s">
        <v>845</v>
      </c>
      <c r="AX59" s="1" t="s">
        <v>898</v>
      </c>
      <c r="AY59" s="1"/>
      <c r="AZ59" s="1"/>
      <c r="BA59" s="1"/>
      <c r="BB59" s="1"/>
      <c r="BC59" s="1"/>
      <c r="BD59" s="1"/>
      <c r="BE59" s="147">
        <f t="shared" si="0"/>
        <v>6838128</v>
      </c>
      <c r="BF59" t="s">
        <v>817</v>
      </c>
    </row>
    <row r="60" spans="1:58" ht="15.75" thickBot="1" x14ac:dyDescent="0.3">
      <c r="A60" s="3" t="s">
        <v>499</v>
      </c>
      <c r="B60" s="3" t="s">
        <v>504</v>
      </c>
      <c r="C60" s="4" t="s">
        <v>497</v>
      </c>
      <c r="D60" s="1" t="s">
        <v>838</v>
      </c>
      <c r="E60" s="2" t="s">
        <v>838</v>
      </c>
      <c r="F60" s="1">
        <v>8</v>
      </c>
      <c r="G60" s="1">
        <v>232098</v>
      </c>
      <c r="H60" s="1">
        <v>1</v>
      </c>
      <c r="I60" s="1">
        <v>2002013</v>
      </c>
      <c r="J60" s="1">
        <v>10</v>
      </c>
      <c r="K60" s="1"/>
      <c r="L60" s="1"/>
      <c r="M60" s="1"/>
      <c r="N60" s="1"/>
      <c r="O60" s="67">
        <v>206567</v>
      </c>
      <c r="P60" s="1">
        <v>206567</v>
      </c>
      <c r="Q60" s="1">
        <v>206567</v>
      </c>
      <c r="R60" s="1">
        <v>206567</v>
      </c>
      <c r="S60" s="1">
        <v>206567</v>
      </c>
      <c r="T60" s="1">
        <v>206567</v>
      </c>
      <c r="U60" s="1">
        <v>206567</v>
      </c>
      <c r="V60" s="1">
        <v>206567</v>
      </c>
      <c r="W60" s="1">
        <v>174737</v>
      </c>
      <c r="X60" s="1">
        <v>174737</v>
      </c>
      <c r="Y60" s="1"/>
      <c r="Z60" s="1"/>
      <c r="AA60" s="1"/>
      <c r="AB60" s="1"/>
      <c r="AC60" s="1"/>
      <c r="AD60" s="1"/>
      <c r="AE60" s="1"/>
      <c r="AF60" s="1"/>
      <c r="AG60" s="1"/>
      <c r="AH60" s="1"/>
      <c r="AI60" s="1"/>
      <c r="AJ60" s="1"/>
      <c r="AK60" s="1"/>
      <c r="AL60" s="1"/>
      <c r="AM60" s="1"/>
      <c r="AN60" s="1"/>
      <c r="AO60" s="1"/>
      <c r="AP60" s="1"/>
      <c r="AQ60" s="1"/>
      <c r="AR60" s="1" t="s">
        <v>839</v>
      </c>
      <c r="AS60" s="1" t="s">
        <v>887</v>
      </c>
      <c r="AT60" s="1" t="s">
        <v>888</v>
      </c>
      <c r="AU60" s="1" t="s">
        <v>842</v>
      </c>
      <c r="AV60" s="1" t="s">
        <v>845</v>
      </c>
      <c r="AW60" s="1" t="s">
        <v>845</v>
      </c>
      <c r="AX60" s="1" t="s">
        <v>846</v>
      </c>
      <c r="AY60" s="1"/>
      <c r="AZ60" s="1"/>
      <c r="BA60" s="1"/>
      <c r="BB60" s="1"/>
      <c r="BC60" s="1"/>
      <c r="BD60" s="1"/>
      <c r="BE60" s="147">
        <f t="shared" si="0"/>
        <v>2002013</v>
      </c>
      <c r="BF60" t="s">
        <v>817</v>
      </c>
    </row>
    <row r="61" spans="1:58" ht="15.75" thickBot="1" x14ac:dyDescent="0.3">
      <c r="A61" s="3" t="s">
        <v>499</v>
      </c>
      <c r="B61" s="3" t="s">
        <v>505</v>
      </c>
      <c r="C61" s="4" t="s">
        <v>497</v>
      </c>
      <c r="D61" s="1" t="s">
        <v>838</v>
      </c>
      <c r="E61" s="2" t="s">
        <v>838</v>
      </c>
      <c r="F61" s="1">
        <v>3</v>
      </c>
      <c r="G61" s="1">
        <v>496</v>
      </c>
      <c r="H61" s="1">
        <v>1</v>
      </c>
      <c r="I61" s="1">
        <v>4856</v>
      </c>
      <c r="J61" s="1">
        <v>11</v>
      </c>
      <c r="K61" s="1"/>
      <c r="L61" s="1"/>
      <c r="M61" s="1"/>
      <c r="N61" s="1"/>
      <c r="O61" s="67">
        <v>441</v>
      </c>
      <c r="P61" s="1">
        <v>441</v>
      </c>
      <c r="Q61" s="1">
        <v>441</v>
      </c>
      <c r="R61" s="1">
        <v>441</v>
      </c>
      <c r="S61" s="1">
        <v>441</v>
      </c>
      <c r="T61" s="1">
        <v>441</v>
      </c>
      <c r="U61" s="1">
        <v>441</v>
      </c>
      <c r="V61" s="1">
        <v>441</v>
      </c>
      <c r="W61" s="1">
        <v>441</v>
      </c>
      <c r="X61" s="1">
        <v>441</v>
      </c>
      <c r="Y61" s="1">
        <v>441</v>
      </c>
      <c r="Z61" s="1"/>
      <c r="AA61" s="1"/>
      <c r="AB61" s="1"/>
      <c r="AC61" s="1"/>
      <c r="AD61" s="1"/>
      <c r="AE61" s="1"/>
      <c r="AF61" s="1"/>
      <c r="AG61" s="1"/>
      <c r="AH61" s="1"/>
      <c r="AI61" s="1"/>
      <c r="AJ61" s="1"/>
      <c r="AK61" s="1"/>
      <c r="AL61" s="1"/>
      <c r="AM61" s="1"/>
      <c r="AN61" s="1"/>
      <c r="AO61" s="1"/>
      <c r="AP61" s="1"/>
      <c r="AQ61" s="1"/>
      <c r="AR61" s="1" t="s">
        <v>839</v>
      </c>
      <c r="AS61" s="1" t="s">
        <v>887</v>
      </c>
      <c r="AT61" s="1" t="s">
        <v>888</v>
      </c>
      <c r="AU61" s="1" t="s">
        <v>842</v>
      </c>
      <c r="AV61" s="1" t="s">
        <v>845</v>
      </c>
      <c r="AW61" s="1" t="s">
        <v>845</v>
      </c>
      <c r="AX61" s="1" t="s">
        <v>846</v>
      </c>
      <c r="AY61" s="1"/>
      <c r="AZ61" s="1"/>
      <c r="BA61" s="1"/>
      <c r="BB61" s="1"/>
      <c r="BC61" s="1"/>
      <c r="BD61" s="1"/>
      <c r="BE61" s="147">
        <f t="shared" si="0"/>
        <v>4856</v>
      </c>
      <c r="BF61" t="s">
        <v>817</v>
      </c>
    </row>
    <row r="62" spans="1:58" ht="15.75" thickBot="1" x14ac:dyDescent="0.3">
      <c r="A62" s="3" t="s">
        <v>362</v>
      </c>
      <c r="B62" s="3" t="s">
        <v>362</v>
      </c>
      <c r="C62" s="4" t="s">
        <v>506</v>
      </c>
      <c r="D62" s="1" t="s">
        <v>838</v>
      </c>
      <c r="E62" s="2" t="s">
        <v>838</v>
      </c>
      <c r="F62" s="1">
        <v>3</v>
      </c>
      <c r="G62" s="1">
        <v>1109663</v>
      </c>
      <c r="H62" s="1">
        <v>0</v>
      </c>
      <c r="I62" s="1">
        <v>12793252</v>
      </c>
      <c r="J62" s="1">
        <v>25</v>
      </c>
      <c r="K62" s="1"/>
      <c r="L62" s="1"/>
      <c r="M62" s="1"/>
      <c r="N62" s="1"/>
      <c r="O62" s="67">
        <v>521541</v>
      </c>
      <c r="P62" s="1">
        <v>521541</v>
      </c>
      <c r="Q62" s="1">
        <v>521541</v>
      </c>
      <c r="R62" s="1">
        <v>521541</v>
      </c>
      <c r="S62" s="1">
        <v>521541</v>
      </c>
      <c r="T62" s="1">
        <v>521541</v>
      </c>
      <c r="U62" s="1">
        <v>521541</v>
      </c>
      <c r="V62" s="1">
        <v>521541</v>
      </c>
      <c r="W62" s="1">
        <v>521541</v>
      </c>
      <c r="X62" s="1">
        <v>521541</v>
      </c>
      <c r="Y62" s="1">
        <v>521541</v>
      </c>
      <c r="Z62" s="1">
        <v>521541</v>
      </c>
      <c r="AA62" s="1">
        <v>521541</v>
      </c>
      <c r="AB62" s="1">
        <v>521541</v>
      </c>
      <c r="AC62" s="1">
        <v>521541</v>
      </c>
      <c r="AD62" s="1">
        <v>521541</v>
      </c>
      <c r="AE62" s="1">
        <v>521541</v>
      </c>
      <c r="AF62" s="1">
        <v>521541</v>
      </c>
      <c r="AG62" s="1">
        <v>521541</v>
      </c>
      <c r="AH62" s="1">
        <v>521541</v>
      </c>
      <c r="AI62" s="1">
        <v>521541</v>
      </c>
      <c r="AJ62" s="1">
        <v>521541</v>
      </c>
      <c r="AK62" s="1">
        <v>521541</v>
      </c>
      <c r="AL62" s="1">
        <v>521541</v>
      </c>
      <c r="AM62" s="1">
        <v>276257</v>
      </c>
      <c r="AN62" s="1"/>
      <c r="AO62" s="1"/>
      <c r="AP62" s="1"/>
      <c r="AQ62" s="1"/>
      <c r="AR62" s="1" t="s">
        <v>839</v>
      </c>
      <c r="AS62" s="1" t="s">
        <v>887</v>
      </c>
      <c r="AT62" s="1" t="s">
        <v>888</v>
      </c>
      <c r="AU62" s="1" t="s">
        <v>842</v>
      </c>
      <c r="AV62" s="1" t="s">
        <v>899</v>
      </c>
      <c r="AW62" s="1" t="s">
        <v>899</v>
      </c>
      <c r="AX62" s="1" t="s">
        <v>844</v>
      </c>
      <c r="AY62" s="1"/>
      <c r="AZ62" s="1"/>
      <c r="BA62" s="1"/>
      <c r="BB62" s="1"/>
      <c r="BC62" s="1"/>
      <c r="BD62" s="1"/>
      <c r="BE62" s="21">
        <f t="shared" ref="BE62:BE65" si="2">I62/(O62/G62)</f>
        <v>27219716.942821369</v>
      </c>
      <c r="BF62" t="s">
        <v>817</v>
      </c>
    </row>
    <row r="63" spans="1:58" ht="15.75" thickBot="1" x14ac:dyDescent="0.3">
      <c r="A63" s="3" t="s">
        <v>507</v>
      </c>
      <c r="B63" s="3" t="s">
        <v>507</v>
      </c>
      <c r="C63" s="4" t="s">
        <v>506</v>
      </c>
      <c r="D63" s="1" t="s">
        <v>838</v>
      </c>
      <c r="E63" s="2" t="s">
        <v>838</v>
      </c>
      <c r="F63" s="1">
        <v>11</v>
      </c>
      <c r="G63" s="1">
        <v>478594</v>
      </c>
      <c r="H63" s="1">
        <v>0</v>
      </c>
      <c r="I63" s="1">
        <v>3365174</v>
      </c>
      <c r="J63" s="1">
        <v>15</v>
      </c>
      <c r="K63" s="1"/>
      <c r="L63" s="1"/>
      <c r="M63" s="1"/>
      <c r="N63" s="1"/>
      <c r="O63" s="67">
        <v>224939</v>
      </c>
      <c r="P63" s="1">
        <v>224939</v>
      </c>
      <c r="Q63" s="1">
        <v>224939</v>
      </c>
      <c r="R63" s="1">
        <v>224939</v>
      </c>
      <c r="S63" s="1">
        <v>224939</v>
      </c>
      <c r="T63" s="1">
        <v>224939</v>
      </c>
      <c r="U63" s="1">
        <v>224939</v>
      </c>
      <c r="V63" s="1">
        <v>224939</v>
      </c>
      <c r="W63" s="1">
        <v>224939</v>
      </c>
      <c r="X63" s="1">
        <v>224939</v>
      </c>
      <c r="Y63" s="1">
        <v>224939</v>
      </c>
      <c r="Z63" s="1">
        <v>224939</v>
      </c>
      <c r="AA63" s="1">
        <v>224939</v>
      </c>
      <c r="AB63" s="1">
        <v>220483</v>
      </c>
      <c r="AC63" s="1">
        <v>220483</v>
      </c>
      <c r="AD63" s="1"/>
      <c r="AE63" s="1"/>
      <c r="AF63" s="1"/>
      <c r="AG63" s="1"/>
      <c r="AH63" s="1"/>
      <c r="AI63" s="1"/>
      <c r="AJ63" s="1"/>
      <c r="AK63" s="1"/>
      <c r="AL63" s="1"/>
      <c r="AM63" s="1"/>
      <c r="AN63" s="1"/>
      <c r="AO63" s="1"/>
      <c r="AP63" s="1"/>
      <c r="AQ63" s="1"/>
      <c r="AR63" s="1" t="s">
        <v>839</v>
      </c>
      <c r="AS63" s="1" t="s">
        <v>887</v>
      </c>
      <c r="AT63" s="1" t="s">
        <v>888</v>
      </c>
      <c r="AU63" s="1" t="s">
        <v>842</v>
      </c>
      <c r="AV63" s="1" t="s">
        <v>893</v>
      </c>
      <c r="AW63" s="1" t="s">
        <v>893</v>
      </c>
      <c r="AX63" s="1" t="s">
        <v>894</v>
      </c>
      <c r="AY63" s="1"/>
      <c r="AZ63" s="1"/>
      <c r="BA63" s="1"/>
      <c r="BB63" s="1"/>
      <c r="BC63" s="1"/>
      <c r="BD63" s="1"/>
      <c r="BE63" s="21">
        <f t="shared" si="2"/>
        <v>7159950.4103601417</v>
      </c>
      <c r="BF63" t="s">
        <v>817</v>
      </c>
    </row>
    <row r="64" spans="1:58" ht="15.75" thickBot="1" x14ac:dyDescent="0.3">
      <c r="A64" s="3" t="s">
        <v>266</v>
      </c>
      <c r="B64" s="3" t="s">
        <v>266</v>
      </c>
      <c r="C64" s="4" t="s">
        <v>506</v>
      </c>
      <c r="D64" s="1" t="s">
        <v>838</v>
      </c>
      <c r="E64" s="2" t="s">
        <v>838</v>
      </c>
      <c r="F64" s="1">
        <v>6</v>
      </c>
      <c r="G64" s="1">
        <v>2557575</v>
      </c>
      <c r="H64" s="1">
        <v>0</v>
      </c>
      <c r="I64" s="1">
        <v>15626783</v>
      </c>
      <c r="J64" s="1">
        <v>13</v>
      </c>
      <c r="K64" s="1"/>
      <c r="L64" s="1"/>
      <c r="M64" s="1"/>
      <c r="N64" s="1"/>
      <c r="O64" s="67">
        <v>1202060</v>
      </c>
      <c r="P64" s="1">
        <v>1202060</v>
      </c>
      <c r="Q64" s="1">
        <v>1202060</v>
      </c>
      <c r="R64" s="1">
        <v>1202060</v>
      </c>
      <c r="S64" s="1">
        <v>1202060</v>
      </c>
      <c r="T64" s="1">
        <v>1202060</v>
      </c>
      <c r="U64" s="1">
        <v>1202060</v>
      </c>
      <c r="V64" s="1">
        <v>1202060</v>
      </c>
      <c r="W64" s="1">
        <v>1202060</v>
      </c>
      <c r="X64" s="1">
        <v>1202060</v>
      </c>
      <c r="Y64" s="1">
        <v>1202060</v>
      </c>
      <c r="Z64" s="1">
        <v>1202060</v>
      </c>
      <c r="AA64" s="1">
        <v>1202060</v>
      </c>
      <c r="AB64" s="1"/>
      <c r="AC64" s="1"/>
      <c r="AD64" s="1"/>
      <c r="AE64" s="1"/>
      <c r="AF64" s="1"/>
      <c r="AG64" s="1"/>
      <c r="AH64" s="1"/>
      <c r="AI64" s="1"/>
      <c r="AJ64" s="1"/>
      <c r="AK64" s="1"/>
      <c r="AL64" s="1"/>
      <c r="AM64" s="1"/>
      <c r="AN64" s="1"/>
      <c r="AO64" s="1"/>
      <c r="AP64" s="1"/>
      <c r="AQ64" s="1"/>
      <c r="AR64" s="1" t="s">
        <v>839</v>
      </c>
      <c r="AS64" s="1" t="s">
        <v>887</v>
      </c>
      <c r="AT64" s="1" t="s">
        <v>888</v>
      </c>
      <c r="AU64" s="1" t="s">
        <v>842</v>
      </c>
      <c r="AV64" s="1" t="s">
        <v>891</v>
      </c>
      <c r="AW64" s="1" t="s">
        <v>891</v>
      </c>
      <c r="AX64" s="1" t="s">
        <v>892</v>
      </c>
      <c r="AY64" s="1"/>
      <c r="AZ64" s="1"/>
      <c r="BA64" s="1"/>
      <c r="BB64" s="1"/>
      <c r="BC64" s="1"/>
      <c r="BD64" s="1"/>
      <c r="BE64" s="21">
        <f t="shared" si="2"/>
        <v>33248481.382980049</v>
      </c>
      <c r="BF64" t="s">
        <v>817</v>
      </c>
    </row>
    <row r="65" spans="1:58" ht="15.75" thickBot="1" x14ac:dyDescent="0.3">
      <c r="A65" s="3" t="s">
        <v>508</v>
      </c>
      <c r="B65" s="3" t="s">
        <v>508</v>
      </c>
      <c r="C65" s="4" t="s">
        <v>506</v>
      </c>
      <c r="D65" s="1" t="s">
        <v>838</v>
      </c>
      <c r="E65" s="2" t="s">
        <v>838</v>
      </c>
      <c r="F65" s="1">
        <v>5</v>
      </c>
      <c r="G65" s="1">
        <v>36564700</v>
      </c>
      <c r="H65" s="1">
        <v>0</v>
      </c>
      <c r="I65" s="1">
        <v>231072834</v>
      </c>
      <c r="J65" s="1">
        <v>14</v>
      </c>
      <c r="K65" s="1"/>
      <c r="L65" s="1"/>
      <c r="M65" s="1"/>
      <c r="N65" s="1"/>
      <c r="O65" s="67">
        <v>16819762</v>
      </c>
      <c r="P65" s="1">
        <v>16819762</v>
      </c>
      <c r="Q65" s="1">
        <v>16819762</v>
      </c>
      <c r="R65" s="1">
        <v>16819762</v>
      </c>
      <c r="S65" s="1">
        <v>16819762</v>
      </c>
      <c r="T65" s="1">
        <v>16819762</v>
      </c>
      <c r="U65" s="1">
        <v>16819762</v>
      </c>
      <c r="V65" s="1">
        <v>16819762</v>
      </c>
      <c r="W65" s="1">
        <v>16819762</v>
      </c>
      <c r="X65" s="1">
        <v>16819762</v>
      </c>
      <c r="Y65" s="1">
        <v>16819762</v>
      </c>
      <c r="Z65" s="1">
        <v>16819762</v>
      </c>
      <c r="AA65" s="1">
        <v>16819762</v>
      </c>
      <c r="AB65" s="1">
        <v>10423141</v>
      </c>
      <c r="AC65" s="1">
        <v>828208</v>
      </c>
      <c r="AD65" s="1">
        <v>763987</v>
      </c>
      <c r="AE65" s="1">
        <v>400593</v>
      </c>
      <c r="AF65" s="1"/>
      <c r="AG65" s="1"/>
      <c r="AH65" s="1"/>
      <c r="AI65" s="1"/>
      <c r="AJ65" s="1"/>
      <c r="AK65" s="1"/>
      <c r="AL65" s="1"/>
      <c r="AM65" s="1"/>
      <c r="AN65" s="1"/>
      <c r="AO65" s="1"/>
      <c r="AP65" s="1"/>
      <c r="AQ65" s="1"/>
      <c r="AR65" s="1" t="s">
        <v>839</v>
      </c>
      <c r="AS65" s="1" t="s">
        <v>887</v>
      </c>
      <c r="AT65" s="1" t="s">
        <v>888</v>
      </c>
      <c r="AU65" s="1" t="s">
        <v>842</v>
      </c>
      <c r="AV65" s="1" t="s">
        <v>900</v>
      </c>
      <c r="AW65" s="1" t="s">
        <v>900</v>
      </c>
      <c r="AX65" s="1" t="s">
        <v>846</v>
      </c>
      <c r="AY65" s="1"/>
      <c r="AZ65" s="1"/>
      <c r="BA65" s="1"/>
      <c r="BB65" s="1"/>
      <c r="BC65" s="1"/>
      <c r="BD65" s="1"/>
      <c r="BE65" s="21">
        <f t="shared" si="2"/>
        <v>502332247.82608694</v>
      </c>
      <c r="BF65" t="s">
        <v>817</v>
      </c>
    </row>
    <row r="66" spans="1:58" ht="15.75" thickBot="1" x14ac:dyDescent="0.3">
      <c r="A66" s="3" t="s">
        <v>509</v>
      </c>
      <c r="B66" s="3" t="s">
        <v>509</v>
      </c>
      <c r="C66" s="4" t="s">
        <v>506</v>
      </c>
      <c r="D66" s="1" t="s">
        <v>838</v>
      </c>
      <c r="E66" s="2" t="s">
        <v>838</v>
      </c>
      <c r="F66" s="1">
        <v>2</v>
      </c>
      <c r="G66" s="1">
        <v>919874</v>
      </c>
      <c r="H66" s="1">
        <v>1</v>
      </c>
      <c r="I66" s="1">
        <v>6318129</v>
      </c>
      <c r="J66" s="1">
        <v>13</v>
      </c>
      <c r="K66" s="1"/>
      <c r="L66" s="1"/>
      <c r="M66" s="1"/>
      <c r="N66" s="1"/>
      <c r="O66" s="67">
        <v>469136</v>
      </c>
      <c r="P66" s="1">
        <v>469136</v>
      </c>
      <c r="Q66" s="1">
        <v>469136</v>
      </c>
      <c r="R66" s="1">
        <v>469136</v>
      </c>
      <c r="S66" s="1">
        <v>469136</v>
      </c>
      <c r="T66" s="1">
        <v>469136</v>
      </c>
      <c r="U66" s="1">
        <v>469136</v>
      </c>
      <c r="V66" s="1">
        <v>469136</v>
      </c>
      <c r="W66" s="1">
        <v>469136</v>
      </c>
      <c r="X66" s="1">
        <v>469136</v>
      </c>
      <c r="Y66" s="1">
        <v>469136</v>
      </c>
      <c r="Z66" s="1">
        <v>469136</v>
      </c>
      <c r="AA66" s="1">
        <v>469136</v>
      </c>
      <c r="AB66" s="1">
        <v>109682</v>
      </c>
      <c r="AC66" s="1">
        <v>109682</v>
      </c>
      <c r="AD66" s="1"/>
      <c r="AE66" s="1"/>
      <c r="AF66" s="1"/>
      <c r="AG66" s="1"/>
      <c r="AH66" s="1"/>
      <c r="AI66" s="1"/>
      <c r="AJ66" s="1"/>
      <c r="AK66" s="1"/>
      <c r="AL66" s="1"/>
      <c r="AM66" s="1"/>
      <c r="AN66" s="1"/>
      <c r="AO66" s="1"/>
      <c r="AP66" s="1"/>
      <c r="AQ66" s="1"/>
      <c r="AR66" s="1" t="s">
        <v>839</v>
      </c>
      <c r="AS66" s="1" t="s">
        <v>887</v>
      </c>
      <c r="AT66" s="1" t="s">
        <v>888</v>
      </c>
      <c r="AU66" s="1" t="s">
        <v>842</v>
      </c>
      <c r="AV66" s="1" t="s">
        <v>845</v>
      </c>
      <c r="AW66" s="1" t="s">
        <v>845</v>
      </c>
      <c r="AX66" s="1" t="s">
        <v>846</v>
      </c>
      <c r="AY66" s="1"/>
      <c r="AZ66" s="1"/>
      <c r="BA66" s="1"/>
      <c r="BB66" s="1"/>
      <c r="BC66" s="1"/>
      <c r="BD66" s="1"/>
      <c r="BE66" s="147">
        <f t="shared" si="0"/>
        <v>6318129</v>
      </c>
      <c r="BF66" t="s">
        <v>817</v>
      </c>
    </row>
    <row r="67" spans="1:58" ht="15.75" thickBot="1" x14ac:dyDescent="0.3">
      <c r="A67" s="3" t="s">
        <v>358</v>
      </c>
      <c r="B67" s="3" t="s">
        <v>358</v>
      </c>
      <c r="C67" s="4" t="s">
        <v>506</v>
      </c>
      <c r="D67" s="1" t="s">
        <v>838</v>
      </c>
      <c r="E67" s="2" t="s">
        <v>838</v>
      </c>
      <c r="F67" s="1">
        <v>4</v>
      </c>
      <c r="G67" s="1">
        <v>374116</v>
      </c>
      <c r="H67" s="1">
        <v>0</v>
      </c>
      <c r="I67" s="1">
        <v>2637520</v>
      </c>
      <c r="J67" s="1">
        <v>15</v>
      </c>
      <c r="K67" s="1"/>
      <c r="L67" s="1"/>
      <c r="M67" s="1"/>
      <c r="N67" s="1"/>
      <c r="O67" s="67">
        <v>175835</v>
      </c>
      <c r="P67" s="1">
        <v>175835</v>
      </c>
      <c r="Q67" s="1">
        <v>175835</v>
      </c>
      <c r="R67" s="1">
        <v>175835</v>
      </c>
      <c r="S67" s="1">
        <v>175835</v>
      </c>
      <c r="T67" s="1">
        <v>175835</v>
      </c>
      <c r="U67" s="1">
        <v>175835</v>
      </c>
      <c r="V67" s="1">
        <v>175835</v>
      </c>
      <c r="W67" s="1">
        <v>175835</v>
      </c>
      <c r="X67" s="1">
        <v>175835</v>
      </c>
      <c r="Y67" s="1">
        <v>175835</v>
      </c>
      <c r="Z67" s="1">
        <v>175835</v>
      </c>
      <c r="AA67" s="1">
        <v>175835</v>
      </c>
      <c r="AB67" s="1">
        <v>175835</v>
      </c>
      <c r="AC67" s="1">
        <v>175835</v>
      </c>
      <c r="AD67" s="1"/>
      <c r="AE67" s="1"/>
      <c r="AF67" s="1"/>
      <c r="AG67" s="1"/>
      <c r="AH67" s="1"/>
      <c r="AI67" s="1"/>
      <c r="AJ67" s="1"/>
      <c r="AK67" s="1"/>
      <c r="AL67" s="1"/>
      <c r="AM67" s="1"/>
      <c r="AN67" s="1"/>
      <c r="AO67" s="1"/>
      <c r="AP67" s="1"/>
      <c r="AQ67" s="1"/>
      <c r="AR67" s="1" t="s">
        <v>839</v>
      </c>
      <c r="AS67" s="1" t="s">
        <v>887</v>
      </c>
      <c r="AT67" s="1" t="s">
        <v>888</v>
      </c>
      <c r="AU67" s="1" t="s">
        <v>842</v>
      </c>
      <c r="AV67" s="1" t="s">
        <v>895</v>
      </c>
      <c r="AW67" s="1" t="s">
        <v>895</v>
      </c>
      <c r="AX67" s="1" t="s">
        <v>896</v>
      </c>
      <c r="AY67" s="1"/>
      <c r="AZ67" s="1"/>
      <c r="BA67" s="1"/>
      <c r="BB67" s="1"/>
      <c r="BC67" s="1"/>
      <c r="BD67" s="1"/>
      <c r="BE67" s="21">
        <f t="shared" ref="BE67:BE71" si="3">I67/(O67/G67)</f>
        <v>5611729.3617311688</v>
      </c>
      <c r="BF67" t="s">
        <v>817</v>
      </c>
    </row>
    <row r="68" spans="1:58" ht="15.75" thickBot="1" x14ac:dyDescent="0.3">
      <c r="A68" s="3" t="s">
        <v>510</v>
      </c>
      <c r="B68" s="3" t="s">
        <v>510</v>
      </c>
      <c r="C68" s="4" t="s">
        <v>506</v>
      </c>
      <c r="D68" s="1" t="s">
        <v>838</v>
      </c>
      <c r="E68" s="2" t="s">
        <v>838</v>
      </c>
      <c r="F68" s="1">
        <v>20</v>
      </c>
      <c r="G68" s="1">
        <v>3200520</v>
      </c>
      <c r="H68" s="1">
        <v>0</v>
      </c>
      <c r="I68" s="1">
        <v>21766223</v>
      </c>
      <c r="J68" s="1">
        <v>14</v>
      </c>
      <c r="K68" s="1"/>
      <c r="L68" s="1"/>
      <c r="M68" s="1"/>
      <c r="N68" s="1"/>
      <c r="O68" s="67">
        <v>1504244</v>
      </c>
      <c r="P68" s="1">
        <v>1504244</v>
      </c>
      <c r="Q68" s="1">
        <v>1504244</v>
      </c>
      <c r="R68" s="1">
        <v>1504244</v>
      </c>
      <c r="S68" s="1">
        <v>1504244</v>
      </c>
      <c r="T68" s="1">
        <v>1504244</v>
      </c>
      <c r="U68" s="1">
        <v>1504244</v>
      </c>
      <c r="V68" s="1">
        <v>1504244</v>
      </c>
      <c r="W68" s="1">
        <v>1504244</v>
      </c>
      <c r="X68" s="1">
        <v>1504244</v>
      </c>
      <c r="Y68" s="1">
        <v>1462288</v>
      </c>
      <c r="Z68" s="1">
        <v>1262248</v>
      </c>
      <c r="AA68" s="1">
        <v>1262248</v>
      </c>
      <c r="AB68" s="1">
        <v>1262248</v>
      </c>
      <c r="AC68" s="1">
        <v>957504</v>
      </c>
      <c r="AD68" s="1">
        <v>93245</v>
      </c>
      <c r="AE68" s="1">
        <v>93245</v>
      </c>
      <c r="AF68" s="1">
        <v>72452</v>
      </c>
      <c r="AG68" s="1">
        <v>51660</v>
      </c>
      <c r="AH68" s="1">
        <v>51660</v>
      </c>
      <c r="AI68" s="1">
        <v>51660</v>
      </c>
      <c r="AJ68" s="1">
        <v>51660</v>
      </c>
      <c r="AK68" s="1">
        <v>51660</v>
      </c>
      <c r="AL68" s="1"/>
      <c r="AM68" s="1"/>
      <c r="AN68" s="1"/>
      <c r="AO68" s="1"/>
      <c r="AP68" s="1"/>
      <c r="AQ68" s="1"/>
      <c r="AR68" s="1" t="s">
        <v>839</v>
      </c>
      <c r="AS68" s="1" t="s">
        <v>887</v>
      </c>
      <c r="AT68" s="1" t="s">
        <v>888</v>
      </c>
      <c r="AU68" s="1" t="s">
        <v>842</v>
      </c>
      <c r="AV68" s="1" t="s">
        <v>845</v>
      </c>
      <c r="AW68" s="1" t="s">
        <v>845</v>
      </c>
      <c r="AX68" s="1" t="s">
        <v>844</v>
      </c>
      <c r="AY68" s="1"/>
      <c r="AZ68" s="1"/>
      <c r="BA68" s="1"/>
      <c r="BB68" s="1"/>
      <c r="BC68" s="1"/>
      <c r="BD68" s="1"/>
      <c r="BE68" s="21">
        <f t="shared" si="3"/>
        <v>46311125.080744877</v>
      </c>
      <c r="BF68" t="s">
        <v>817</v>
      </c>
    </row>
    <row r="69" spans="1:58" ht="15.75" thickBot="1" x14ac:dyDescent="0.3">
      <c r="A69" s="3" t="s">
        <v>263</v>
      </c>
      <c r="B69" s="3" t="s">
        <v>263</v>
      </c>
      <c r="C69" s="4" t="s">
        <v>506</v>
      </c>
      <c r="D69" s="1" t="s">
        <v>838</v>
      </c>
      <c r="E69" s="2" t="s">
        <v>838</v>
      </c>
      <c r="F69" s="1">
        <v>25</v>
      </c>
      <c r="G69" s="1">
        <v>2405651</v>
      </c>
      <c r="H69" s="1">
        <v>0</v>
      </c>
      <c r="I69" s="1">
        <v>16959841</v>
      </c>
      <c r="J69" s="1">
        <v>15</v>
      </c>
      <c r="K69" s="1"/>
      <c r="L69" s="1"/>
      <c r="M69" s="1"/>
      <c r="N69" s="1"/>
      <c r="O69" s="67">
        <v>1130656</v>
      </c>
      <c r="P69" s="1">
        <v>1130656</v>
      </c>
      <c r="Q69" s="1">
        <v>1130656</v>
      </c>
      <c r="R69" s="1">
        <v>1130656</v>
      </c>
      <c r="S69" s="1">
        <v>1130656</v>
      </c>
      <c r="T69" s="1">
        <v>1130656</v>
      </c>
      <c r="U69" s="1">
        <v>1130656</v>
      </c>
      <c r="V69" s="1">
        <v>1130656</v>
      </c>
      <c r="W69" s="1">
        <v>1130656</v>
      </c>
      <c r="X69" s="1">
        <v>1130656</v>
      </c>
      <c r="Y69" s="1">
        <v>1130656</v>
      </c>
      <c r="Z69" s="1">
        <v>1130656</v>
      </c>
      <c r="AA69" s="1">
        <v>1130656</v>
      </c>
      <c r="AB69" s="1">
        <v>1130656</v>
      </c>
      <c r="AC69" s="1">
        <v>1130656</v>
      </c>
      <c r="AD69" s="1"/>
      <c r="AE69" s="1"/>
      <c r="AF69" s="1"/>
      <c r="AG69" s="1"/>
      <c r="AH69" s="1"/>
      <c r="AI69" s="1"/>
      <c r="AJ69" s="1"/>
      <c r="AK69" s="1"/>
      <c r="AL69" s="1"/>
      <c r="AM69" s="1"/>
      <c r="AN69" s="1"/>
      <c r="AO69" s="1"/>
      <c r="AP69" s="1"/>
      <c r="AQ69" s="1"/>
      <c r="AR69" s="1" t="s">
        <v>839</v>
      </c>
      <c r="AS69" s="1" t="s">
        <v>887</v>
      </c>
      <c r="AT69" s="1" t="s">
        <v>888</v>
      </c>
      <c r="AU69" s="1" t="s">
        <v>842</v>
      </c>
      <c r="AV69" s="1" t="s">
        <v>847</v>
      </c>
      <c r="AW69" s="1" t="s">
        <v>847</v>
      </c>
      <c r="AX69" s="1" t="s">
        <v>848</v>
      </c>
      <c r="AY69" s="1"/>
      <c r="AZ69" s="1"/>
      <c r="BA69" s="1"/>
      <c r="BB69" s="1"/>
      <c r="BC69" s="1"/>
      <c r="BD69" s="1"/>
      <c r="BE69" s="21">
        <f t="shared" si="3"/>
        <v>36084767.127659522</v>
      </c>
      <c r="BF69" t="s">
        <v>817</v>
      </c>
    </row>
    <row r="70" spans="1:58" ht="15.75" thickBot="1" x14ac:dyDescent="0.3">
      <c r="A70" s="3" t="s">
        <v>254</v>
      </c>
      <c r="B70" s="3" t="s">
        <v>254</v>
      </c>
      <c r="C70" s="4" t="s">
        <v>506</v>
      </c>
      <c r="D70" s="1" t="s">
        <v>838</v>
      </c>
      <c r="E70" s="2" t="s">
        <v>838</v>
      </c>
      <c r="F70" s="1">
        <v>5</v>
      </c>
      <c r="G70" s="1">
        <v>957141</v>
      </c>
      <c r="H70" s="1">
        <v>0</v>
      </c>
      <c r="I70" s="1">
        <v>5848129</v>
      </c>
      <c r="J70" s="1">
        <v>13</v>
      </c>
      <c r="K70" s="1"/>
      <c r="L70" s="1"/>
      <c r="M70" s="1"/>
      <c r="N70" s="1"/>
      <c r="O70" s="67">
        <v>449856</v>
      </c>
      <c r="P70" s="1">
        <v>449856</v>
      </c>
      <c r="Q70" s="1">
        <v>449856</v>
      </c>
      <c r="R70" s="1">
        <v>449856</v>
      </c>
      <c r="S70" s="1">
        <v>449856</v>
      </c>
      <c r="T70" s="1">
        <v>449856</v>
      </c>
      <c r="U70" s="1">
        <v>449856</v>
      </c>
      <c r="V70" s="1">
        <v>449856</v>
      </c>
      <c r="W70" s="1">
        <v>449856</v>
      </c>
      <c r="X70" s="1">
        <v>449856</v>
      </c>
      <c r="Y70" s="1">
        <v>449856</v>
      </c>
      <c r="Z70" s="1">
        <v>449856</v>
      </c>
      <c r="AA70" s="1">
        <v>449856</v>
      </c>
      <c r="AB70" s="1"/>
      <c r="AC70" s="1"/>
      <c r="AD70" s="1"/>
      <c r="AE70" s="1"/>
      <c r="AF70" s="1"/>
      <c r="AG70" s="1"/>
      <c r="AH70" s="1"/>
      <c r="AI70" s="1"/>
      <c r="AJ70" s="1"/>
      <c r="AK70" s="1"/>
      <c r="AL70" s="1"/>
      <c r="AM70" s="1"/>
      <c r="AN70" s="1"/>
      <c r="AO70" s="1"/>
      <c r="AP70" s="1"/>
      <c r="AQ70" s="1"/>
      <c r="AR70" s="1" t="s">
        <v>839</v>
      </c>
      <c r="AS70" s="1" t="s">
        <v>887</v>
      </c>
      <c r="AT70" s="1" t="s">
        <v>888</v>
      </c>
      <c r="AU70" s="1" t="s">
        <v>842</v>
      </c>
      <c r="AV70" s="1" t="s">
        <v>845</v>
      </c>
      <c r="AW70" s="1" t="s">
        <v>845</v>
      </c>
      <c r="AX70" s="1" t="s">
        <v>846</v>
      </c>
      <c r="AY70" s="1"/>
      <c r="AZ70" s="1"/>
      <c r="BA70" s="1"/>
      <c r="BB70" s="1"/>
      <c r="BC70" s="1"/>
      <c r="BD70" s="1"/>
      <c r="BE70" s="21">
        <f t="shared" si="3"/>
        <v>12442835.127660852</v>
      </c>
      <c r="BF70" t="s">
        <v>817</v>
      </c>
    </row>
    <row r="71" spans="1:58" ht="15.75" thickBot="1" x14ac:dyDescent="0.3">
      <c r="A71" s="3" t="s">
        <v>511</v>
      </c>
      <c r="B71" s="3" t="s">
        <v>511</v>
      </c>
      <c r="C71" s="4" t="s">
        <v>506</v>
      </c>
      <c r="D71" s="1" t="s">
        <v>838</v>
      </c>
      <c r="E71" s="2" t="s">
        <v>838</v>
      </c>
      <c r="F71" s="1">
        <v>4</v>
      </c>
      <c r="G71" s="1">
        <v>221279</v>
      </c>
      <c r="H71" s="1">
        <v>0</v>
      </c>
      <c r="I71" s="1">
        <v>1439161</v>
      </c>
      <c r="J71" s="1">
        <v>14</v>
      </c>
      <c r="K71" s="1"/>
      <c r="L71" s="1"/>
      <c r="M71" s="1"/>
      <c r="N71" s="1"/>
      <c r="O71" s="67">
        <v>104001</v>
      </c>
      <c r="P71" s="1">
        <v>104001</v>
      </c>
      <c r="Q71" s="1">
        <v>104001</v>
      </c>
      <c r="R71" s="1">
        <v>104001</v>
      </c>
      <c r="S71" s="1">
        <v>104001</v>
      </c>
      <c r="T71" s="1">
        <v>104001</v>
      </c>
      <c r="U71" s="1">
        <v>104001</v>
      </c>
      <c r="V71" s="1">
        <v>104001</v>
      </c>
      <c r="W71" s="1">
        <v>104001</v>
      </c>
      <c r="X71" s="1">
        <v>104001</v>
      </c>
      <c r="Y71" s="1">
        <v>104001</v>
      </c>
      <c r="Z71" s="1">
        <v>104001</v>
      </c>
      <c r="AA71" s="1">
        <v>104001</v>
      </c>
      <c r="AB71" s="1">
        <v>43572</v>
      </c>
      <c r="AC71" s="1">
        <v>43572</v>
      </c>
      <c r="AD71" s="1"/>
      <c r="AE71" s="1"/>
      <c r="AF71" s="1"/>
      <c r="AG71" s="1"/>
      <c r="AH71" s="1"/>
      <c r="AI71" s="1"/>
      <c r="AJ71" s="1"/>
      <c r="AK71" s="1"/>
      <c r="AL71" s="1"/>
      <c r="AM71" s="1"/>
      <c r="AN71" s="1"/>
      <c r="AO71" s="1"/>
      <c r="AP71" s="1"/>
      <c r="AQ71" s="1"/>
      <c r="AR71" s="1" t="s">
        <v>839</v>
      </c>
      <c r="AS71" s="1" t="s">
        <v>887</v>
      </c>
      <c r="AT71" s="1" t="s">
        <v>888</v>
      </c>
      <c r="AU71" s="1" t="s">
        <v>842</v>
      </c>
      <c r="AV71" s="1" t="s">
        <v>901</v>
      </c>
      <c r="AW71" s="1" t="s">
        <v>901</v>
      </c>
      <c r="AX71" s="1" t="s">
        <v>844</v>
      </c>
      <c r="AY71" s="1"/>
      <c r="AZ71" s="1"/>
      <c r="BA71" s="1"/>
      <c r="BB71" s="1"/>
      <c r="BC71" s="1"/>
      <c r="BD71" s="1"/>
      <c r="BE71" s="21">
        <f t="shared" si="3"/>
        <v>3062048.5083701117</v>
      </c>
      <c r="BF71" t="s">
        <v>817</v>
      </c>
    </row>
    <row r="72" spans="1:58" ht="15.75" thickBot="1" x14ac:dyDescent="0.3">
      <c r="A72" s="3" t="s">
        <v>512</v>
      </c>
      <c r="B72" s="3" t="s">
        <v>512</v>
      </c>
      <c r="C72" s="4" t="s">
        <v>506</v>
      </c>
      <c r="D72" s="1" t="s">
        <v>838</v>
      </c>
      <c r="E72" s="2" t="s">
        <v>838</v>
      </c>
      <c r="F72" s="1">
        <v>6</v>
      </c>
      <c r="G72" s="1">
        <v>696046</v>
      </c>
      <c r="H72" s="1">
        <v>1</v>
      </c>
      <c r="I72" s="1">
        <v>5568370</v>
      </c>
      <c r="J72" s="1">
        <v>10</v>
      </c>
      <c r="K72" s="1"/>
      <c r="L72" s="1"/>
      <c r="M72" s="1"/>
      <c r="N72" s="1"/>
      <c r="O72" s="67">
        <v>556837</v>
      </c>
      <c r="P72" s="1">
        <v>556837</v>
      </c>
      <c r="Q72" s="1">
        <v>556837</v>
      </c>
      <c r="R72" s="1">
        <v>556837</v>
      </c>
      <c r="S72" s="1">
        <v>556837</v>
      </c>
      <c r="T72" s="1">
        <v>556837</v>
      </c>
      <c r="U72" s="1">
        <v>556837</v>
      </c>
      <c r="V72" s="1">
        <v>556837</v>
      </c>
      <c r="W72" s="1">
        <v>556837</v>
      </c>
      <c r="X72" s="1">
        <v>556837</v>
      </c>
      <c r="Y72" s="1"/>
      <c r="Z72" s="1"/>
      <c r="AA72" s="1"/>
      <c r="AB72" s="1"/>
      <c r="AC72" s="1"/>
      <c r="AD72" s="1"/>
      <c r="AE72" s="1"/>
      <c r="AF72" s="1"/>
      <c r="AG72" s="1"/>
      <c r="AH72" s="1"/>
      <c r="AI72" s="1"/>
      <c r="AJ72" s="1"/>
      <c r="AK72" s="1"/>
      <c r="AL72" s="1"/>
      <c r="AM72" s="1"/>
      <c r="AN72" s="1"/>
      <c r="AO72" s="1"/>
      <c r="AP72" s="1"/>
      <c r="AQ72" s="1"/>
      <c r="AR72" s="1" t="s">
        <v>839</v>
      </c>
      <c r="AS72" s="1" t="s">
        <v>887</v>
      </c>
      <c r="AT72" s="1" t="s">
        <v>888</v>
      </c>
      <c r="AU72" s="1" t="s">
        <v>842</v>
      </c>
      <c r="AV72" s="1" t="s">
        <v>902</v>
      </c>
      <c r="AW72" s="1" t="s">
        <v>902</v>
      </c>
      <c r="AX72" s="1" t="s">
        <v>903</v>
      </c>
      <c r="AY72" s="1"/>
      <c r="AZ72" s="1"/>
      <c r="BA72" s="1"/>
      <c r="BB72" s="1"/>
      <c r="BC72" s="1"/>
      <c r="BD72" s="1"/>
      <c r="BE72" s="147">
        <f t="shared" ref="BE67:BE130" si="4">I72/H72</f>
        <v>5568370</v>
      </c>
      <c r="BF72" t="s">
        <v>817</v>
      </c>
    </row>
    <row r="73" spans="1:58" ht="15.75" thickBot="1" x14ac:dyDescent="0.3">
      <c r="A73" s="3" t="s">
        <v>360</v>
      </c>
      <c r="B73" s="3" t="s">
        <v>360</v>
      </c>
      <c r="C73" s="4" t="s">
        <v>506</v>
      </c>
      <c r="D73" s="1" t="s">
        <v>838</v>
      </c>
      <c r="E73" s="2" t="s">
        <v>838</v>
      </c>
      <c r="F73" s="1">
        <v>4</v>
      </c>
      <c r="G73" s="1">
        <v>1943531</v>
      </c>
      <c r="H73" s="1">
        <v>0</v>
      </c>
      <c r="I73" s="1">
        <v>11874972</v>
      </c>
      <c r="J73" s="1">
        <v>13</v>
      </c>
      <c r="K73" s="1"/>
      <c r="L73" s="1"/>
      <c r="M73" s="1"/>
      <c r="N73" s="1"/>
      <c r="O73" s="67">
        <v>913459</v>
      </c>
      <c r="P73" s="1">
        <v>913459</v>
      </c>
      <c r="Q73" s="1">
        <v>913459</v>
      </c>
      <c r="R73" s="1">
        <v>913459</v>
      </c>
      <c r="S73" s="1">
        <v>913459</v>
      </c>
      <c r="T73" s="1">
        <v>913459</v>
      </c>
      <c r="U73" s="1">
        <v>913459</v>
      </c>
      <c r="V73" s="1">
        <v>913459</v>
      </c>
      <c r="W73" s="1">
        <v>913459</v>
      </c>
      <c r="X73" s="1">
        <v>913459</v>
      </c>
      <c r="Y73" s="1">
        <v>913459</v>
      </c>
      <c r="Z73" s="1">
        <v>913459</v>
      </c>
      <c r="AA73" s="1">
        <v>913459</v>
      </c>
      <c r="AB73" s="1"/>
      <c r="AC73" s="1"/>
      <c r="AD73" s="1"/>
      <c r="AE73" s="1"/>
      <c r="AF73" s="1"/>
      <c r="AG73" s="1"/>
      <c r="AH73" s="1"/>
      <c r="AI73" s="1"/>
      <c r="AJ73" s="1"/>
      <c r="AK73" s="1"/>
      <c r="AL73" s="1"/>
      <c r="AM73" s="1"/>
      <c r="AN73" s="1"/>
      <c r="AO73" s="1"/>
      <c r="AP73" s="1"/>
      <c r="AQ73" s="1"/>
      <c r="AR73" s="1" t="s">
        <v>839</v>
      </c>
      <c r="AS73" s="1" t="s">
        <v>887</v>
      </c>
      <c r="AT73" s="1" t="s">
        <v>888</v>
      </c>
      <c r="AU73" s="1" t="s">
        <v>842</v>
      </c>
      <c r="AV73" s="1" t="s">
        <v>904</v>
      </c>
      <c r="AW73" s="1" t="s">
        <v>904</v>
      </c>
      <c r="AX73" s="1" t="s">
        <v>846</v>
      </c>
      <c r="AY73" s="1"/>
      <c r="AZ73" s="1"/>
      <c r="BA73" s="1"/>
      <c r="BB73" s="1"/>
      <c r="BC73" s="1"/>
      <c r="BD73" s="1"/>
      <c r="BE73" s="21">
        <f>I73/(O73/G73)</f>
        <v>25265913.638304513</v>
      </c>
      <c r="BF73" t="s">
        <v>817</v>
      </c>
    </row>
    <row r="74" spans="1:58" ht="15.75" thickBot="1" x14ac:dyDescent="0.3">
      <c r="A74" s="3" t="s">
        <v>513</v>
      </c>
      <c r="B74" s="3" t="s">
        <v>514</v>
      </c>
      <c r="C74" s="4"/>
      <c r="D74" s="1" t="s">
        <v>838</v>
      </c>
      <c r="E74" s="2" t="s">
        <v>838</v>
      </c>
      <c r="F74" s="1">
        <v>9</v>
      </c>
      <c r="G74" s="1">
        <v>63549</v>
      </c>
      <c r="H74" s="1">
        <v>1</v>
      </c>
      <c r="I74" s="1">
        <v>762588</v>
      </c>
      <c r="J74" s="1">
        <v>15</v>
      </c>
      <c r="K74" s="1"/>
      <c r="L74" s="1"/>
      <c r="M74" s="1"/>
      <c r="N74" s="1"/>
      <c r="O74" s="67">
        <v>50839</v>
      </c>
      <c r="P74" s="1">
        <v>50839</v>
      </c>
      <c r="Q74" s="1">
        <v>50839</v>
      </c>
      <c r="R74" s="1">
        <v>50839</v>
      </c>
      <c r="S74" s="1">
        <v>50839</v>
      </c>
      <c r="T74" s="1">
        <v>50839</v>
      </c>
      <c r="U74" s="1">
        <v>50839</v>
      </c>
      <c r="V74" s="1">
        <v>50839</v>
      </c>
      <c r="W74" s="1">
        <v>50839</v>
      </c>
      <c r="X74" s="1">
        <v>50839</v>
      </c>
      <c r="Y74" s="1">
        <v>50839</v>
      </c>
      <c r="Z74" s="1">
        <v>50839</v>
      </c>
      <c r="AA74" s="1">
        <v>50839</v>
      </c>
      <c r="AB74" s="1">
        <v>50839</v>
      </c>
      <c r="AC74" s="1">
        <v>50839</v>
      </c>
      <c r="AD74" s="1"/>
      <c r="AE74" s="1"/>
      <c r="AF74" s="1"/>
      <c r="AG74" s="1"/>
      <c r="AH74" s="1"/>
      <c r="AI74" s="1"/>
      <c r="AJ74" s="1"/>
      <c r="AK74" s="1"/>
      <c r="AL74" s="1"/>
      <c r="AM74" s="1"/>
      <c r="AN74" s="1"/>
      <c r="AO74" s="1"/>
      <c r="AP74" s="1"/>
      <c r="AQ74" s="1"/>
      <c r="AR74" s="1" t="s">
        <v>839</v>
      </c>
      <c r="AS74" s="1" t="s">
        <v>905</v>
      </c>
      <c r="AT74" s="1" t="s">
        <v>906</v>
      </c>
      <c r="AU74" s="1" t="s">
        <v>842</v>
      </c>
      <c r="AV74" s="1" t="s">
        <v>907</v>
      </c>
      <c r="AW74" s="1" t="s">
        <v>907</v>
      </c>
      <c r="AX74" s="1" t="s">
        <v>850</v>
      </c>
      <c r="AY74" s="1"/>
      <c r="AZ74" s="1"/>
      <c r="BA74" s="1"/>
      <c r="BB74" s="1"/>
      <c r="BC74" s="1"/>
      <c r="BD74" s="1"/>
      <c r="BE74" s="147">
        <f t="shared" si="4"/>
        <v>762588</v>
      </c>
      <c r="BF74" t="s">
        <v>817</v>
      </c>
    </row>
    <row r="75" spans="1:58" ht="15.75" thickBot="1" x14ac:dyDescent="0.3">
      <c r="A75" s="3" t="s">
        <v>207</v>
      </c>
      <c r="B75" s="3" t="s">
        <v>516</v>
      </c>
      <c r="C75" s="4"/>
      <c r="D75" s="1" t="s">
        <v>838</v>
      </c>
      <c r="E75" s="2" t="s">
        <v>838</v>
      </c>
      <c r="F75" s="1">
        <v>55</v>
      </c>
      <c r="G75" s="1">
        <v>812965</v>
      </c>
      <c r="H75" s="1">
        <v>1</v>
      </c>
      <c r="I75" s="1">
        <v>9755565</v>
      </c>
      <c r="J75" s="1">
        <v>15</v>
      </c>
      <c r="K75" s="1"/>
      <c r="L75" s="1"/>
      <c r="M75" s="1"/>
      <c r="N75" s="1"/>
      <c r="O75" s="67">
        <v>650371</v>
      </c>
      <c r="P75" s="1">
        <v>650371</v>
      </c>
      <c r="Q75" s="1">
        <v>650371</v>
      </c>
      <c r="R75" s="1">
        <v>650371</v>
      </c>
      <c r="S75" s="1">
        <v>650371</v>
      </c>
      <c r="T75" s="1">
        <v>650371</v>
      </c>
      <c r="U75" s="1">
        <v>650371</v>
      </c>
      <c r="V75" s="1">
        <v>650371</v>
      </c>
      <c r="W75" s="1">
        <v>650371</v>
      </c>
      <c r="X75" s="1">
        <v>650371</v>
      </c>
      <c r="Y75" s="1">
        <v>650371</v>
      </c>
      <c r="Z75" s="1">
        <v>650371</v>
      </c>
      <c r="AA75" s="1">
        <v>650371</v>
      </c>
      <c r="AB75" s="1">
        <v>650371</v>
      </c>
      <c r="AC75" s="1">
        <v>650371</v>
      </c>
      <c r="AD75" s="1"/>
      <c r="AE75" s="1"/>
      <c r="AF75" s="1"/>
      <c r="AG75" s="1"/>
      <c r="AH75" s="1"/>
      <c r="AI75" s="1"/>
      <c r="AJ75" s="1"/>
      <c r="AK75" s="1"/>
      <c r="AL75" s="1"/>
      <c r="AM75" s="1"/>
      <c r="AN75" s="1"/>
      <c r="AO75" s="1"/>
      <c r="AP75" s="1"/>
      <c r="AQ75" s="1"/>
      <c r="AR75" s="1" t="s">
        <v>839</v>
      </c>
      <c r="AS75" s="1" t="s">
        <v>905</v>
      </c>
      <c r="AT75" s="1" t="s">
        <v>906</v>
      </c>
      <c r="AU75" s="1" t="s">
        <v>842</v>
      </c>
      <c r="AV75" s="1" t="s">
        <v>908</v>
      </c>
      <c r="AW75" s="1" t="s">
        <v>908</v>
      </c>
      <c r="AX75" s="1" t="s">
        <v>844</v>
      </c>
      <c r="AY75" s="1"/>
      <c r="AZ75" s="1"/>
      <c r="BA75" s="1"/>
      <c r="BB75" s="1"/>
      <c r="BC75" s="1"/>
      <c r="BD75" s="1"/>
      <c r="BE75" s="147">
        <f t="shared" si="4"/>
        <v>9755565</v>
      </c>
      <c r="BF75" t="s">
        <v>817</v>
      </c>
    </row>
    <row r="76" spans="1:58" ht="15.75" thickBot="1" x14ac:dyDescent="0.3">
      <c r="A76" s="3" t="s">
        <v>263</v>
      </c>
      <c r="B76" s="3" t="s">
        <v>517</v>
      </c>
      <c r="C76" s="4"/>
      <c r="D76" s="1" t="s">
        <v>838</v>
      </c>
      <c r="E76" s="2" t="s">
        <v>838</v>
      </c>
      <c r="F76" s="1">
        <v>36985</v>
      </c>
      <c r="G76" s="1">
        <v>6817859</v>
      </c>
      <c r="H76" s="1">
        <v>1</v>
      </c>
      <c r="I76" s="1">
        <v>27271437</v>
      </c>
      <c r="J76" s="1">
        <v>5</v>
      </c>
      <c r="K76" s="1"/>
      <c r="L76" s="1"/>
      <c r="M76" s="1"/>
      <c r="N76" s="1"/>
      <c r="O76" s="67">
        <v>5454287</v>
      </c>
      <c r="P76" s="1">
        <v>5454287</v>
      </c>
      <c r="Q76" s="1">
        <v>5454287</v>
      </c>
      <c r="R76" s="1">
        <v>5454287</v>
      </c>
      <c r="S76" s="1">
        <v>5454287</v>
      </c>
      <c r="T76" s="1"/>
      <c r="U76" s="1"/>
      <c r="V76" s="1"/>
      <c r="W76" s="1"/>
      <c r="X76" s="1"/>
      <c r="Y76" s="1"/>
      <c r="Z76" s="1"/>
      <c r="AA76" s="1"/>
      <c r="AB76" s="1"/>
      <c r="AC76" s="1"/>
      <c r="AD76" s="1"/>
      <c r="AE76" s="1"/>
      <c r="AF76" s="1"/>
      <c r="AG76" s="1"/>
      <c r="AH76" s="1"/>
      <c r="AI76" s="1"/>
      <c r="AJ76" s="1"/>
      <c r="AK76" s="1"/>
      <c r="AL76" s="1"/>
      <c r="AM76" s="1"/>
      <c r="AN76" s="1"/>
      <c r="AO76" s="1"/>
      <c r="AP76" s="1"/>
      <c r="AQ76" s="1"/>
      <c r="AR76" s="1" t="s">
        <v>839</v>
      </c>
      <c r="AS76" s="1" t="s">
        <v>905</v>
      </c>
      <c r="AT76" s="1" t="s">
        <v>906</v>
      </c>
      <c r="AU76" s="1" t="s">
        <v>842</v>
      </c>
      <c r="AV76" s="1" t="s">
        <v>909</v>
      </c>
      <c r="AW76" s="1" t="s">
        <v>909</v>
      </c>
      <c r="AX76" s="1" t="s">
        <v>848</v>
      </c>
      <c r="AY76" s="1"/>
      <c r="AZ76" s="1"/>
      <c r="BA76" s="1"/>
      <c r="BB76" s="1"/>
      <c r="BC76" s="1"/>
      <c r="BD76" s="1"/>
      <c r="BE76" s="147">
        <f t="shared" si="4"/>
        <v>27271437</v>
      </c>
      <c r="BF76" t="s">
        <v>817</v>
      </c>
    </row>
    <row r="77" spans="1:58" ht="15.75" thickBot="1" x14ac:dyDescent="0.3">
      <c r="A77" s="3" t="s">
        <v>263</v>
      </c>
      <c r="B77" s="3" t="s">
        <v>518</v>
      </c>
      <c r="C77" s="4"/>
      <c r="D77" s="1" t="s">
        <v>838</v>
      </c>
      <c r="E77" s="2" t="s">
        <v>838</v>
      </c>
      <c r="F77" s="1">
        <v>231303</v>
      </c>
      <c r="G77" s="1">
        <v>50527589</v>
      </c>
      <c r="H77" s="1">
        <v>1</v>
      </c>
      <c r="I77" s="1">
        <v>425170574</v>
      </c>
      <c r="J77" s="1">
        <v>14</v>
      </c>
      <c r="K77" s="1"/>
      <c r="L77" s="1"/>
      <c r="M77" s="1"/>
      <c r="N77" s="1"/>
      <c r="O77" s="67">
        <v>40927347</v>
      </c>
      <c r="P77" s="1">
        <v>40927347</v>
      </c>
      <c r="Q77" s="1">
        <v>40927347</v>
      </c>
      <c r="R77" s="1">
        <v>40927347</v>
      </c>
      <c r="S77" s="1">
        <v>26069341</v>
      </c>
      <c r="T77" s="1">
        <v>26069341</v>
      </c>
      <c r="U77" s="1">
        <v>26069341</v>
      </c>
      <c r="V77" s="1">
        <v>26058441</v>
      </c>
      <c r="W77" s="1">
        <v>26046773</v>
      </c>
      <c r="X77" s="1">
        <v>26014009</v>
      </c>
      <c r="Y77" s="1">
        <v>23286005</v>
      </c>
      <c r="Z77" s="1">
        <v>21256356</v>
      </c>
      <c r="AA77" s="1">
        <v>21213453</v>
      </c>
      <c r="AB77" s="1">
        <v>21187272</v>
      </c>
      <c r="AC77" s="1">
        <v>18190855</v>
      </c>
      <c r="AD77" s="1"/>
      <c r="AE77" s="1"/>
      <c r="AF77" s="1"/>
      <c r="AG77" s="1"/>
      <c r="AH77" s="1"/>
      <c r="AI77" s="1"/>
      <c r="AJ77" s="1"/>
      <c r="AK77" s="1"/>
      <c r="AL77" s="1"/>
      <c r="AM77" s="1"/>
      <c r="AN77" s="1"/>
      <c r="AO77" s="1"/>
      <c r="AP77" s="1"/>
      <c r="AQ77" s="1"/>
      <c r="AR77" s="1" t="s">
        <v>839</v>
      </c>
      <c r="AS77" s="1" t="s">
        <v>905</v>
      </c>
      <c r="AT77" s="1" t="s">
        <v>906</v>
      </c>
      <c r="AU77" s="1" t="s">
        <v>842</v>
      </c>
      <c r="AV77" s="1" t="s">
        <v>882</v>
      </c>
      <c r="AW77" s="1" t="s">
        <v>882</v>
      </c>
      <c r="AX77" s="1" t="s">
        <v>848</v>
      </c>
      <c r="AY77" s="1"/>
      <c r="AZ77" s="1"/>
      <c r="BA77" s="1"/>
      <c r="BB77" s="1"/>
      <c r="BC77" s="1"/>
      <c r="BD77" s="1"/>
      <c r="BE77" s="147">
        <f t="shared" si="4"/>
        <v>425170574</v>
      </c>
      <c r="BF77" t="s">
        <v>817</v>
      </c>
    </row>
    <row r="78" spans="1:58" ht="15.75" thickBot="1" x14ac:dyDescent="0.3">
      <c r="A78" s="3" t="s">
        <v>263</v>
      </c>
      <c r="B78" s="3" t="s">
        <v>353</v>
      </c>
      <c r="C78" s="4"/>
      <c r="D78" s="1" t="s">
        <v>838</v>
      </c>
      <c r="E78" s="2" t="s">
        <v>838</v>
      </c>
      <c r="F78" s="1">
        <v>29571</v>
      </c>
      <c r="G78" s="1">
        <v>8179223</v>
      </c>
      <c r="H78" s="1">
        <v>1</v>
      </c>
      <c r="I78" s="1">
        <v>98861435</v>
      </c>
      <c r="J78" s="1">
        <v>14</v>
      </c>
      <c r="K78" s="1"/>
      <c r="L78" s="1"/>
      <c r="M78" s="1"/>
      <c r="N78" s="1"/>
      <c r="O78" s="67">
        <v>6870547</v>
      </c>
      <c r="P78" s="1">
        <v>6870547</v>
      </c>
      <c r="Q78" s="1">
        <v>6870547</v>
      </c>
      <c r="R78" s="1">
        <v>6870547</v>
      </c>
      <c r="S78" s="1">
        <v>6788254</v>
      </c>
      <c r="T78" s="1">
        <v>6773408</v>
      </c>
      <c r="U78" s="1">
        <v>6767932</v>
      </c>
      <c r="V78" s="1">
        <v>6703762</v>
      </c>
      <c r="W78" s="1">
        <v>6703762</v>
      </c>
      <c r="X78" s="1">
        <v>6703762</v>
      </c>
      <c r="Y78" s="1">
        <v>6703762</v>
      </c>
      <c r="Z78" s="1">
        <v>6703762</v>
      </c>
      <c r="AA78" s="1">
        <v>6703762</v>
      </c>
      <c r="AB78" s="1">
        <v>6353118</v>
      </c>
      <c r="AC78" s="1">
        <v>4473960</v>
      </c>
      <c r="AD78" s="1"/>
      <c r="AE78" s="1"/>
      <c r="AF78" s="1"/>
      <c r="AG78" s="1"/>
      <c r="AH78" s="1"/>
      <c r="AI78" s="1"/>
      <c r="AJ78" s="1"/>
      <c r="AK78" s="1"/>
      <c r="AL78" s="1"/>
      <c r="AM78" s="1"/>
      <c r="AN78" s="1"/>
      <c r="AO78" s="1"/>
      <c r="AP78" s="1"/>
      <c r="AQ78" s="1"/>
      <c r="AR78" s="1" t="s">
        <v>839</v>
      </c>
      <c r="AS78" s="1" t="s">
        <v>905</v>
      </c>
      <c r="AT78" s="1" t="s">
        <v>906</v>
      </c>
      <c r="AU78" s="1" t="s">
        <v>842</v>
      </c>
      <c r="AV78" s="1" t="s">
        <v>910</v>
      </c>
      <c r="AW78" s="1" t="s">
        <v>910</v>
      </c>
      <c r="AX78" s="1" t="s">
        <v>848</v>
      </c>
      <c r="AY78" s="1"/>
      <c r="AZ78" s="1"/>
      <c r="BA78" s="1"/>
      <c r="BB78" s="1"/>
      <c r="BC78" s="1"/>
      <c r="BD78" s="1"/>
      <c r="BE78" s="147">
        <f t="shared" si="4"/>
        <v>98861435</v>
      </c>
      <c r="BF78" t="s">
        <v>817</v>
      </c>
    </row>
    <row r="79" spans="1:58" ht="15.75" thickBot="1" x14ac:dyDescent="0.3">
      <c r="A79" s="3" t="s">
        <v>263</v>
      </c>
      <c r="B79" s="3" t="s">
        <v>519</v>
      </c>
      <c r="C79" s="4"/>
      <c r="D79" s="1" t="s">
        <v>838</v>
      </c>
      <c r="E79" s="2" t="s">
        <v>838</v>
      </c>
      <c r="F79" s="1">
        <v>351368</v>
      </c>
      <c r="G79" s="1">
        <v>60513944</v>
      </c>
      <c r="H79" s="1">
        <v>1</v>
      </c>
      <c r="I79" s="1">
        <v>284293269</v>
      </c>
      <c r="J79" s="1">
        <v>7</v>
      </c>
      <c r="K79" s="1"/>
      <c r="L79" s="1"/>
      <c r="M79" s="1"/>
      <c r="N79" s="1"/>
      <c r="O79" s="67">
        <v>50831712</v>
      </c>
      <c r="P79" s="1">
        <v>50831712</v>
      </c>
      <c r="Q79" s="1">
        <v>50831712</v>
      </c>
      <c r="R79" s="1">
        <v>50831712</v>
      </c>
      <c r="S79" s="1">
        <v>27026023</v>
      </c>
      <c r="T79" s="1">
        <v>26700398</v>
      </c>
      <c r="U79" s="1">
        <v>24482444</v>
      </c>
      <c r="V79" s="1">
        <v>678051</v>
      </c>
      <c r="W79" s="1">
        <v>678051</v>
      </c>
      <c r="X79" s="1">
        <v>678051</v>
      </c>
      <c r="Y79" s="1">
        <v>199289</v>
      </c>
      <c r="Z79" s="1">
        <v>184072</v>
      </c>
      <c r="AA79" s="1">
        <v>182803</v>
      </c>
      <c r="AB79" s="1">
        <v>153901</v>
      </c>
      <c r="AC79" s="1">
        <v>3336</v>
      </c>
      <c r="AD79" s="1"/>
      <c r="AE79" s="1"/>
      <c r="AF79" s="1"/>
      <c r="AG79" s="1"/>
      <c r="AH79" s="1"/>
      <c r="AI79" s="1"/>
      <c r="AJ79" s="1"/>
      <c r="AK79" s="1"/>
      <c r="AL79" s="1"/>
      <c r="AM79" s="1"/>
      <c r="AN79" s="1"/>
      <c r="AO79" s="1"/>
      <c r="AP79" s="1"/>
      <c r="AQ79" s="1"/>
      <c r="AR79" s="1" t="s">
        <v>839</v>
      </c>
      <c r="AS79" s="1" t="s">
        <v>905</v>
      </c>
      <c r="AT79" s="1" t="s">
        <v>906</v>
      </c>
      <c r="AU79" s="1" t="s">
        <v>842</v>
      </c>
      <c r="AV79" s="1" t="s">
        <v>911</v>
      </c>
      <c r="AW79" s="1" t="s">
        <v>911</v>
      </c>
      <c r="AX79" s="1" t="s">
        <v>848</v>
      </c>
      <c r="AY79" s="1"/>
      <c r="AZ79" s="1"/>
      <c r="BA79" s="1"/>
      <c r="BB79" s="1"/>
      <c r="BC79" s="1"/>
      <c r="BD79" s="1"/>
      <c r="BE79" s="147">
        <f t="shared" si="4"/>
        <v>284293269</v>
      </c>
      <c r="BF79" t="s">
        <v>817</v>
      </c>
    </row>
    <row r="80" spans="1:58" ht="15.75" thickBot="1" x14ac:dyDescent="0.3">
      <c r="A80" s="3" t="s">
        <v>263</v>
      </c>
      <c r="B80" s="3" t="s">
        <v>520</v>
      </c>
      <c r="C80" s="4"/>
      <c r="D80" s="1" t="s">
        <v>838</v>
      </c>
      <c r="E80" s="2" t="s">
        <v>838</v>
      </c>
      <c r="F80" s="1">
        <v>1142003</v>
      </c>
      <c r="G80" s="1">
        <v>63711819</v>
      </c>
      <c r="H80" s="1">
        <v>1</v>
      </c>
      <c r="I80" s="1">
        <v>754639987</v>
      </c>
      <c r="J80" s="1">
        <v>15</v>
      </c>
      <c r="K80" s="1"/>
      <c r="L80" s="1"/>
      <c r="M80" s="1"/>
      <c r="N80" s="1"/>
      <c r="O80" s="67">
        <v>50332337</v>
      </c>
      <c r="P80" s="1">
        <v>50332337</v>
      </c>
      <c r="Q80" s="1">
        <v>50332337</v>
      </c>
      <c r="R80" s="1">
        <v>50332337</v>
      </c>
      <c r="S80" s="1">
        <v>50332337</v>
      </c>
      <c r="T80" s="1">
        <v>50332337</v>
      </c>
      <c r="U80" s="1">
        <v>50332337</v>
      </c>
      <c r="V80" s="1">
        <v>50332337</v>
      </c>
      <c r="W80" s="1">
        <v>50332337</v>
      </c>
      <c r="X80" s="1">
        <v>50332337</v>
      </c>
      <c r="Y80" s="1">
        <v>50332337</v>
      </c>
      <c r="Z80" s="1">
        <v>50332337</v>
      </c>
      <c r="AA80" s="1">
        <v>50332337</v>
      </c>
      <c r="AB80" s="1">
        <v>50332337</v>
      </c>
      <c r="AC80" s="1">
        <v>49987268</v>
      </c>
      <c r="AD80" s="1"/>
      <c r="AE80" s="1"/>
      <c r="AF80" s="1"/>
      <c r="AG80" s="1"/>
      <c r="AH80" s="1"/>
      <c r="AI80" s="1"/>
      <c r="AJ80" s="1"/>
      <c r="AK80" s="1"/>
      <c r="AL80" s="1"/>
      <c r="AM80" s="1"/>
      <c r="AN80" s="1"/>
      <c r="AO80" s="1"/>
      <c r="AP80" s="1"/>
      <c r="AQ80" s="1"/>
      <c r="AR80" s="1" t="s">
        <v>839</v>
      </c>
      <c r="AS80" s="1" t="s">
        <v>905</v>
      </c>
      <c r="AT80" s="1" t="s">
        <v>906</v>
      </c>
      <c r="AU80" s="1" t="s">
        <v>842</v>
      </c>
      <c r="AV80" s="1" t="s">
        <v>912</v>
      </c>
      <c r="AW80" s="1" t="s">
        <v>912</v>
      </c>
      <c r="AX80" s="1" t="s">
        <v>848</v>
      </c>
      <c r="AY80" s="1"/>
      <c r="AZ80" s="1"/>
      <c r="BA80" s="1"/>
      <c r="BB80" s="1"/>
      <c r="BC80" s="1"/>
      <c r="BD80" s="1"/>
      <c r="BE80" s="147">
        <f t="shared" si="4"/>
        <v>754639987</v>
      </c>
      <c r="BF80" t="s">
        <v>817</v>
      </c>
    </row>
    <row r="81" spans="1:58" ht="15.75" thickBot="1" x14ac:dyDescent="0.3">
      <c r="A81" s="3" t="s">
        <v>263</v>
      </c>
      <c r="B81" s="3" t="s">
        <v>521</v>
      </c>
      <c r="C81" s="4"/>
      <c r="D81" s="1" t="s">
        <v>838</v>
      </c>
      <c r="E81" s="2" t="s">
        <v>838</v>
      </c>
      <c r="F81" s="1"/>
      <c r="G81" s="1">
        <v>15162957</v>
      </c>
      <c r="H81" s="1">
        <v>1</v>
      </c>
      <c r="I81" s="1">
        <v>105224261</v>
      </c>
      <c r="J81" s="1">
        <v>10</v>
      </c>
      <c r="K81" s="1"/>
      <c r="L81" s="1"/>
      <c r="M81" s="1"/>
      <c r="N81" s="1"/>
      <c r="O81" s="67">
        <v>12522882</v>
      </c>
      <c r="P81" s="1">
        <v>12522882</v>
      </c>
      <c r="Q81" s="1">
        <v>12522882</v>
      </c>
      <c r="R81" s="1">
        <v>12522882</v>
      </c>
      <c r="S81" s="1">
        <v>8553328</v>
      </c>
      <c r="T81" s="1">
        <v>8553328</v>
      </c>
      <c r="U81" s="1">
        <v>8553328</v>
      </c>
      <c r="V81" s="1">
        <v>8553328</v>
      </c>
      <c r="W81" s="1">
        <v>8553328</v>
      </c>
      <c r="X81" s="1">
        <v>8553328</v>
      </c>
      <c r="Y81" s="1">
        <v>3812765</v>
      </c>
      <c r="Z81" s="1"/>
      <c r="AA81" s="1"/>
      <c r="AB81" s="1"/>
      <c r="AC81" s="1"/>
      <c r="AD81" s="1"/>
      <c r="AE81" s="1"/>
      <c r="AF81" s="1"/>
      <c r="AG81" s="1"/>
      <c r="AH81" s="1"/>
      <c r="AI81" s="1"/>
      <c r="AJ81" s="1"/>
      <c r="AK81" s="1"/>
      <c r="AL81" s="1"/>
      <c r="AM81" s="1"/>
      <c r="AN81" s="1"/>
      <c r="AO81" s="1"/>
      <c r="AP81" s="1"/>
      <c r="AQ81" s="1"/>
      <c r="AR81" s="1" t="s">
        <v>839</v>
      </c>
      <c r="AS81" s="1" t="s">
        <v>905</v>
      </c>
      <c r="AT81" s="1" t="s">
        <v>906</v>
      </c>
      <c r="AU81" s="1" t="s">
        <v>842</v>
      </c>
      <c r="AV81" s="1" t="s">
        <v>913</v>
      </c>
      <c r="AW81" s="1" t="s">
        <v>913</v>
      </c>
      <c r="AX81" s="1" t="s">
        <v>848</v>
      </c>
      <c r="AY81" s="1"/>
      <c r="AZ81" s="1"/>
      <c r="BA81" s="1"/>
      <c r="BB81" s="1"/>
      <c r="BC81" s="1"/>
      <c r="BD81" s="1"/>
      <c r="BE81" s="147">
        <f t="shared" si="4"/>
        <v>105224261</v>
      </c>
      <c r="BF81" t="s">
        <v>817</v>
      </c>
    </row>
    <row r="82" spans="1:58" ht="15.75" thickBot="1" x14ac:dyDescent="0.3">
      <c r="A82" s="3" t="s">
        <v>263</v>
      </c>
      <c r="B82" s="3" t="s">
        <v>522</v>
      </c>
      <c r="C82" s="4"/>
      <c r="D82" s="1" t="s">
        <v>838</v>
      </c>
      <c r="E82" s="2" t="s">
        <v>838</v>
      </c>
      <c r="F82" s="1"/>
      <c r="G82" s="1">
        <v>16564784</v>
      </c>
      <c r="H82" s="1">
        <v>1</v>
      </c>
      <c r="I82" s="1">
        <v>104125062</v>
      </c>
      <c r="J82" s="1">
        <v>10</v>
      </c>
      <c r="K82" s="1"/>
      <c r="L82" s="1"/>
      <c r="M82" s="1"/>
      <c r="N82" s="1"/>
      <c r="O82" s="67">
        <v>12407216</v>
      </c>
      <c r="P82" s="1">
        <v>12407216</v>
      </c>
      <c r="Q82" s="1">
        <v>12407216</v>
      </c>
      <c r="R82" s="1">
        <v>12407216</v>
      </c>
      <c r="S82" s="1">
        <v>8522820</v>
      </c>
      <c r="T82" s="1">
        <v>8522820</v>
      </c>
      <c r="U82" s="1">
        <v>8522820</v>
      </c>
      <c r="V82" s="1">
        <v>8522820</v>
      </c>
      <c r="W82" s="1">
        <v>8522820</v>
      </c>
      <c r="X82" s="1">
        <v>8522820</v>
      </c>
      <c r="Y82" s="1">
        <v>3359278</v>
      </c>
      <c r="Z82" s="1"/>
      <c r="AA82" s="1"/>
      <c r="AB82" s="1"/>
      <c r="AC82" s="1"/>
      <c r="AD82" s="1"/>
      <c r="AE82" s="1"/>
      <c r="AF82" s="1"/>
      <c r="AG82" s="1"/>
      <c r="AH82" s="1"/>
      <c r="AI82" s="1"/>
      <c r="AJ82" s="1"/>
      <c r="AK82" s="1"/>
      <c r="AL82" s="1"/>
      <c r="AM82" s="1"/>
      <c r="AN82" s="1"/>
      <c r="AO82" s="1"/>
      <c r="AP82" s="1"/>
      <c r="AQ82" s="1"/>
      <c r="AR82" s="1" t="s">
        <v>839</v>
      </c>
      <c r="AS82" s="1" t="s">
        <v>905</v>
      </c>
      <c r="AT82" s="1" t="s">
        <v>906</v>
      </c>
      <c r="AU82" s="1" t="s">
        <v>842</v>
      </c>
      <c r="AV82" s="1" t="s">
        <v>913</v>
      </c>
      <c r="AW82" s="1" t="s">
        <v>913</v>
      </c>
      <c r="AX82" s="1" t="s">
        <v>848</v>
      </c>
      <c r="AY82" s="1"/>
      <c r="AZ82" s="1"/>
      <c r="BA82" s="1"/>
      <c r="BB82" s="1"/>
      <c r="BC82" s="1"/>
      <c r="BD82" s="1"/>
      <c r="BE82" s="147">
        <f t="shared" si="4"/>
        <v>104125062</v>
      </c>
      <c r="BF82" t="s">
        <v>817</v>
      </c>
    </row>
    <row r="83" spans="1:58" ht="15.75" thickBot="1" x14ac:dyDescent="0.3">
      <c r="A83" s="3" t="s">
        <v>263</v>
      </c>
      <c r="B83" s="3" t="s">
        <v>523</v>
      </c>
      <c r="C83" s="4" t="s">
        <v>524</v>
      </c>
      <c r="D83" s="1" t="s">
        <v>838</v>
      </c>
      <c r="E83" s="2" t="s">
        <v>838</v>
      </c>
      <c r="F83" s="1">
        <v>9275</v>
      </c>
      <c r="G83" s="1">
        <v>1859375</v>
      </c>
      <c r="H83" s="1">
        <v>1</v>
      </c>
      <c r="I83" s="1">
        <v>10123518</v>
      </c>
      <c r="J83" s="1">
        <v>6</v>
      </c>
      <c r="K83" s="1"/>
      <c r="L83" s="1"/>
      <c r="M83" s="1"/>
      <c r="N83" s="1"/>
      <c r="O83" s="67">
        <v>1774855</v>
      </c>
      <c r="P83" s="1">
        <v>1774855</v>
      </c>
      <c r="Q83" s="1">
        <v>1774855</v>
      </c>
      <c r="R83" s="1">
        <v>1774855</v>
      </c>
      <c r="S83" s="1">
        <v>1774855</v>
      </c>
      <c r="T83" s="1">
        <v>1249242</v>
      </c>
      <c r="U83" s="1"/>
      <c r="V83" s="1"/>
      <c r="W83" s="1"/>
      <c r="X83" s="1"/>
      <c r="Y83" s="1"/>
      <c r="Z83" s="1"/>
      <c r="AA83" s="1"/>
      <c r="AB83" s="1"/>
      <c r="AC83" s="1"/>
      <c r="AD83" s="1"/>
      <c r="AE83" s="1"/>
      <c r="AF83" s="1"/>
      <c r="AG83" s="1"/>
      <c r="AH83" s="1"/>
      <c r="AI83" s="1"/>
      <c r="AJ83" s="1"/>
      <c r="AK83" s="1"/>
      <c r="AL83" s="1"/>
      <c r="AM83" s="1"/>
      <c r="AN83" s="1"/>
      <c r="AO83" s="1"/>
      <c r="AP83" s="1"/>
      <c r="AQ83" s="1"/>
      <c r="AR83" s="1" t="s">
        <v>839</v>
      </c>
      <c r="AS83" s="1" t="s">
        <v>914</v>
      </c>
      <c r="AT83" s="1" t="s">
        <v>915</v>
      </c>
      <c r="AU83" s="1" t="s">
        <v>854</v>
      </c>
      <c r="AV83" s="1" t="s">
        <v>911</v>
      </c>
      <c r="AW83" s="1" t="s">
        <v>911</v>
      </c>
      <c r="AX83" s="1" t="s">
        <v>848</v>
      </c>
      <c r="AY83" s="1"/>
      <c r="AZ83" s="1"/>
      <c r="BA83" s="1"/>
      <c r="BB83" s="1"/>
      <c r="BC83" s="1"/>
      <c r="BD83" s="1"/>
      <c r="BE83" s="147">
        <f t="shared" si="4"/>
        <v>10123518</v>
      </c>
      <c r="BF83" t="s">
        <v>816</v>
      </c>
    </row>
    <row r="84" spans="1:58" ht="15.75" thickBot="1" x14ac:dyDescent="0.3">
      <c r="A84" s="3" t="s">
        <v>263</v>
      </c>
      <c r="B84" s="3" t="s">
        <v>525</v>
      </c>
      <c r="C84" s="4" t="s">
        <v>524</v>
      </c>
      <c r="D84" s="1" t="s">
        <v>838</v>
      </c>
      <c r="E84" s="2" t="s">
        <v>838</v>
      </c>
      <c r="F84" s="1">
        <v>4437</v>
      </c>
      <c r="G84" s="1">
        <v>1137760</v>
      </c>
      <c r="H84" s="1">
        <v>1</v>
      </c>
      <c r="I84" s="1">
        <v>4617186</v>
      </c>
      <c r="J84" s="1">
        <v>5</v>
      </c>
      <c r="K84" s="1"/>
      <c r="L84" s="1"/>
      <c r="M84" s="1"/>
      <c r="N84" s="1"/>
      <c r="O84" s="67">
        <v>923437</v>
      </c>
      <c r="P84" s="1">
        <v>923437</v>
      </c>
      <c r="Q84" s="1">
        <v>923437</v>
      </c>
      <c r="R84" s="1">
        <v>923437</v>
      </c>
      <c r="S84" s="1">
        <v>923437</v>
      </c>
      <c r="T84" s="1"/>
      <c r="U84" s="1"/>
      <c r="V84" s="1"/>
      <c r="W84" s="1"/>
      <c r="X84" s="1"/>
      <c r="Y84" s="1"/>
      <c r="Z84" s="1"/>
      <c r="AA84" s="1"/>
      <c r="AB84" s="1"/>
      <c r="AC84" s="1"/>
      <c r="AD84" s="1"/>
      <c r="AE84" s="1"/>
      <c r="AF84" s="1"/>
      <c r="AG84" s="1"/>
      <c r="AH84" s="1"/>
      <c r="AI84" s="1"/>
      <c r="AJ84" s="1"/>
      <c r="AK84" s="1"/>
      <c r="AL84" s="1"/>
      <c r="AM84" s="1"/>
      <c r="AN84" s="1"/>
      <c r="AO84" s="1"/>
      <c r="AP84" s="1"/>
      <c r="AQ84" s="1"/>
      <c r="AR84" s="1" t="s">
        <v>839</v>
      </c>
      <c r="AS84" s="1" t="s">
        <v>914</v>
      </c>
      <c r="AT84" s="1" t="s">
        <v>915</v>
      </c>
      <c r="AU84" s="1" t="s">
        <v>854</v>
      </c>
      <c r="AV84" s="1" t="s">
        <v>909</v>
      </c>
      <c r="AW84" s="1" t="s">
        <v>909</v>
      </c>
      <c r="AX84" s="1" t="s">
        <v>848</v>
      </c>
      <c r="AY84" s="1"/>
      <c r="AZ84" s="1"/>
      <c r="BA84" s="1"/>
      <c r="BB84" s="1"/>
      <c r="BC84" s="1"/>
      <c r="BD84" s="1"/>
      <c r="BE84" s="147">
        <f t="shared" si="4"/>
        <v>4617186</v>
      </c>
      <c r="BF84" t="s">
        <v>816</v>
      </c>
    </row>
    <row r="85" spans="1:58" ht="15.75" thickBot="1" x14ac:dyDescent="0.3">
      <c r="A85" s="3" t="s">
        <v>263</v>
      </c>
      <c r="B85" s="3" t="s">
        <v>526</v>
      </c>
      <c r="C85" s="4" t="s">
        <v>524</v>
      </c>
      <c r="D85" s="1" t="s">
        <v>838</v>
      </c>
      <c r="E85" s="2" t="s">
        <v>838</v>
      </c>
      <c r="F85" s="1">
        <v>5152</v>
      </c>
      <c r="G85" s="1">
        <v>1003712</v>
      </c>
      <c r="H85" s="1">
        <v>1</v>
      </c>
      <c r="I85" s="1">
        <v>5494998</v>
      </c>
      <c r="J85" s="1">
        <v>6</v>
      </c>
      <c r="K85" s="1"/>
      <c r="L85" s="1"/>
      <c r="M85" s="1"/>
      <c r="N85" s="1"/>
      <c r="O85" s="67">
        <v>963383</v>
      </c>
      <c r="P85" s="1">
        <v>963383</v>
      </c>
      <c r="Q85" s="1">
        <v>963383</v>
      </c>
      <c r="R85" s="1">
        <v>963383</v>
      </c>
      <c r="S85" s="1">
        <v>963383</v>
      </c>
      <c r="T85" s="1">
        <v>678083</v>
      </c>
      <c r="U85" s="1"/>
      <c r="V85" s="1"/>
      <c r="W85" s="1"/>
      <c r="X85" s="1"/>
      <c r="Y85" s="1"/>
      <c r="Z85" s="1"/>
      <c r="AA85" s="1"/>
      <c r="AB85" s="1"/>
      <c r="AC85" s="1"/>
      <c r="AD85" s="1"/>
      <c r="AE85" s="1"/>
      <c r="AF85" s="1"/>
      <c r="AG85" s="1"/>
      <c r="AH85" s="1"/>
      <c r="AI85" s="1"/>
      <c r="AJ85" s="1"/>
      <c r="AK85" s="1"/>
      <c r="AL85" s="1"/>
      <c r="AM85" s="1"/>
      <c r="AN85" s="1"/>
      <c r="AO85" s="1"/>
      <c r="AP85" s="1"/>
      <c r="AQ85" s="1"/>
      <c r="AR85" s="1" t="s">
        <v>839</v>
      </c>
      <c r="AS85" s="1" t="s">
        <v>914</v>
      </c>
      <c r="AT85" s="1" t="s">
        <v>915</v>
      </c>
      <c r="AU85" s="1" t="s">
        <v>854</v>
      </c>
      <c r="AV85" s="1" t="s">
        <v>911</v>
      </c>
      <c r="AW85" s="1" t="s">
        <v>911</v>
      </c>
      <c r="AX85" s="1" t="s">
        <v>848</v>
      </c>
      <c r="AY85" s="1"/>
      <c r="AZ85" s="1"/>
      <c r="BA85" s="1"/>
      <c r="BB85" s="1"/>
      <c r="BC85" s="1"/>
      <c r="BD85" s="1"/>
      <c r="BE85" s="147">
        <f t="shared" si="4"/>
        <v>5494998</v>
      </c>
      <c r="BF85" t="s">
        <v>816</v>
      </c>
    </row>
    <row r="86" spans="1:58" ht="15.75" thickBot="1" x14ac:dyDescent="0.3">
      <c r="A86" s="3" t="s">
        <v>263</v>
      </c>
      <c r="B86" s="3" t="s">
        <v>527</v>
      </c>
      <c r="C86" s="4" t="s">
        <v>524</v>
      </c>
      <c r="D86" s="1" t="s">
        <v>838</v>
      </c>
      <c r="E86" s="2" t="s">
        <v>838</v>
      </c>
      <c r="F86" s="1">
        <v>1147</v>
      </c>
      <c r="G86" s="1">
        <v>827236</v>
      </c>
      <c r="H86" s="1">
        <v>1</v>
      </c>
      <c r="I86" s="1">
        <v>6866063</v>
      </c>
      <c r="J86" s="1">
        <v>10</v>
      </c>
      <c r="K86" s="1"/>
      <c r="L86" s="1"/>
      <c r="M86" s="1"/>
      <c r="N86" s="1"/>
      <c r="O86" s="67">
        <v>686606</v>
      </c>
      <c r="P86" s="1">
        <v>686606</v>
      </c>
      <c r="Q86" s="1">
        <v>686606</v>
      </c>
      <c r="R86" s="1">
        <v>686606</v>
      </c>
      <c r="S86" s="1">
        <v>686606</v>
      </c>
      <c r="T86" s="1">
        <v>686606</v>
      </c>
      <c r="U86" s="1">
        <v>686606</v>
      </c>
      <c r="V86" s="1">
        <v>686606</v>
      </c>
      <c r="W86" s="1">
        <v>686606</v>
      </c>
      <c r="X86" s="1">
        <v>686606</v>
      </c>
      <c r="Y86" s="1"/>
      <c r="Z86" s="1"/>
      <c r="AA86" s="1"/>
      <c r="AB86" s="1"/>
      <c r="AC86" s="1"/>
      <c r="AD86" s="1"/>
      <c r="AE86" s="1"/>
      <c r="AF86" s="1"/>
      <c r="AG86" s="1"/>
      <c r="AH86" s="1"/>
      <c r="AI86" s="1"/>
      <c r="AJ86" s="1"/>
      <c r="AK86" s="1"/>
      <c r="AL86" s="1"/>
      <c r="AM86" s="1"/>
      <c r="AN86" s="1"/>
      <c r="AO86" s="1"/>
      <c r="AP86" s="1"/>
      <c r="AQ86" s="1"/>
      <c r="AR86" s="1" t="s">
        <v>839</v>
      </c>
      <c r="AS86" s="1" t="s">
        <v>914</v>
      </c>
      <c r="AT86" s="1" t="s">
        <v>915</v>
      </c>
      <c r="AU86" s="1" t="s">
        <v>854</v>
      </c>
      <c r="AV86" s="1" t="s">
        <v>910</v>
      </c>
      <c r="AW86" s="1" t="s">
        <v>910</v>
      </c>
      <c r="AX86" s="1" t="s">
        <v>848</v>
      </c>
      <c r="AY86" s="1"/>
      <c r="AZ86" s="1"/>
      <c r="BA86" s="1"/>
      <c r="BB86" s="1"/>
      <c r="BC86" s="1"/>
      <c r="BD86" s="1"/>
      <c r="BE86" s="147">
        <f t="shared" si="4"/>
        <v>6866063</v>
      </c>
      <c r="BF86" t="s">
        <v>816</v>
      </c>
    </row>
    <row r="87" spans="1:58" ht="15.75" thickBot="1" x14ac:dyDescent="0.3">
      <c r="A87" s="3" t="s">
        <v>263</v>
      </c>
      <c r="B87" s="3" t="s">
        <v>528</v>
      </c>
      <c r="C87" s="4" t="s">
        <v>524</v>
      </c>
      <c r="D87" s="1" t="s">
        <v>838</v>
      </c>
      <c r="E87" s="2" t="s">
        <v>838</v>
      </c>
      <c r="F87" s="1">
        <v>635</v>
      </c>
      <c r="G87" s="1">
        <v>781655</v>
      </c>
      <c r="H87" s="1">
        <v>1</v>
      </c>
      <c r="I87" s="1">
        <v>3700511</v>
      </c>
      <c r="J87" s="1">
        <v>6</v>
      </c>
      <c r="K87" s="1"/>
      <c r="L87" s="1"/>
      <c r="M87" s="1"/>
      <c r="N87" s="1"/>
      <c r="O87" s="67">
        <v>648774</v>
      </c>
      <c r="P87" s="1">
        <v>648774</v>
      </c>
      <c r="Q87" s="1">
        <v>648774</v>
      </c>
      <c r="R87" s="1">
        <v>648774</v>
      </c>
      <c r="S87" s="1">
        <v>648774</v>
      </c>
      <c r="T87" s="1">
        <v>456643</v>
      </c>
      <c r="U87" s="1"/>
      <c r="V87" s="1"/>
      <c r="W87" s="1"/>
      <c r="X87" s="1"/>
      <c r="Y87" s="1"/>
      <c r="Z87" s="1"/>
      <c r="AA87" s="1"/>
      <c r="AB87" s="1"/>
      <c r="AC87" s="1"/>
      <c r="AD87" s="1"/>
      <c r="AE87" s="1"/>
      <c r="AF87" s="1"/>
      <c r="AG87" s="1"/>
      <c r="AH87" s="1"/>
      <c r="AI87" s="1"/>
      <c r="AJ87" s="1"/>
      <c r="AK87" s="1"/>
      <c r="AL87" s="1"/>
      <c r="AM87" s="1"/>
      <c r="AN87" s="1"/>
      <c r="AO87" s="1"/>
      <c r="AP87" s="1"/>
      <c r="AQ87" s="1"/>
      <c r="AR87" s="1" t="s">
        <v>839</v>
      </c>
      <c r="AS87" s="1" t="s">
        <v>914</v>
      </c>
      <c r="AT87" s="1" t="s">
        <v>915</v>
      </c>
      <c r="AU87" s="1" t="s">
        <v>854</v>
      </c>
      <c r="AV87" s="1" t="s">
        <v>911</v>
      </c>
      <c r="AW87" s="1" t="s">
        <v>911</v>
      </c>
      <c r="AX87" s="1" t="s">
        <v>848</v>
      </c>
      <c r="AY87" s="1"/>
      <c r="AZ87" s="1"/>
      <c r="BA87" s="1"/>
      <c r="BB87" s="1"/>
      <c r="BC87" s="1"/>
      <c r="BD87" s="1"/>
      <c r="BE87" s="147">
        <f t="shared" si="4"/>
        <v>3700511</v>
      </c>
      <c r="BF87" t="s">
        <v>816</v>
      </c>
    </row>
    <row r="88" spans="1:58" ht="15.75" thickBot="1" x14ac:dyDescent="0.3">
      <c r="A88" s="3" t="s">
        <v>263</v>
      </c>
      <c r="B88" s="3" t="s">
        <v>529</v>
      </c>
      <c r="C88" s="4" t="s">
        <v>524</v>
      </c>
      <c r="D88" s="1" t="s">
        <v>838</v>
      </c>
      <c r="E88" s="2" t="s">
        <v>838</v>
      </c>
      <c r="F88" s="1">
        <v>762</v>
      </c>
      <c r="G88" s="1">
        <v>681874</v>
      </c>
      <c r="H88" s="1">
        <v>1</v>
      </c>
      <c r="I88" s="1">
        <v>3733740</v>
      </c>
      <c r="J88" s="1">
        <v>6</v>
      </c>
      <c r="K88" s="1"/>
      <c r="L88" s="1"/>
      <c r="M88" s="1"/>
      <c r="N88" s="1"/>
      <c r="O88" s="67">
        <v>654599</v>
      </c>
      <c r="P88" s="1">
        <v>654599</v>
      </c>
      <c r="Q88" s="1">
        <v>654599</v>
      </c>
      <c r="R88" s="1">
        <v>654599</v>
      </c>
      <c r="S88" s="1">
        <v>654599</v>
      </c>
      <c r="T88" s="1">
        <v>460743</v>
      </c>
      <c r="U88" s="1"/>
      <c r="V88" s="1"/>
      <c r="W88" s="1"/>
      <c r="X88" s="1"/>
      <c r="Y88" s="1"/>
      <c r="Z88" s="1"/>
      <c r="AA88" s="1"/>
      <c r="AB88" s="1"/>
      <c r="AC88" s="1"/>
      <c r="AD88" s="1"/>
      <c r="AE88" s="1"/>
      <c r="AF88" s="1"/>
      <c r="AG88" s="1"/>
      <c r="AH88" s="1"/>
      <c r="AI88" s="1"/>
      <c r="AJ88" s="1"/>
      <c r="AK88" s="1"/>
      <c r="AL88" s="1"/>
      <c r="AM88" s="1"/>
      <c r="AN88" s="1"/>
      <c r="AO88" s="1"/>
      <c r="AP88" s="1"/>
      <c r="AQ88" s="1"/>
      <c r="AR88" s="1" t="s">
        <v>839</v>
      </c>
      <c r="AS88" s="1" t="s">
        <v>914</v>
      </c>
      <c r="AT88" s="1" t="s">
        <v>915</v>
      </c>
      <c r="AU88" s="1" t="s">
        <v>854</v>
      </c>
      <c r="AV88" s="1" t="s">
        <v>882</v>
      </c>
      <c r="AW88" s="1" t="s">
        <v>882</v>
      </c>
      <c r="AX88" s="1" t="s">
        <v>848</v>
      </c>
      <c r="AY88" s="1"/>
      <c r="AZ88" s="1"/>
      <c r="BA88" s="1"/>
      <c r="BB88" s="1"/>
      <c r="BC88" s="1"/>
      <c r="BD88" s="1"/>
      <c r="BE88" s="147">
        <f t="shared" si="4"/>
        <v>3733740</v>
      </c>
      <c r="BF88" t="s">
        <v>816</v>
      </c>
    </row>
    <row r="89" spans="1:58" ht="15.75" thickBot="1" x14ac:dyDescent="0.3">
      <c r="A89" s="3" t="s">
        <v>263</v>
      </c>
      <c r="B89" s="3" t="s">
        <v>530</v>
      </c>
      <c r="C89" s="4" t="s">
        <v>524</v>
      </c>
      <c r="D89" s="1" t="s">
        <v>838</v>
      </c>
      <c r="E89" s="2" t="s">
        <v>838</v>
      </c>
      <c r="F89" s="1">
        <v>5461</v>
      </c>
      <c r="G89" s="1">
        <v>488577</v>
      </c>
      <c r="H89" s="1">
        <v>1</v>
      </c>
      <c r="I89" s="1">
        <v>4663917</v>
      </c>
      <c r="J89" s="1">
        <v>10</v>
      </c>
      <c r="K89" s="1"/>
      <c r="L89" s="1"/>
      <c r="M89" s="1"/>
      <c r="N89" s="1"/>
      <c r="O89" s="67">
        <v>466392</v>
      </c>
      <c r="P89" s="1">
        <v>466392</v>
      </c>
      <c r="Q89" s="1">
        <v>466392</v>
      </c>
      <c r="R89" s="1">
        <v>466392</v>
      </c>
      <c r="S89" s="1">
        <v>466392</v>
      </c>
      <c r="T89" s="1">
        <v>466392</v>
      </c>
      <c r="U89" s="1">
        <v>466392</v>
      </c>
      <c r="V89" s="1">
        <v>466392</v>
      </c>
      <c r="W89" s="1">
        <v>466392</v>
      </c>
      <c r="X89" s="1">
        <v>466392</v>
      </c>
      <c r="Y89" s="1"/>
      <c r="Z89" s="1"/>
      <c r="AA89" s="1"/>
      <c r="AB89" s="1"/>
      <c r="AC89" s="1"/>
      <c r="AD89" s="1"/>
      <c r="AE89" s="1"/>
      <c r="AF89" s="1"/>
      <c r="AG89" s="1"/>
      <c r="AH89" s="1"/>
      <c r="AI89" s="1"/>
      <c r="AJ89" s="1"/>
      <c r="AK89" s="1"/>
      <c r="AL89" s="1"/>
      <c r="AM89" s="1"/>
      <c r="AN89" s="1"/>
      <c r="AO89" s="1"/>
      <c r="AP89" s="1"/>
      <c r="AQ89" s="1"/>
      <c r="AR89" s="1" t="s">
        <v>839</v>
      </c>
      <c r="AS89" s="1" t="s">
        <v>914</v>
      </c>
      <c r="AT89" s="1" t="s">
        <v>915</v>
      </c>
      <c r="AU89" s="1" t="s">
        <v>854</v>
      </c>
      <c r="AV89" s="1" t="s">
        <v>911</v>
      </c>
      <c r="AW89" s="1" t="s">
        <v>911</v>
      </c>
      <c r="AX89" s="1" t="s">
        <v>848</v>
      </c>
      <c r="AY89" s="1"/>
      <c r="AZ89" s="1"/>
      <c r="BA89" s="1"/>
      <c r="BB89" s="1"/>
      <c r="BC89" s="1"/>
      <c r="BD89" s="1"/>
      <c r="BE89" s="147">
        <f t="shared" si="4"/>
        <v>4663917</v>
      </c>
      <c r="BF89" t="s">
        <v>816</v>
      </c>
    </row>
    <row r="90" spans="1:58" ht="15.75" thickBot="1" x14ac:dyDescent="0.3">
      <c r="A90" s="3" t="s">
        <v>263</v>
      </c>
      <c r="B90" s="3" t="s">
        <v>531</v>
      </c>
      <c r="C90" s="4" t="s">
        <v>524</v>
      </c>
      <c r="D90" s="1" t="s">
        <v>838</v>
      </c>
      <c r="E90" s="2" t="s">
        <v>838</v>
      </c>
      <c r="F90" s="1">
        <v>2160</v>
      </c>
      <c r="G90" s="1">
        <v>461161</v>
      </c>
      <c r="H90" s="1">
        <v>1</v>
      </c>
      <c r="I90" s="1">
        <v>1853831</v>
      </c>
      <c r="J90" s="1">
        <v>6</v>
      </c>
      <c r="K90" s="1"/>
      <c r="L90" s="1"/>
      <c r="M90" s="1"/>
      <c r="N90" s="1"/>
      <c r="O90" s="67">
        <v>439116</v>
      </c>
      <c r="P90" s="1">
        <v>349060</v>
      </c>
      <c r="Q90" s="1">
        <v>251097</v>
      </c>
      <c r="R90" s="1">
        <v>251097</v>
      </c>
      <c r="S90" s="1">
        <v>250386</v>
      </c>
      <c r="T90" s="1">
        <v>308825</v>
      </c>
      <c r="U90" s="1">
        <v>1062</v>
      </c>
      <c r="V90" s="1">
        <v>1062</v>
      </c>
      <c r="W90" s="1">
        <v>1062</v>
      </c>
      <c r="X90" s="1">
        <v>1062</v>
      </c>
      <c r="Y90" s="1"/>
      <c r="Z90" s="1"/>
      <c r="AA90" s="1"/>
      <c r="AB90" s="1"/>
      <c r="AC90" s="1"/>
      <c r="AD90" s="1"/>
      <c r="AE90" s="1"/>
      <c r="AF90" s="1"/>
      <c r="AG90" s="1"/>
      <c r="AH90" s="1"/>
      <c r="AI90" s="1"/>
      <c r="AJ90" s="1"/>
      <c r="AK90" s="1"/>
      <c r="AL90" s="1"/>
      <c r="AM90" s="1"/>
      <c r="AN90" s="1"/>
      <c r="AO90" s="1"/>
      <c r="AP90" s="1"/>
      <c r="AQ90" s="1"/>
      <c r="AR90" s="1" t="s">
        <v>839</v>
      </c>
      <c r="AS90" s="1" t="s">
        <v>914</v>
      </c>
      <c r="AT90" s="1" t="s">
        <v>915</v>
      </c>
      <c r="AU90" s="1" t="s">
        <v>854</v>
      </c>
      <c r="AV90" s="1" t="s">
        <v>911</v>
      </c>
      <c r="AW90" s="1" t="s">
        <v>911</v>
      </c>
      <c r="AX90" s="1" t="s">
        <v>848</v>
      </c>
      <c r="AY90" s="1"/>
      <c r="AZ90" s="1"/>
      <c r="BA90" s="1"/>
      <c r="BB90" s="1"/>
      <c r="BC90" s="1"/>
      <c r="BD90" s="1"/>
      <c r="BE90" s="147">
        <f t="shared" si="4"/>
        <v>1853831</v>
      </c>
      <c r="BF90" t="s">
        <v>816</v>
      </c>
    </row>
    <row r="91" spans="1:58" ht="15.75" thickBot="1" x14ac:dyDescent="0.3">
      <c r="A91" s="3" t="s">
        <v>263</v>
      </c>
      <c r="B91" s="3" t="s">
        <v>532</v>
      </c>
      <c r="C91" s="4" t="s">
        <v>524</v>
      </c>
      <c r="D91" s="1" t="s">
        <v>838</v>
      </c>
      <c r="E91" s="2" t="s">
        <v>838</v>
      </c>
      <c r="F91" s="1">
        <v>1041</v>
      </c>
      <c r="G91" s="1">
        <v>271600</v>
      </c>
      <c r="H91" s="1">
        <v>1</v>
      </c>
      <c r="I91" s="1">
        <v>997572</v>
      </c>
      <c r="J91" s="1">
        <v>6</v>
      </c>
      <c r="K91" s="1"/>
      <c r="L91" s="1"/>
      <c r="M91" s="1"/>
      <c r="N91" s="1"/>
      <c r="O91" s="67">
        <v>255444</v>
      </c>
      <c r="P91" s="1">
        <v>202834</v>
      </c>
      <c r="Q91" s="1">
        <v>145603</v>
      </c>
      <c r="R91" s="1">
        <v>145603</v>
      </c>
      <c r="S91" s="1">
        <v>145603</v>
      </c>
      <c r="T91" s="1">
        <v>102484</v>
      </c>
      <c r="U91" s="1"/>
      <c r="V91" s="1"/>
      <c r="W91" s="1"/>
      <c r="X91" s="1"/>
      <c r="Y91" s="1"/>
      <c r="Z91" s="1"/>
      <c r="AA91" s="1"/>
      <c r="AB91" s="1"/>
      <c r="AC91" s="1"/>
      <c r="AD91" s="1"/>
      <c r="AE91" s="1"/>
      <c r="AF91" s="1"/>
      <c r="AG91" s="1"/>
      <c r="AH91" s="1"/>
      <c r="AI91" s="1"/>
      <c r="AJ91" s="1"/>
      <c r="AK91" s="1"/>
      <c r="AL91" s="1"/>
      <c r="AM91" s="1"/>
      <c r="AN91" s="1"/>
      <c r="AO91" s="1"/>
      <c r="AP91" s="1"/>
      <c r="AQ91" s="1"/>
      <c r="AR91" s="1" t="s">
        <v>839</v>
      </c>
      <c r="AS91" s="1" t="s">
        <v>914</v>
      </c>
      <c r="AT91" s="1" t="s">
        <v>915</v>
      </c>
      <c r="AU91" s="1" t="s">
        <v>854</v>
      </c>
      <c r="AV91" s="1" t="s">
        <v>911</v>
      </c>
      <c r="AW91" s="1" t="s">
        <v>911</v>
      </c>
      <c r="AX91" s="1" t="s">
        <v>848</v>
      </c>
      <c r="AY91" s="1"/>
      <c r="AZ91" s="1"/>
      <c r="BA91" s="1"/>
      <c r="BB91" s="1"/>
      <c r="BC91" s="1"/>
      <c r="BD91" s="1"/>
      <c r="BE91" s="147">
        <f t="shared" si="4"/>
        <v>997572</v>
      </c>
      <c r="BF91" t="s">
        <v>816</v>
      </c>
    </row>
    <row r="92" spans="1:58" ht="15.75" thickBot="1" x14ac:dyDescent="0.3">
      <c r="A92" s="3" t="s">
        <v>263</v>
      </c>
      <c r="B92" s="3" t="s">
        <v>533</v>
      </c>
      <c r="C92" s="4" t="s">
        <v>524</v>
      </c>
      <c r="D92" s="1" t="s">
        <v>838</v>
      </c>
      <c r="E92" s="2" t="s">
        <v>838</v>
      </c>
      <c r="F92" s="1">
        <v>2059</v>
      </c>
      <c r="G92" s="1">
        <v>267747</v>
      </c>
      <c r="H92" s="1">
        <v>1</v>
      </c>
      <c r="I92" s="1">
        <v>1466105</v>
      </c>
      <c r="J92" s="1">
        <v>6</v>
      </c>
      <c r="K92" s="1"/>
      <c r="L92" s="1"/>
      <c r="M92" s="1"/>
      <c r="N92" s="1"/>
      <c r="O92" s="67">
        <v>257038</v>
      </c>
      <c r="P92" s="1">
        <v>257038</v>
      </c>
      <c r="Q92" s="1">
        <v>257038</v>
      </c>
      <c r="R92" s="1">
        <v>257038</v>
      </c>
      <c r="S92" s="1">
        <v>257038</v>
      </c>
      <c r="T92" s="1">
        <v>180917</v>
      </c>
      <c r="U92" s="1"/>
      <c r="V92" s="1"/>
      <c r="W92" s="1"/>
      <c r="X92" s="1"/>
      <c r="Y92" s="1"/>
      <c r="Z92" s="1"/>
      <c r="AA92" s="1"/>
      <c r="AB92" s="1"/>
      <c r="AC92" s="1"/>
      <c r="AD92" s="1"/>
      <c r="AE92" s="1"/>
      <c r="AF92" s="1"/>
      <c r="AG92" s="1"/>
      <c r="AH92" s="1"/>
      <c r="AI92" s="1"/>
      <c r="AJ92" s="1"/>
      <c r="AK92" s="1"/>
      <c r="AL92" s="1"/>
      <c r="AM92" s="1"/>
      <c r="AN92" s="1"/>
      <c r="AO92" s="1"/>
      <c r="AP92" s="1"/>
      <c r="AQ92" s="1"/>
      <c r="AR92" s="1" t="s">
        <v>839</v>
      </c>
      <c r="AS92" s="1" t="s">
        <v>914</v>
      </c>
      <c r="AT92" s="1" t="s">
        <v>915</v>
      </c>
      <c r="AU92" s="1" t="s">
        <v>854</v>
      </c>
      <c r="AV92" s="1" t="s">
        <v>882</v>
      </c>
      <c r="AW92" s="1" t="s">
        <v>882</v>
      </c>
      <c r="AX92" s="1" t="s">
        <v>848</v>
      </c>
      <c r="AY92" s="1"/>
      <c r="AZ92" s="1"/>
      <c r="BA92" s="1"/>
      <c r="BB92" s="1"/>
      <c r="BC92" s="1"/>
      <c r="BD92" s="1"/>
      <c r="BE92" s="147">
        <f t="shared" si="4"/>
        <v>1466105</v>
      </c>
      <c r="BF92" t="s">
        <v>816</v>
      </c>
    </row>
    <row r="93" spans="1:58" ht="15.75" thickBot="1" x14ac:dyDescent="0.3">
      <c r="A93" s="3" t="s">
        <v>263</v>
      </c>
      <c r="B93" s="3" t="s">
        <v>534</v>
      </c>
      <c r="C93" s="4" t="s">
        <v>524</v>
      </c>
      <c r="D93" s="1" t="s">
        <v>838</v>
      </c>
      <c r="E93" s="2" t="s">
        <v>838</v>
      </c>
      <c r="F93" s="1">
        <v>238</v>
      </c>
      <c r="G93" s="1">
        <v>197589</v>
      </c>
      <c r="H93" s="1">
        <v>1</v>
      </c>
      <c r="I93" s="1">
        <v>1081940</v>
      </c>
      <c r="J93" s="1">
        <v>6</v>
      </c>
      <c r="K93" s="1"/>
      <c r="L93" s="1"/>
      <c r="M93" s="1"/>
      <c r="N93" s="1"/>
      <c r="O93" s="67">
        <v>189686</v>
      </c>
      <c r="P93" s="1">
        <v>189686</v>
      </c>
      <c r="Q93" s="1">
        <v>189686</v>
      </c>
      <c r="R93" s="1">
        <v>189686</v>
      </c>
      <c r="S93" s="1">
        <v>189686</v>
      </c>
      <c r="T93" s="1">
        <v>133511</v>
      </c>
      <c r="U93" s="1"/>
      <c r="V93" s="1"/>
      <c r="W93" s="1"/>
      <c r="X93" s="1"/>
      <c r="Y93" s="1"/>
      <c r="Z93" s="1"/>
      <c r="AA93" s="1"/>
      <c r="AB93" s="1"/>
      <c r="AC93" s="1"/>
      <c r="AD93" s="1"/>
      <c r="AE93" s="1"/>
      <c r="AF93" s="1"/>
      <c r="AG93" s="1"/>
      <c r="AH93" s="1"/>
      <c r="AI93" s="1"/>
      <c r="AJ93" s="1"/>
      <c r="AK93" s="1"/>
      <c r="AL93" s="1"/>
      <c r="AM93" s="1"/>
      <c r="AN93" s="1"/>
      <c r="AO93" s="1"/>
      <c r="AP93" s="1"/>
      <c r="AQ93" s="1"/>
      <c r="AR93" s="1" t="s">
        <v>839</v>
      </c>
      <c r="AS93" s="1" t="s">
        <v>914</v>
      </c>
      <c r="AT93" s="1" t="s">
        <v>915</v>
      </c>
      <c r="AU93" s="1" t="s">
        <v>854</v>
      </c>
      <c r="AV93" s="1" t="s">
        <v>882</v>
      </c>
      <c r="AW93" s="1" t="s">
        <v>882</v>
      </c>
      <c r="AX93" s="1" t="s">
        <v>848</v>
      </c>
      <c r="AY93" s="1"/>
      <c r="AZ93" s="1"/>
      <c r="BA93" s="1"/>
      <c r="BB93" s="1"/>
      <c r="BC93" s="1"/>
      <c r="BD93" s="1"/>
      <c r="BE93" s="147">
        <f t="shared" si="4"/>
        <v>1081940</v>
      </c>
      <c r="BF93" t="s">
        <v>816</v>
      </c>
    </row>
    <row r="94" spans="1:58" ht="15.75" thickBot="1" x14ac:dyDescent="0.3">
      <c r="A94" s="3" t="s">
        <v>263</v>
      </c>
      <c r="B94" s="3" t="s">
        <v>535</v>
      </c>
      <c r="C94" s="4" t="s">
        <v>524</v>
      </c>
      <c r="D94" s="1" t="s">
        <v>838</v>
      </c>
      <c r="E94" s="2" t="s">
        <v>838</v>
      </c>
      <c r="F94" s="1">
        <v>1700</v>
      </c>
      <c r="G94" s="1">
        <v>187512</v>
      </c>
      <c r="H94" s="1">
        <v>1</v>
      </c>
      <c r="I94" s="1">
        <v>1304480</v>
      </c>
      <c r="J94" s="1">
        <v>10</v>
      </c>
      <c r="K94" s="1"/>
      <c r="L94" s="1"/>
      <c r="M94" s="1"/>
      <c r="N94" s="1"/>
      <c r="O94" s="67">
        <v>174609</v>
      </c>
      <c r="P94" s="1">
        <v>174609</v>
      </c>
      <c r="Q94" s="1">
        <v>174609</v>
      </c>
      <c r="R94" s="1">
        <v>174609</v>
      </c>
      <c r="S94" s="1">
        <v>108051</v>
      </c>
      <c r="T94" s="1">
        <v>99599</v>
      </c>
      <c r="U94" s="1">
        <v>99599</v>
      </c>
      <c r="V94" s="1">
        <v>99599</v>
      </c>
      <c r="W94" s="1">
        <v>99599</v>
      </c>
      <c r="X94" s="1">
        <v>99599</v>
      </c>
      <c r="Y94" s="1"/>
      <c r="Z94" s="1"/>
      <c r="AA94" s="1"/>
      <c r="AB94" s="1"/>
      <c r="AC94" s="1"/>
      <c r="AD94" s="1"/>
      <c r="AE94" s="1"/>
      <c r="AF94" s="1"/>
      <c r="AG94" s="1"/>
      <c r="AH94" s="1"/>
      <c r="AI94" s="1"/>
      <c r="AJ94" s="1"/>
      <c r="AK94" s="1"/>
      <c r="AL94" s="1"/>
      <c r="AM94" s="1"/>
      <c r="AN94" s="1"/>
      <c r="AO94" s="1"/>
      <c r="AP94" s="1"/>
      <c r="AQ94" s="1"/>
      <c r="AR94" s="1" t="s">
        <v>839</v>
      </c>
      <c r="AS94" s="1" t="s">
        <v>914</v>
      </c>
      <c r="AT94" s="1" t="s">
        <v>915</v>
      </c>
      <c r="AU94" s="1" t="s">
        <v>854</v>
      </c>
      <c r="AV94" s="1" t="s">
        <v>911</v>
      </c>
      <c r="AW94" s="1" t="s">
        <v>911</v>
      </c>
      <c r="AX94" s="1" t="s">
        <v>848</v>
      </c>
      <c r="AY94" s="1"/>
      <c r="AZ94" s="1"/>
      <c r="BA94" s="1"/>
      <c r="BB94" s="1"/>
      <c r="BC94" s="1"/>
      <c r="BD94" s="1"/>
      <c r="BE94" s="147">
        <f t="shared" si="4"/>
        <v>1304480</v>
      </c>
      <c r="BF94" t="s">
        <v>816</v>
      </c>
    </row>
    <row r="95" spans="1:58" ht="15.75" thickBot="1" x14ac:dyDescent="0.3">
      <c r="A95" s="3" t="s">
        <v>263</v>
      </c>
      <c r="B95" s="3" t="s">
        <v>536</v>
      </c>
      <c r="C95" s="4" t="s">
        <v>524</v>
      </c>
      <c r="D95" s="1" t="s">
        <v>838</v>
      </c>
      <c r="E95" s="2" t="s">
        <v>838</v>
      </c>
      <c r="F95" s="1">
        <v>5457</v>
      </c>
      <c r="G95" s="1">
        <v>143038</v>
      </c>
      <c r="H95" s="1">
        <v>1</v>
      </c>
      <c r="I95" s="1">
        <v>943107</v>
      </c>
      <c r="J95" s="1">
        <v>3</v>
      </c>
      <c r="K95" s="1"/>
      <c r="L95" s="1"/>
      <c r="M95" s="1"/>
      <c r="N95" s="1"/>
      <c r="O95" s="67">
        <v>117291</v>
      </c>
      <c r="P95" s="1">
        <v>117291</v>
      </c>
      <c r="Q95" s="1">
        <v>117291</v>
      </c>
      <c r="R95" s="1">
        <v>114826</v>
      </c>
      <c r="S95" s="1">
        <v>79401</v>
      </c>
      <c r="T95" s="1">
        <v>79401</v>
      </c>
      <c r="U95" s="1">
        <v>79401</v>
      </c>
      <c r="V95" s="1">
        <v>79401</v>
      </c>
      <c r="W95" s="1">
        <v>79401</v>
      </c>
      <c r="X95" s="1">
        <v>79401</v>
      </c>
      <c r="Y95" s="1"/>
      <c r="Z95" s="1"/>
      <c r="AA95" s="1"/>
      <c r="AB95" s="1"/>
      <c r="AC95" s="1"/>
      <c r="AD95" s="1"/>
      <c r="AE95" s="1"/>
      <c r="AF95" s="1"/>
      <c r="AG95" s="1"/>
      <c r="AH95" s="1"/>
      <c r="AI95" s="1"/>
      <c r="AJ95" s="1"/>
      <c r="AK95" s="1"/>
      <c r="AL95" s="1"/>
      <c r="AM95" s="1"/>
      <c r="AN95" s="1"/>
      <c r="AO95" s="1"/>
      <c r="AP95" s="1"/>
      <c r="AQ95" s="1"/>
      <c r="AR95" s="1" t="s">
        <v>839</v>
      </c>
      <c r="AS95" s="1" t="s">
        <v>914</v>
      </c>
      <c r="AT95" s="1" t="s">
        <v>915</v>
      </c>
      <c r="AU95" s="1" t="s">
        <v>854</v>
      </c>
      <c r="AV95" s="1" t="s">
        <v>916</v>
      </c>
      <c r="AW95" s="1" t="s">
        <v>916</v>
      </c>
      <c r="AX95" s="1" t="s">
        <v>848</v>
      </c>
      <c r="AY95" s="1"/>
      <c r="AZ95" s="1"/>
      <c r="BA95" s="1"/>
      <c r="BB95" s="1"/>
      <c r="BC95" s="1"/>
      <c r="BD95" s="1"/>
      <c r="BE95" s="147">
        <f t="shared" si="4"/>
        <v>943107</v>
      </c>
      <c r="BF95" t="s">
        <v>816</v>
      </c>
    </row>
    <row r="96" spans="1:58" ht="15.75" thickBot="1" x14ac:dyDescent="0.3">
      <c r="A96" s="3" t="s">
        <v>263</v>
      </c>
      <c r="B96" s="3" t="s">
        <v>537</v>
      </c>
      <c r="C96" s="4" t="s">
        <v>524</v>
      </c>
      <c r="D96" s="1" t="s">
        <v>838</v>
      </c>
      <c r="E96" s="2" t="s">
        <v>838</v>
      </c>
      <c r="F96" s="1">
        <v>211</v>
      </c>
      <c r="G96" s="1">
        <v>115674</v>
      </c>
      <c r="H96" s="1">
        <v>0</v>
      </c>
      <c r="I96" s="1">
        <v>516067</v>
      </c>
      <c r="J96" s="1">
        <v>10</v>
      </c>
      <c r="K96" s="1"/>
      <c r="L96" s="1"/>
      <c r="M96" s="1"/>
      <c r="N96" s="1"/>
      <c r="O96" s="67">
        <v>51607</v>
      </c>
      <c r="P96" s="1">
        <v>51607</v>
      </c>
      <c r="Q96" s="1">
        <v>51607</v>
      </c>
      <c r="R96" s="1">
        <v>51607</v>
      </c>
      <c r="S96" s="1">
        <v>51607</v>
      </c>
      <c r="T96" s="1">
        <v>51607</v>
      </c>
      <c r="U96" s="1">
        <v>51607</v>
      </c>
      <c r="V96" s="1">
        <v>51607</v>
      </c>
      <c r="W96" s="1">
        <v>51607</v>
      </c>
      <c r="X96" s="1">
        <v>51607</v>
      </c>
      <c r="Y96" s="1"/>
      <c r="Z96" s="1"/>
      <c r="AA96" s="1"/>
      <c r="AB96" s="1"/>
      <c r="AC96" s="1"/>
      <c r="AD96" s="1"/>
      <c r="AE96" s="1"/>
      <c r="AF96" s="1"/>
      <c r="AG96" s="1"/>
      <c r="AH96" s="1"/>
      <c r="AI96" s="1"/>
      <c r="AJ96" s="1"/>
      <c r="AK96" s="1"/>
      <c r="AL96" s="1"/>
      <c r="AM96" s="1"/>
      <c r="AN96" s="1"/>
      <c r="AO96" s="1"/>
      <c r="AP96" s="1"/>
      <c r="AQ96" s="1"/>
      <c r="AR96" s="1" t="s">
        <v>839</v>
      </c>
      <c r="AS96" s="1" t="s">
        <v>914</v>
      </c>
      <c r="AT96" s="1" t="s">
        <v>915</v>
      </c>
      <c r="AU96" s="1" t="s">
        <v>854</v>
      </c>
      <c r="AV96" s="1" t="s">
        <v>910</v>
      </c>
      <c r="AW96" s="1" t="s">
        <v>910</v>
      </c>
      <c r="AX96" s="1" t="s">
        <v>848</v>
      </c>
      <c r="AY96" s="1"/>
      <c r="AZ96" s="1"/>
      <c r="BA96" s="1"/>
      <c r="BB96" s="1"/>
      <c r="BC96" s="1"/>
      <c r="BD96" s="1"/>
      <c r="BE96" s="21">
        <f>I96/(O96/G96)</f>
        <v>1156733.2756796558</v>
      </c>
      <c r="BF96" t="s">
        <v>816</v>
      </c>
    </row>
    <row r="97" spans="1:58" ht="15.75" thickBot="1" x14ac:dyDescent="0.3">
      <c r="A97" s="3" t="s">
        <v>263</v>
      </c>
      <c r="B97" s="3" t="s">
        <v>538</v>
      </c>
      <c r="C97" s="4" t="s">
        <v>524</v>
      </c>
      <c r="D97" s="1" t="s">
        <v>838</v>
      </c>
      <c r="E97" s="2" t="s">
        <v>838</v>
      </c>
      <c r="F97" s="1">
        <v>94</v>
      </c>
      <c r="G97" s="1">
        <v>91860</v>
      </c>
      <c r="H97" s="1">
        <v>1</v>
      </c>
      <c r="I97" s="1">
        <v>503000</v>
      </c>
      <c r="J97" s="1">
        <v>6</v>
      </c>
      <c r="K97" s="1"/>
      <c r="L97" s="1"/>
      <c r="M97" s="1"/>
      <c r="N97" s="1"/>
      <c r="O97" s="67">
        <v>88186</v>
      </c>
      <c r="P97" s="1">
        <v>88186</v>
      </c>
      <c r="Q97" s="1">
        <v>88186</v>
      </c>
      <c r="R97" s="1">
        <v>88186</v>
      </c>
      <c r="S97" s="1">
        <v>88186</v>
      </c>
      <c r="T97" s="1">
        <v>62070</v>
      </c>
      <c r="U97" s="1"/>
      <c r="V97" s="1"/>
      <c r="W97" s="1"/>
      <c r="X97" s="1"/>
      <c r="Y97" s="1"/>
      <c r="Z97" s="1"/>
      <c r="AA97" s="1"/>
      <c r="AB97" s="1"/>
      <c r="AC97" s="1"/>
      <c r="AD97" s="1"/>
      <c r="AE97" s="1"/>
      <c r="AF97" s="1"/>
      <c r="AG97" s="1"/>
      <c r="AH97" s="1"/>
      <c r="AI97" s="1"/>
      <c r="AJ97" s="1"/>
      <c r="AK97" s="1"/>
      <c r="AL97" s="1"/>
      <c r="AM97" s="1"/>
      <c r="AN97" s="1"/>
      <c r="AO97" s="1"/>
      <c r="AP97" s="1"/>
      <c r="AQ97" s="1"/>
      <c r="AR97" s="1" t="s">
        <v>839</v>
      </c>
      <c r="AS97" s="1" t="s">
        <v>914</v>
      </c>
      <c r="AT97" s="1" t="s">
        <v>915</v>
      </c>
      <c r="AU97" s="1" t="s">
        <v>854</v>
      </c>
      <c r="AV97" s="1" t="s">
        <v>882</v>
      </c>
      <c r="AW97" s="1" t="s">
        <v>882</v>
      </c>
      <c r="AX97" s="1" t="s">
        <v>848</v>
      </c>
      <c r="AY97" s="1"/>
      <c r="AZ97" s="1"/>
      <c r="BA97" s="1"/>
      <c r="BB97" s="1"/>
      <c r="BC97" s="1"/>
      <c r="BD97" s="1"/>
      <c r="BE97" s="147">
        <f t="shared" si="4"/>
        <v>503000</v>
      </c>
      <c r="BF97" t="s">
        <v>816</v>
      </c>
    </row>
    <row r="98" spans="1:58" ht="15.75" thickBot="1" x14ac:dyDescent="0.3">
      <c r="A98" s="3" t="s">
        <v>539</v>
      </c>
      <c r="B98" s="3" t="s">
        <v>540</v>
      </c>
      <c r="C98" s="4" t="s">
        <v>524</v>
      </c>
      <c r="D98" s="1" t="s">
        <v>838</v>
      </c>
      <c r="E98" s="2" t="s">
        <v>838</v>
      </c>
      <c r="F98" s="1">
        <v>1785</v>
      </c>
      <c r="G98" s="1">
        <v>84915</v>
      </c>
      <c r="H98" s="1">
        <v>1</v>
      </c>
      <c r="I98" s="1">
        <v>1182018</v>
      </c>
      <c r="J98" s="1">
        <v>16</v>
      </c>
      <c r="K98" s="1"/>
      <c r="L98" s="1"/>
      <c r="M98" s="1"/>
      <c r="N98" s="1"/>
      <c r="O98" s="67">
        <v>73876</v>
      </c>
      <c r="P98" s="1">
        <v>73876</v>
      </c>
      <c r="Q98" s="1">
        <v>73876</v>
      </c>
      <c r="R98" s="1">
        <v>73876</v>
      </c>
      <c r="S98" s="1">
        <v>73876</v>
      </c>
      <c r="T98" s="1">
        <v>73876</v>
      </c>
      <c r="U98" s="1">
        <v>73876</v>
      </c>
      <c r="V98" s="1">
        <v>73876</v>
      </c>
      <c r="W98" s="1">
        <v>73876</v>
      </c>
      <c r="X98" s="1">
        <v>73876</v>
      </c>
      <c r="Y98" s="1">
        <v>73876</v>
      </c>
      <c r="Z98" s="1">
        <v>73876</v>
      </c>
      <c r="AA98" s="1">
        <v>73876</v>
      </c>
      <c r="AB98" s="1">
        <v>73876</v>
      </c>
      <c r="AC98" s="1">
        <v>73876</v>
      </c>
      <c r="AD98" s="1">
        <v>73876</v>
      </c>
      <c r="AE98" s="1"/>
      <c r="AF98" s="1"/>
      <c r="AG98" s="1"/>
      <c r="AH98" s="1"/>
      <c r="AI98" s="1"/>
      <c r="AJ98" s="1"/>
      <c r="AK98" s="1"/>
      <c r="AL98" s="1"/>
      <c r="AM98" s="1"/>
      <c r="AN98" s="1"/>
      <c r="AO98" s="1"/>
      <c r="AP98" s="1"/>
      <c r="AQ98" s="1"/>
      <c r="AR98" s="1" t="s">
        <v>839</v>
      </c>
      <c r="AS98" s="1" t="s">
        <v>914</v>
      </c>
      <c r="AT98" s="1" t="s">
        <v>915</v>
      </c>
      <c r="AU98" s="1" t="s">
        <v>854</v>
      </c>
      <c r="AV98" s="1"/>
      <c r="AW98" s="1"/>
      <c r="AX98" s="1"/>
      <c r="AY98" s="1"/>
      <c r="AZ98" s="1"/>
      <c r="BA98" s="1"/>
      <c r="BB98" s="1"/>
      <c r="BC98" s="1"/>
      <c r="BD98" s="1"/>
      <c r="BE98" s="147">
        <f t="shared" si="4"/>
        <v>1182018</v>
      </c>
      <c r="BF98" t="s">
        <v>816</v>
      </c>
    </row>
    <row r="99" spans="1:58" ht="15.75" thickBot="1" x14ac:dyDescent="0.3">
      <c r="A99" s="3" t="s">
        <v>539</v>
      </c>
      <c r="B99" s="3" t="s">
        <v>391</v>
      </c>
      <c r="C99" s="4" t="s">
        <v>524</v>
      </c>
      <c r="D99" s="1" t="s">
        <v>838</v>
      </c>
      <c r="E99" s="2" t="s">
        <v>838</v>
      </c>
      <c r="F99" s="1">
        <v>322</v>
      </c>
      <c r="G99" s="1">
        <v>51532</v>
      </c>
      <c r="H99" s="1">
        <v>1</v>
      </c>
      <c r="I99" s="1">
        <v>475040</v>
      </c>
      <c r="J99" s="1">
        <v>11</v>
      </c>
      <c r="K99" s="1"/>
      <c r="L99" s="1"/>
      <c r="M99" s="1"/>
      <c r="N99" s="1"/>
      <c r="O99" s="67">
        <v>43185</v>
      </c>
      <c r="P99" s="1">
        <v>43185</v>
      </c>
      <c r="Q99" s="1">
        <v>43185</v>
      </c>
      <c r="R99" s="1">
        <v>43185</v>
      </c>
      <c r="S99" s="1">
        <v>43185</v>
      </c>
      <c r="T99" s="1">
        <v>43185</v>
      </c>
      <c r="U99" s="1">
        <v>43185</v>
      </c>
      <c r="V99" s="1">
        <v>43185</v>
      </c>
      <c r="W99" s="1">
        <v>43185</v>
      </c>
      <c r="X99" s="1">
        <v>43185</v>
      </c>
      <c r="Y99" s="1">
        <v>43185</v>
      </c>
      <c r="Z99" s="1"/>
      <c r="AA99" s="1"/>
      <c r="AB99" s="1"/>
      <c r="AC99" s="1"/>
      <c r="AD99" s="1"/>
      <c r="AE99" s="1"/>
      <c r="AF99" s="1"/>
      <c r="AG99" s="1"/>
      <c r="AH99" s="1"/>
      <c r="AI99" s="1"/>
      <c r="AJ99" s="1"/>
      <c r="AK99" s="1"/>
      <c r="AL99" s="1"/>
      <c r="AM99" s="1"/>
      <c r="AN99" s="1"/>
      <c r="AO99" s="1"/>
      <c r="AP99" s="1"/>
      <c r="AQ99" s="1"/>
      <c r="AR99" s="1" t="s">
        <v>839</v>
      </c>
      <c r="AS99" s="1" t="s">
        <v>914</v>
      </c>
      <c r="AT99" s="1" t="s">
        <v>915</v>
      </c>
      <c r="AU99" s="1" t="s">
        <v>854</v>
      </c>
      <c r="AV99" s="1"/>
      <c r="AW99" s="1"/>
      <c r="AX99" s="1"/>
      <c r="AY99" s="1"/>
      <c r="AZ99" s="1"/>
      <c r="BA99" s="1"/>
      <c r="BB99" s="1"/>
      <c r="BC99" s="1"/>
      <c r="BD99" s="1"/>
      <c r="BE99" s="147">
        <f t="shared" si="4"/>
        <v>475040</v>
      </c>
      <c r="BF99" t="s">
        <v>816</v>
      </c>
    </row>
    <row r="100" spans="1:58" ht="15.75" thickBot="1" x14ac:dyDescent="0.3">
      <c r="A100" s="3" t="s">
        <v>263</v>
      </c>
      <c r="B100" s="3" t="s">
        <v>541</v>
      </c>
      <c r="C100" s="4" t="s">
        <v>524</v>
      </c>
      <c r="D100" s="1" t="s">
        <v>838</v>
      </c>
      <c r="E100" s="2" t="s">
        <v>838</v>
      </c>
      <c r="F100" s="1">
        <v>46</v>
      </c>
      <c r="G100" s="1">
        <v>41581</v>
      </c>
      <c r="H100" s="1">
        <v>1</v>
      </c>
      <c r="I100" s="1">
        <v>227688</v>
      </c>
      <c r="J100" s="1">
        <v>6</v>
      </c>
      <c r="K100" s="1"/>
      <c r="L100" s="1"/>
      <c r="M100" s="1"/>
      <c r="N100" s="1"/>
      <c r="O100" s="67">
        <v>39918</v>
      </c>
      <c r="P100" s="1">
        <v>39918</v>
      </c>
      <c r="Q100" s="1">
        <v>39918</v>
      </c>
      <c r="R100" s="1">
        <v>39918</v>
      </c>
      <c r="S100" s="1">
        <v>39918</v>
      </c>
      <c r="T100" s="1">
        <v>28097</v>
      </c>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t="s">
        <v>839</v>
      </c>
      <c r="AS100" s="1" t="s">
        <v>914</v>
      </c>
      <c r="AT100" s="1" t="s">
        <v>915</v>
      </c>
      <c r="AU100" s="1" t="s">
        <v>854</v>
      </c>
      <c r="AV100" s="1" t="s">
        <v>882</v>
      </c>
      <c r="AW100" s="1" t="s">
        <v>882</v>
      </c>
      <c r="AX100" s="1" t="s">
        <v>848</v>
      </c>
      <c r="AY100" s="1"/>
      <c r="AZ100" s="1"/>
      <c r="BA100" s="1"/>
      <c r="BB100" s="1"/>
      <c r="BC100" s="1"/>
      <c r="BD100" s="1"/>
      <c r="BE100" s="147">
        <f t="shared" si="4"/>
        <v>227688</v>
      </c>
      <c r="BF100" t="s">
        <v>816</v>
      </c>
    </row>
    <row r="101" spans="1:58" ht="15.75" thickBot="1" x14ac:dyDescent="0.3">
      <c r="A101" s="3" t="s">
        <v>263</v>
      </c>
      <c r="B101" s="3" t="s">
        <v>542</v>
      </c>
      <c r="C101" s="4" t="s">
        <v>524</v>
      </c>
      <c r="D101" s="1" t="s">
        <v>838</v>
      </c>
      <c r="E101" s="2" t="s">
        <v>838</v>
      </c>
      <c r="F101" s="1">
        <v>13530</v>
      </c>
      <c r="G101" s="1">
        <v>32371</v>
      </c>
      <c r="H101" s="1">
        <v>1</v>
      </c>
      <c r="I101" s="1">
        <v>267857</v>
      </c>
      <c r="J101" s="1">
        <v>10</v>
      </c>
      <c r="K101" s="1"/>
      <c r="L101" s="1"/>
      <c r="M101" s="1"/>
      <c r="N101" s="1"/>
      <c r="O101" s="67">
        <v>26868</v>
      </c>
      <c r="P101" s="1">
        <v>26868</v>
      </c>
      <c r="Q101" s="1">
        <v>26868</v>
      </c>
      <c r="R101" s="1">
        <v>26868</v>
      </c>
      <c r="S101" s="1">
        <v>26868</v>
      </c>
      <c r="T101" s="1">
        <v>26811</v>
      </c>
      <c r="U101" s="1">
        <v>26676</v>
      </c>
      <c r="V101" s="1">
        <v>26676</v>
      </c>
      <c r="W101" s="1">
        <v>26676</v>
      </c>
      <c r="X101" s="1">
        <v>26676</v>
      </c>
      <c r="Y101" s="1"/>
      <c r="Z101" s="1"/>
      <c r="AA101" s="1"/>
      <c r="AB101" s="1"/>
      <c r="AC101" s="1"/>
      <c r="AD101" s="1"/>
      <c r="AE101" s="1"/>
      <c r="AF101" s="1"/>
      <c r="AG101" s="1"/>
      <c r="AH101" s="1"/>
      <c r="AI101" s="1"/>
      <c r="AJ101" s="1"/>
      <c r="AK101" s="1"/>
      <c r="AL101" s="1"/>
      <c r="AM101" s="1"/>
      <c r="AN101" s="1"/>
      <c r="AO101" s="1"/>
      <c r="AP101" s="1"/>
      <c r="AQ101" s="1"/>
      <c r="AR101" s="1" t="s">
        <v>839</v>
      </c>
      <c r="AS101" s="1" t="s">
        <v>914</v>
      </c>
      <c r="AT101" s="1" t="s">
        <v>915</v>
      </c>
      <c r="AU101" s="1" t="s">
        <v>854</v>
      </c>
      <c r="AV101" s="1" t="s">
        <v>851</v>
      </c>
      <c r="AW101" s="1" t="s">
        <v>851</v>
      </c>
      <c r="AX101" s="1" t="s">
        <v>848</v>
      </c>
      <c r="AY101" s="1"/>
      <c r="AZ101" s="1"/>
      <c r="BA101" s="1"/>
      <c r="BB101" s="1"/>
      <c r="BC101" s="1"/>
      <c r="BD101" s="1"/>
      <c r="BE101" s="147">
        <f t="shared" si="4"/>
        <v>267857</v>
      </c>
      <c r="BF101" t="s">
        <v>816</v>
      </c>
    </row>
    <row r="102" spans="1:58" ht="15.75" thickBot="1" x14ac:dyDescent="0.3">
      <c r="A102" s="3" t="s">
        <v>263</v>
      </c>
      <c r="B102" s="3" t="s">
        <v>543</v>
      </c>
      <c r="C102" s="4" t="s">
        <v>524</v>
      </c>
      <c r="D102" s="1" t="s">
        <v>838</v>
      </c>
      <c r="E102" s="2" t="s">
        <v>838</v>
      </c>
      <c r="F102" s="1">
        <v>662</v>
      </c>
      <c r="G102" s="1">
        <v>28080</v>
      </c>
      <c r="H102" s="1">
        <v>1</v>
      </c>
      <c r="I102" s="1">
        <v>199252</v>
      </c>
      <c r="J102" s="1">
        <v>15</v>
      </c>
      <c r="K102" s="1"/>
      <c r="L102" s="1"/>
      <c r="M102" s="1"/>
      <c r="N102" s="1"/>
      <c r="O102" s="67">
        <v>23025</v>
      </c>
      <c r="P102" s="1">
        <v>23025</v>
      </c>
      <c r="Q102" s="1">
        <v>23025</v>
      </c>
      <c r="R102" s="1">
        <v>23025</v>
      </c>
      <c r="S102" s="1">
        <v>15743</v>
      </c>
      <c r="T102" s="1">
        <v>15743</v>
      </c>
      <c r="U102" s="1">
        <v>15743</v>
      </c>
      <c r="V102" s="1">
        <v>15743</v>
      </c>
      <c r="W102" s="1">
        <v>15743</v>
      </c>
      <c r="X102" s="1">
        <v>15743</v>
      </c>
      <c r="Y102" s="1">
        <v>2538</v>
      </c>
      <c r="Z102" s="1">
        <v>2538</v>
      </c>
      <c r="AA102" s="1">
        <v>2538</v>
      </c>
      <c r="AB102" s="1">
        <v>2538</v>
      </c>
      <c r="AC102" s="1">
        <v>2538</v>
      </c>
      <c r="AD102" s="1"/>
      <c r="AE102" s="1"/>
      <c r="AF102" s="1"/>
      <c r="AG102" s="1"/>
      <c r="AH102" s="1"/>
      <c r="AI102" s="1"/>
      <c r="AJ102" s="1"/>
      <c r="AK102" s="1"/>
      <c r="AL102" s="1"/>
      <c r="AM102" s="1"/>
      <c r="AN102" s="1"/>
      <c r="AO102" s="1"/>
      <c r="AP102" s="1"/>
      <c r="AQ102" s="1"/>
      <c r="AR102" s="1" t="s">
        <v>839</v>
      </c>
      <c r="AS102" s="1" t="s">
        <v>914</v>
      </c>
      <c r="AT102" s="1" t="s">
        <v>915</v>
      </c>
      <c r="AU102" s="1" t="s">
        <v>854</v>
      </c>
      <c r="AV102" s="1" t="s">
        <v>882</v>
      </c>
      <c r="AW102" s="1" t="s">
        <v>882</v>
      </c>
      <c r="AX102" s="1" t="s">
        <v>848</v>
      </c>
      <c r="AY102" s="1"/>
      <c r="AZ102" s="1"/>
      <c r="BA102" s="1"/>
      <c r="BB102" s="1"/>
      <c r="BC102" s="1"/>
      <c r="BD102" s="1"/>
      <c r="BE102" s="147">
        <f t="shared" si="4"/>
        <v>199252</v>
      </c>
      <c r="BF102" t="s">
        <v>816</v>
      </c>
    </row>
    <row r="103" spans="1:58" ht="15.75" thickBot="1" x14ac:dyDescent="0.3">
      <c r="A103" s="3" t="s">
        <v>544</v>
      </c>
      <c r="B103" s="3" t="s">
        <v>545</v>
      </c>
      <c r="C103" s="4" t="s">
        <v>524</v>
      </c>
      <c r="D103" s="1" t="s">
        <v>838</v>
      </c>
      <c r="E103" s="2" t="s">
        <v>838</v>
      </c>
      <c r="F103" s="1">
        <v>8</v>
      </c>
      <c r="G103" s="1">
        <v>25400</v>
      </c>
      <c r="H103" s="1">
        <v>1</v>
      </c>
      <c r="I103" s="1">
        <v>316224</v>
      </c>
      <c r="J103" s="1">
        <v>15</v>
      </c>
      <c r="K103" s="1"/>
      <c r="L103" s="1"/>
      <c r="M103" s="1"/>
      <c r="N103" s="1"/>
      <c r="O103" s="67">
        <v>21082</v>
      </c>
      <c r="P103" s="1">
        <v>21082</v>
      </c>
      <c r="Q103" s="1">
        <v>21082</v>
      </c>
      <c r="R103" s="1">
        <v>21082</v>
      </c>
      <c r="S103" s="1">
        <v>21082</v>
      </c>
      <c r="T103" s="1">
        <v>21082</v>
      </c>
      <c r="U103" s="1">
        <v>21082</v>
      </c>
      <c r="V103" s="1">
        <v>21082</v>
      </c>
      <c r="W103" s="1">
        <v>21082</v>
      </c>
      <c r="X103" s="1">
        <v>21082</v>
      </c>
      <c r="Y103" s="1">
        <v>21082</v>
      </c>
      <c r="Z103" s="1">
        <v>21082</v>
      </c>
      <c r="AA103" s="1">
        <v>21082</v>
      </c>
      <c r="AB103" s="1">
        <v>21082</v>
      </c>
      <c r="AC103" s="1">
        <v>21082</v>
      </c>
      <c r="AD103" s="1"/>
      <c r="AE103" s="1"/>
      <c r="AF103" s="1"/>
      <c r="AG103" s="1"/>
      <c r="AH103" s="1"/>
      <c r="AI103" s="1"/>
      <c r="AJ103" s="1"/>
      <c r="AK103" s="1"/>
      <c r="AL103" s="1"/>
      <c r="AM103" s="1"/>
      <c r="AN103" s="1"/>
      <c r="AO103" s="1"/>
      <c r="AP103" s="1"/>
      <c r="AQ103" s="1"/>
      <c r="AR103" s="1" t="s">
        <v>839</v>
      </c>
      <c r="AS103" s="1" t="s">
        <v>914</v>
      </c>
      <c r="AT103" s="1" t="s">
        <v>915</v>
      </c>
      <c r="AU103" s="1" t="s">
        <v>854</v>
      </c>
      <c r="AV103" s="1"/>
      <c r="AW103" s="1"/>
      <c r="AX103" s="1"/>
      <c r="AY103" s="1"/>
      <c r="AZ103" s="1"/>
      <c r="BA103" s="1"/>
      <c r="BB103" s="1"/>
      <c r="BC103" s="1"/>
      <c r="BD103" s="1"/>
      <c r="BE103" s="147">
        <f t="shared" si="4"/>
        <v>316224</v>
      </c>
      <c r="BF103" t="s">
        <v>816</v>
      </c>
    </row>
    <row r="104" spans="1:58" ht="15.75" thickBot="1" x14ac:dyDescent="0.3">
      <c r="A104" s="3" t="s">
        <v>263</v>
      </c>
      <c r="B104" s="3" t="s">
        <v>527</v>
      </c>
      <c r="C104" s="4" t="s">
        <v>524</v>
      </c>
      <c r="D104" s="1" t="s">
        <v>917</v>
      </c>
      <c r="E104" s="2" t="s">
        <v>838</v>
      </c>
      <c r="F104" s="1">
        <v>21</v>
      </c>
      <c r="G104" s="1">
        <v>23476</v>
      </c>
      <c r="H104" s="1">
        <v>1</v>
      </c>
      <c r="I104" s="1">
        <v>234757</v>
      </c>
      <c r="J104" s="1">
        <v>10</v>
      </c>
      <c r="K104" s="1"/>
      <c r="L104" s="1"/>
      <c r="M104" s="1"/>
      <c r="N104" s="1"/>
      <c r="O104" s="67">
        <v>23476</v>
      </c>
      <c r="P104" s="1">
        <v>23476</v>
      </c>
      <c r="Q104" s="1">
        <v>23476</v>
      </c>
      <c r="R104" s="1">
        <v>23476</v>
      </c>
      <c r="S104" s="1">
        <v>23476</v>
      </c>
      <c r="T104" s="1">
        <v>23476</v>
      </c>
      <c r="U104" s="1">
        <v>23476</v>
      </c>
      <c r="V104" s="1">
        <v>23476</v>
      </c>
      <c r="W104" s="1">
        <v>23476</v>
      </c>
      <c r="X104" s="1">
        <v>23476</v>
      </c>
      <c r="Y104" s="1"/>
      <c r="Z104" s="1"/>
      <c r="AA104" s="1"/>
      <c r="AB104" s="1"/>
      <c r="AC104" s="1"/>
      <c r="AD104" s="1"/>
      <c r="AE104" s="1"/>
      <c r="AF104" s="1"/>
      <c r="AG104" s="1"/>
      <c r="AH104" s="1"/>
      <c r="AI104" s="1"/>
      <c r="AJ104" s="1"/>
      <c r="AK104" s="1"/>
      <c r="AL104" s="1"/>
      <c r="AM104" s="1"/>
      <c r="AN104" s="1"/>
      <c r="AO104" s="1"/>
      <c r="AP104" s="1"/>
      <c r="AQ104" s="1"/>
      <c r="AR104" s="1" t="s">
        <v>839</v>
      </c>
      <c r="AS104" s="1" t="s">
        <v>914</v>
      </c>
      <c r="AT104" s="1" t="s">
        <v>915</v>
      </c>
      <c r="AU104" s="1" t="s">
        <v>854</v>
      </c>
      <c r="AV104" s="1" t="s">
        <v>910</v>
      </c>
      <c r="AW104" s="1" t="s">
        <v>910</v>
      </c>
      <c r="AX104" s="1" t="s">
        <v>848</v>
      </c>
      <c r="AY104" s="1"/>
      <c r="AZ104" s="1"/>
      <c r="BA104" s="1"/>
      <c r="BB104" s="1"/>
      <c r="BC104" s="1"/>
      <c r="BD104" s="1"/>
      <c r="BE104" s="147">
        <f t="shared" si="4"/>
        <v>234757</v>
      </c>
      <c r="BF104" t="s">
        <v>193</v>
      </c>
    </row>
    <row r="105" spans="1:58" ht="15.75" thickBot="1" x14ac:dyDescent="0.3">
      <c r="A105" s="3" t="s">
        <v>263</v>
      </c>
      <c r="B105" s="3" t="s">
        <v>546</v>
      </c>
      <c r="C105" s="4" t="s">
        <v>524</v>
      </c>
      <c r="D105" s="1" t="s">
        <v>838</v>
      </c>
      <c r="E105" s="2" t="s">
        <v>838</v>
      </c>
      <c r="F105" s="1">
        <v>75</v>
      </c>
      <c r="G105" s="1">
        <v>19695</v>
      </c>
      <c r="H105" s="1">
        <v>1</v>
      </c>
      <c r="I105" s="1">
        <v>54285</v>
      </c>
      <c r="J105" s="1">
        <v>3</v>
      </c>
      <c r="K105" s="1"/>
      <c r="L105" s="1"/>
      <c r="M105" s="1"/>
      <c r="N105" s="1"/>
      <c r="O105" s="67">
        <v>16150</v>
      </c>
      <c r="P105" s="1">
        <v>16150</v>
      </c>
      <c r="Q105" s="1">
        <v>16150</v>
      </c>
      <c r="R105" s="1">
        <v>5836</v>
      </c>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t="s">
        <v>839</v>
      </c>
      <c r="AS105" s="1" t="s">
        <v>914</v>
      </c>
      <c r="AT105" s="1" t="s">
        <v>915</v>
      </c>
      <c r="AU105" s="1" t="s">
        <v>854</v>
      </c>
      <c r="AV105" s="1" t="s">
        <v>916</v>
      </c>
      <c r="AW105" s="1" t="s">
        <v>916</v>
      </c>
      <c r="AX105" s="1" t="s">
        <v>848</v>
      </c>
      <c r="AY105" s="1"/>
      <c r="AZ105" s="1"/>
      <c r="BA105" s="1"/>
      <c r="BB105" s="1"/>
      <c r="BC105" s="1"/>
      <c r="BD105" s="1"/>
      <c r="BE105" s="147">
        <f t="shared" si="4"/>
        <v>54285</v>
      </c>
      <c r="BF105" t="s">
        <v>816</v>
      </c>
    </row>
    <row r="106" spans="1:58" ht="15.75" thickBot="1" x14ac:dyDescent="0.3">
      <c r="A106" s="3" t="s">
        <v>263</v>
      </c>
      <c r="B106" s="3" t="s">
        <v>547</v>
      </c>
      <c r="C106" s="4" t="s">
        <v>524</v>
      </c>
      <c r="D106" s="1" t="s">
        <v>838</v>
      </c>
      <c r="E106" s="2" t="s">
        <v>838</v>
      </c>
      <c r="F106" s="1">
        <v>95</v>
      </c>
      <c r="G106" s="1">
        <v>18924</v>
      </c>
      <c r="H106" s="1">
        <v>1</v>
      </c>
      <c r="I106" s="1">
        <v>52161</v>
      </c>
      <c r="J106" s="1">
        <v>3</v>
      </c>
      <c r="K106" s="1"/>
      <c r="L106" s="1"/>
      <c r="M106" s="1"/>
      <c r="N106" s="1"/>
      <c r="O106" s="67">
        <v>15518</v>
      </c>
      <c r="P106" s="1">
        <v>15518</v>
      </c>
      <c r="Q106" s="1">
        <v>15518</v>
      </c>
      <c r="R106" s="1">
        <v>5607</v>
      </c>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t="s">
        <v>839</v>
      </c>
      <c r="AS106" s="1" t="s">
        <v>914</v>
      </c>
      <c r="AT106" s="1" t="s">
        <v>915</v>
      </c>
      <c r="AU106" s="1" t="s">
        <v>854</v>
      </c>
      <c r="AV106" s="1" t="s">
        <v>916</v>
      </c>
      <c r="AW106" s="1" t="s">
        <v>916</v>
      </c>
      <c r="AX106" s="1" t="s">
        <v>848</v>
      </c>
      <c r="AY106" s="1"/>
      <c r="AZ106" s="1"/>
      <c r="BA106" s="1"/>
      <c r="BB106" s="1"/>
      <c r="BC106" s="1"/>
      <c r="BD106" s="1"/>
      <c r="BE106" s="147">
        <f t="shared" si="4"/>
        <v>52161</v>
      </c>
      <c r="BF106" t="s">
        <v>816</v>
      </c>
    </row>
    <row r="107" spans="1:58" ht="15.75" thickBot="1" x14ac:dyDescent="0.3">
      <c r="A107" s="3" t="s">
        <v>548</v>
      </c>
      <c r="B107" s="3" t="s">
        <v>549</v>
      </c>
      <c r="C107" s="4" t="s">
        <v>524</v>
      </c>
      <c r="D107" s="1" t="s">
        <v>838</v>
      </c>
      <c r="E107" s="2" t="s">
        <v>838</v>
      </c>
      <c r="F107" s="1">
        <v>70</v>
      </c>
      <c r="G107" s="1">
        <v>17315</v>
      </c>
      <c r="H107" s="1">
        <v>1</v>
      </c>
      <c r="I107" s="1">
        <v>178350</v>
      </c>
      <c r="J107" s="1">
        <v>10</v>
      </c>
      <c r="K107" s="1"/>
      <c r="L107" s="1"/>
      <c r="M107" s="1"/>
      <c r="N107" s="1"/>
      <c r="O107" s="67">
        <v>17835</v>
      </c>
      <c r="P107" s="1">
        <v>17835</v>
      </c>
      <c r="Q107" s="1">
        <v>17835</v>
      </c>
      <c r="R107" s="1">
        <v>17835</v>
      </c>
      <c r="S107" s="1">
        <v>17835</v>
      </c>
      <c r="T107" s="1">
        <v>17835</v>
      </c>
      <c r="U107" s="1">
        <v>17835</v>
      </c>
      <c r="V107" s="1">
        <v>17835</v>
      </c>
      <c r="W107" s="1">
        <v>17835</v>
      </c>
      <c r="X107" s="1">
        <v>17835</v>
      </c>
      <c r="Y107" s="1"/>
      <c r="Z107" s="1"/>
      <c r="AA107" s="1"/>
      <c r="AB107" s="1"/>
      <c r="AC107" s="1"/>
      <c r="AD107" s="1"/>
      <c r="AE107" s="1"/>
      <c r="AF107" s="1"/>
      <c r="AG107" s="1"/>
      <c r="AH107" s="1"/>
      <c r="AI107" s="1"/>
      <c r="AJ107" s="1"/>
      <c r="AK107" s="1"/>
      <c r="AL107" s="1"/>
      <c r="AM107" s="1"/>
      <c r="AN107" s="1"/>
      <c r="AO107" s="1"/>
      <c r="AP107" s="1"/>
      <c r="AQ107" s="1"/>
      <c r="AR107" s="1" t="s">
        <v>839</v>
      </c>
      <c r="AS107" s="1" t="s">
        <v>914</v>
      </c>
      <c r="AT107" s="1" t="s">
        <v>915</v>
      </c>
      <c r="AU107" s="1" t="s">
        <v>854</v>
      </c>
      <c r="AV107" s="1"/>
      <c r="AW107" s="1"/>
      <c r="AX107" s="1"/>
      <c r="AY107" s="1"/>
      <c r="AZ107" s="1"/>
      <c r="BA107" s="1"/>
      <c r="BB107" s="1"/>
      <c r="BC107" s="1"/>
      <c r="BD107" s="1"/>
      <c r="BE107" s="147">
        <f t="shared" si="4"/>
        <v>178350</v>
      </c>
      <c r="BF107" t="s">
        <v>816</v>
      </c>
    </row>
    <row r="108" spans="1:58" ht="15.75" thickBot="1" x14ac:dyDescent="0.3">
      <c r="A108" s="3" t="s">
        <v>263</v>
      </c>
      <c r="B108" s="3" t="s">
        <v>550</v>
      </c>
      <c r="C108" s="4" t="s">
        <v>524</v>
      </c>
      <c r="D108" s="1" t="s">
        <v>838</v>
      </c>
      <c r="E108" s="2" t="s">
        <v>838</v>
      </c>
      <c r="F108" s="1">
        <v>232</v>
      </c>
      <c r="G108" s="1">
        <v>17257</v>
      </c>
      <c r="H108" s="1">
        <v>1</v>
      </c>
      <c r="I108" s="1">
        <v>165670</v>
      </c>
      <c r="J108" s="1">
        <v>10</v>
      </c>
      <c r="K108" s="1"/>
      <c r="L108" s="1"/>
      <c r="M108" s="1"/>
      <c r="N108" s="1"/>
      <c r="O108" s="67">
        <v>16567</v>
      </c>
      <c r="P108" s="1">
        <v>16567</v>
      </c>
      <c r="Q108" s="1">
        <v>16567</v>
      </c>
      <c r="R108" s="1">
        <v>16567</v>
      </c>
      <c r="S108" s="1">
        <v>16567</v>
      </c>
      <c r="T108" s="1">
        <v>16567</v>
      </c>
      <c r="U108" s="1">
        <v>16567</v>
      </c>
      <c r="V108" s="1">
        <v>16567</v>
      </c>
      <c r="W108" s="1">
        <v>16567</v>
      </c>
      <c r="X108" s="1">
        <v>16567</v>
      </c>
      <c r="Y108" s="1"/>
      <c r="Z108" s="1"/>
      <c r="AA108" s="1"/>
      <c r="AB108" s="1"/>
      <c r="AC108" s="1"/>
      <c r="AD108" s="1"/>
      <c r="AE108" s="1"/>
      <c r="AF108" s="1"/>
      <c r="AG108" s="1"/>
      <c r="AH108" s="1"/>
      <c r="AI108" s="1"/>
      <c r="AJ108" s="1"/>
      <c r="AK108" s="1"/>
      <c r="AL108" s="1"/>
      <c r="AM108" s="1"/>
      <c r="AN108" s="1"/>
      <c r="AO108" s="1"/>
      <c r="AP108" s="1"/>
      <c r="AQ108" s="1"/>
      <c r="AR108" s="1" t="s">
        <v>839</v>
      </c>
      <c r="AS108" s="1" t="s">
        <v>914</v>
      </c>
      <c r="AT108" s="1" t="s">
        <v>915</v>
      </c>
      <c r="AU108" s="1" t="s">
        <v>854</v>
      </c>
      <c r="AV108" s="1" t="s">
        <v>911</v>
      </c>
      <c r="AW108" s="1" t="s">
        <v>911</v>
      </c>
      <c r="AX108" s="1" t="s">
        <v>848</v>
      </c>
      <c r="AY108" s="1"/>
      <c r="AZ108" s="1"/>
      <c r="BA108" s="1"/>
      <c r="BB108" s="1"/>
      <c r="BC108" s="1"/>
      <c r="BD108" s="1"/>
      <c r="BE108" s="147">
        <f t="shared" si="4"/>
        <v>165670</v>
      </c>
      <c r="BF108" t="s">
        <v>816</v>
      </c>
    </row>
    <row r="109" spans="1:58" ht="15.75" thickBot="1" x14ac:dyDescent="0.3">
      <c r="A109" s="3" t="s">
        <v>263</v>
      </c>
      <c r="B109" s="3" t="s">
        <v>551</v>
      </c>
      <c r="C109" s="4" t="s">
        <v>524</v>
      </c>
      <c r="D109" s="1" t="s">
        <v>838</v>
      </c>
      <c r="E109" s="2" t="s">
        <v>838</v>
      </c>
      <c r="F109" s="1">
        <v>632</v>
      </c>
      <c r="G109" s="1">
        <v>17218</v>
      </c>
      <c r="H109" s="1">
        <v>1</v>
      </c>
      <c r="I109" s="1">
        <v>47458</v>
      </c>
      <c r="J109" s="1">
        <v>3</v>
      </c>
      <c r="K109" s="1"/>
      <c r="L109" s="1"/>
      <c r="M109" s="1"/>
      <c r="N109" s="1"/>
      <c r="O109" s="67">
        <v>14119</v>
      </c>
      <c r="P109" s="1">
        <v>14119</v>
      </c>
      <c r="Q109" s="1">
        <v>14119</v>
      </c>
      <c r="R109" s="1">
        <v>5102</v>
      </c>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t="s">
        <v>839</v>
      </c>
      <c r="AS109" s="1" t="s">
        <v>914</v>
      </c>
      <c r="AT109" s="1" t="s">
        <v>915</v>
      </c>
      <c r="AU109" s="1" t="s">
        <v>854</v>
      </c>
      <c r="AV109" s="1" t="s">
        <v>916</v>
      </c>
      <c r="AW109" s="1" t="s">
        <v>916</v>
      </c>
      <c r="AX109" s="1" t="s">
        <v>848</v>
      </c>
      <c r="AY109" s="1"/>
      <c r="AZ109" s="1"/>
      <c r="BA109" s="1"/>
      <c r="BB109" s="1"/>
      <c r="BC109" s="1"/>
      <c r="BD109" s="1"/>
      <c r="BE109" s="147">
        <f t="shared" si="4"/>
        <v>47458</v>
      </c>
      <c r="BF109" t="s">
        <v>816</v>
      </c>
    </row>
    <row r="110" spans="1:58" ht="15.75" thickBot="1" x14ac:dyDescent="0.3">
      <c r="A110" s="3" t="s">
        <v>500</v>
      </c>
      <c r="B110" s="3" t="s">
        <v>500</v>
      </c>
      <c r="C110" s="4" t="s">
        <v>524</v>
      </c>
      <c r="D110" s="1" t="s">
        <v>838</v>
      </c>
      <c r="E110" s="2" t="s">
        <v>838</v>
      </c>
      <c r="F110" s="1">
        <v>20</v>
      </c>
      <c r="G110" s="1">
        <v>15259</v>
      </c>
      <c r="H110" s="1">
        <v>1</v>
      </c>
      <c r="I110" s="1">
        <v>189979</v>
      </c>
      <c r="J110" s="1">
        <v>15</v>
      </c>
      <c r="K110" s="1"/>
      <c r="L110" s="1"/>
      <c r="M110" s="1"/>
      <c r="N110" s="1"/>
      <c r="O110" s="67">
        <v>12665</v>
      </c>
      <c r="P110" s="1">
        <v>12665</v>
      </c>
      <c r="Q110" s="1">
        <v>12665</v>
      </c>
      <c r="R110" s="1">
        <v>12665</v>
      </c>
      <c r="S110" s="1">
        <v>12665</v>
      </c>
      <c r="T110" s="1">
        <v>12665</v>
      </c>
      <c r="U110" s="1">
        <v>12665</v>
      </c>
      <c r="V110" s="1">
        <v>12665</v>
      </c>
      <c r="W110" s="1">
        <v>12665</v>
      </c>
      <c r="X110" s="1">
        <v>12665</v>
      </c>
      <c r="Y110" s="1">
        <v>12665</v>
      </c>
      <c r="Z110" s="1">
        <v>12665</v>
      </c>
      <c r="AA110" s="1">
        <v>12665</v>
      </c>
      <c r="AB110" s="1">
        <v>12665</v>
      </c>
      <c r="AC110" s="1">
        <v>12665</v>
      </c>
      <c r="AD110" s="1"/>
      <c r="AE110" s="1"/>
      <c r="AF110" s="1"/>
      <c r="AG110" s="1"/>
      <c r="AH110" s="1"/>
      <c r="AI110" s="1"/>
      <c r="AJ110" s="1"/>
      <c r="AK110" s="1"/>
      <c r="AL110" s="1"/>
      <c r="AM110" s="1"/>
      <c r="AN110" s="1"/>
      <c r="AO110" s="1"/>
      <c r="AP110" s="1"/>
      <c r="AQ110" s="1"/>
      <c r="AR110" s="1" t="s">
        <v>839</v>
      </c>
      <c r="AS110" s="1" t="s">
        <v>914</v>
      </c>
      <c r="AT110" s="1" t="s">
        <v>915</v>
      </c>
      <c r="AU110" s="1" t="s">
        <v>854</v>
      </c>
      <c r="AV110" s="1"/>
      <c r="AW110" s="1"/>
      <c r="AX110" s="1"/>
      <c r="AY110" s="1"/>
      <c r="AZ110" s="1"/>
      <c r="BA110" s="1"/>
      <c r="BB110" s="1"/>
      <c r="BC110" s="1"/>
      <c r="BD110" s="1"/>
      <c r="BE110" s="147">
        <f t="shared" si="4"/>
        <v>189979</v>
      </c>
      <c r="BF110" t="s">
        <v>816</v>
      </c>
    </row>
    <row r="111" spans="1:58" ht="15.75" thickBot="1" x14ac:dyDescent="0.3">
      <c r="A111" s="3" t="s">
        <v>263</v>
      </c>
      <c r="B111" s="3" t="s">
        <v>552</v>
      </c>
      <c r="C111" s="4" t="s">
        <v>524</v>
      </c>
      <c r="D111" s="1" t="s">
        <v>838</v>
      </c>
      <c r="E111" s="2" t="s">
        <v>838</v>
      </c>
      <c r="F111" s="1">
        <v>55</v>
      </c>
      <c r="G111" s="1">
        <v>14138</v>
      </c>
      <c r="H111" s="1">
        <v>1</v>
      </c>
      <c r="I111" s="1">
        <v>38244</v>
      </c>
      <c r="J111" s="1">
        <v>3</v>
      </c>
      <c r="K111" s="1"/>
      <c r="L111" s="1"/>
      <c r="M111" s="1"/>
      <c r="N111" s="1"/>
      <c r="O111" s="67">
        <v>11378</v>
      </c>
      <c r="P111" s="1">
        <v>11378</v>
      </c>
      <c r="Q111" s="1">
        <v>11378</v>
      </c>
      <c r="R111" s="1">
        <v>4111</v>
      </c>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t="s">
        <v>839</v>
      </c>
      <c r="AS111" s="1" t="s">
        <v>914</v>
      </c>
      <c r="AT111" s="1" t="s">
        <v>915</v>
      </c>
      <c r="AU111" s="1" t="s">
        <v>854</v>
      </c>
      <c r="AV111" s="1" t="s">
        <v>916</v>
      </c>
      <c r="AW111" s="1" t="s">
        <v>916</v>
      </c>
      <c r="AX111" s="1" t="s">
        <v>848</v>
      </c>
      <c r="AY111" s="1"/>
      <c r="AZ111" s="1"/>
      <c r="BA111" s="1"/>
      <c r="BB111" s="1"/>
      <c r="BC111" s="1"/>
      <c r="BD111" s="1"/>
      <c r="BE111" s="147">
        <f t="shared" si="4"/>
        <v>38244</v>
      </c>
      <c r="BF111" t="s">
        <v>816</v>
      </c>
    </row>
    <row r="112" spans="1:58" ht="15.75" thickBot="1" x14ac:dyDescent="0.3">
      <c r="A112" s="3" t="s">
        <v>548</v>
      </c>
      <c r="B112" s="3" t="s">
        <v>553</v>
      </c>
      <c r="C112" s="4" t="s">
        <v>524</v>
      </c>
      <c r="D112" s="1" t="s">
        <v>838</v>
      </c>
      <c r="E112" s="2" t="s">
        <v>838</v>
      </c>
      <c r="F112" s="1">
        <v>1347</v>
      </c>
      <c r="G112" s="1">
        <v>13190</v>
      </c>
      <c r="H112" s="1">
        <v>1</v>
      </c>
      <c r="I112" s="1">
        <v>135855</v>
      </c>
      <c r="J112" s="1">
        <v>10</v>
      </c>
      <c r="K112" s="1"/>
      <c r="L112" s="1"/>
      <c r="M112" s="1"/>
      <c r="N112" s="1"/>
      <c r="O112" s="67">
        <v>13585</v>
      </c>
      <c r="P112" s="1">
        <v>13585</v>
      </c>
      <c r="Q112" s="1">
        <v>13585</v>
      </c>
      <c r="R112" s="1">
        <v>13585</v>
      </c>
      <c r="S112" s="1">
        <v>13585</v>
      </c>
      <c r="T112" s="1">
        <v>13585</v>
      </c>
      <c r="U112" s="1">
        <v>13585</v>
      </c>
      <c r="V112" s="1">
        <v>13585</v>
      </c>
      <c r="W112" s="1">
        <v>13585</v>
      </c>
      <c r="X112" s="1">
        <v>13585</v>
      </c>
      <c r="Y112" s="1"/>
      <c r="Z112" s="1"/>
      <c r="AA112" s="1"/>
      <c r="AB112" s="1"/>
      <c r="AC112" s="1"/>
      <c r="AD112" s="1"/>
      <c r="AE112" s="1"/>
      <c r="AF112" s="1"/>
      <c r="AG112" s="1"/>
      <c r="AH112" s="1"/>
      <c r="AI112" s="1"/>
      <c r="AJ112" s="1"/>
      <c r="AK112" s="1"/>
      <c r="AL112" s="1"/>
      <c r="AM112" s="1"/>
      <c r="AN112" s="1"/>
      <c r="AO112" s="1"/>
      <c r="AP112" s="1"/>
      <c r="AQ112" s="1"/>
      <c r="AR112" s="1" t="s">
        <v>839</v>
      </c>
      <c r="AS112" s="1" t="s">
        <v>914</v>
      </c>
      <c r="AT112" s="1" t="s">
        <v>915</v>
      </c>
      <c r="AU112" s="1" t="s">
        <v>854</v>
      </c>
      <c r="AV112" s="1"/>
      <c r="AW112" s="1"/>
      <c r="AX112" s="1"/>
      <c r="AY112" s="1"/>
      <c r="AZ112" s="1"/>
      <c r="BA112" s="1"/>
      <c r="BB112" s="1"/>
      <c r="BC112" s="1"/>
      <c r="BD112" s="1"/>
      <c r="BE112" s="147">
        <f t="shared" si="4"/>
        <v>135855</v>
      </c>
      <c r="BF112" t="s">
        <v>816</v>
      </c>
    </row>
    <row r="113" spans="1:58" ht="15.75" thickBot="1" x14ac:dyDescent="0.3">
      <c r="A113" s="3" t="s">
        <v>263</v>
      </c>
      <c r="B113" s="3" t="s">
        <v>554</v>
      </c>
      <c r="C113" s="4" t="s">
        <v>524</v>
      </c>
      <c r="D113" s="1" t="s">
        <v>838</v>
      </c>
      <c r="E113" s="2" t="s">
        <v>838</v>
      </c>
      <c r="F113" s="1">
        <v>220</v>
      </c>
      <c r="G113" s="1">
        <v>9019</v>
      </c>
      <c r="H113" s="1">
        <v>1</v>
      </c>
      <c r="I113" s="1">
        <v>24859</v>
      </c>
      <c r="J113" s="1">
        <v>3</v>
      </c>
      <c r="K113" s="1"/>
      <c r="L113" s="1"/>
      <c r="M113" s="1"/>
      <c r="N113" s="1"/>
      <c r="O113" s="67">
        <v>7395</v>
      </c>
      <c r="P113" s="1">
        <v>7395</v>
      </c>
      <c r="Q113" s="1">
        <v>7395</v>
      </c>
      <c r="R113" s="1">
        <v>2672</v>
      </c>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t="s">
        <v>839</v>
      </c>
      <c r="AS113" s="1" t="s">
        <v>914</v>
      </c>
      <c r="AT113" s="1" t="s">
        <v>915</v>
      </c>
      <c r="AU113" s="1" t="s">
        <v>854</v>
      </c>
      <c r="AV113" s="1" t="s">
        <v>916</v>
      </c>
      <c r="AW113" s="1" t="s">
        <v>916</v>
      </c>
      <c r="AX113" s="1" t="s">
        <v>848</v>
      </c>
      <c r="AY113" s="1"/>
      <c r="AZ113" s="1"/>
      <c r="BA113" s="1"/>
      <c r="BB113" s="1"/>
      <c r="BC113" s="1"/>
      <c r="BD113" s="1"/>
      <c r="BE113" s="147">
        <f t="shared" si="4"/>
        <v>24859</v>
      </c>
      <c r="BF113" t="s">
        <v>816</v>
      </c>
    </row>
    <row r="114" spans="1:58" ht="15.75" thickBot="1" x14ac:dyDescent="0.3">
      <c r="A114" s="3" t="s">
        <v>263</v>
      </c>
      <c r="B114" s="3" t="s">
        <v>533</v>
      </c>
      <c r="C114" s="4" t="s">
        <v>524</v>
      </c>
      <c r="D114" s="1" t="s">
        <v>917</v>
      </c>
      <c r="E114" s="2" t="s">
        <v>838</v>
      </c>
      <c r="F114" s="1">
        <v>72</v>
      </c>
      <c r="G114" s="1">
        <v>8331</v>
      </c>
      <c r="H114" s="1">
        <v>1</v>
      </c>
      <c r="I114" s="1">
        <v>47520</v>
      </c>
      <c r="J114" s="1">
        <v>6</v>
      </c>
      <c r="K114" s="1"/>
      <c r="L114" s="1"/>
      <c r="M114" s="1"/>
      <c r="N114" s="1"/>
      <c r="O114" s="67">
        <v>8331</v>
      </c>
      <c r="P114" s="1">
        <v>8331</v>
      </c>
      <c r="Q114" s="1">
        <v>8331</v>
      </c>
      <c r="R114" s="1">
        <v>8331</v>
      </c>
      <c r="S114" s="1">
        <v>8331</v>
      </c>
      <c r="T114" s="1">
        <v>5864</v>
      </c>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t="s">
        <v>839</v>
      </c>
      <c r="AS114" s="1" t="s">
        <v>914</v>
      </c>
      <c r="AT114" s="1" t="s">
        <v>915</v>
      </c>
      <c r="AU114" s="1" t="s">
        <v>854</v>
      </c>
      <c r="AV114" s="1" t="s">
        <v>882</v>
      </c>
      <c r="AW114" s="1" t="s">
        <v>882</v>
      </c>
      <c r="AX114" s="1" t="s">
        <v>848</v>
      </c>
      <c r="AY114" s="1"/>
      <c r="AZ114" s="1"/>
      <c r="BA114" s="1"/>
      <c r="BB114" s="1"/>
      <c r="BC114" s="1"/>
      <c r="BD114" s="1"/>
      <c r="BE114" s="147">
        <f t="shared" si="4"/>
        <v>47520</v>
      </c>
      <c r="BF114" t="s">
        <v>193</v>
      </c>
    </row>
    <row r="115" spans="1:58" ht="15.75" thickBot="1" x14ac:dyDescent="0.3">
      <c r="A115" s="3" t="s">
        <v>539</v>
      </c>
      <c r="B115" s="3" t="s">
        <v>555</v>
      </c>
      <c r="C115" s="4" t="s">
        <v>524</v>
      </c>
      <c r="D115" s="1" t="s">
        <v>838</v>
      </c>
      <c r="E115" s="2" t="s">
        <v>838</v>
      </c>
      <c r="F115" s="1">
        <v>15</v>
      </c>
      <c r="G115" s="1">
        <v>7760</v>
      </c>
      <c r="H115" s="1">
        <v>1</v>
      </c>
      <c r="I115" s="1">
        <v>13502</v>
      </c>
      <c r="J115" s="1">
        <v>2</v>
      </c>
      <c r="K115" s="1"/>
      <c r="L115" s="1"/>
      <c r="M115" s="1"/>
      <c r="N115" s="1"/>
      <c r="O115" s="67">
        <v>6751</v>
      </c>
      <c r="P115" s="1">
        <v>6751</v>
      </c>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t="s">
        <v>839</v>
      </c>
      <c r="AS115" s="1" t="s">
        <v>914</v>
      </c>
      <c r="AT115" s="1" t="s">
        <v>915</v>
      </c>
      <c r="AU115" s="1" t="s">
        <v>854</v>
      </c>
      <c r="AV115" s="1"/>
      <c r="AW115" s="1"/>
      <c r="AX115" s="1"/>
      <c r="AY115" s="1"/>
      <c r="AZ115" s="1"/>
      <c r="BA115" s="1"/>
      <c r="BB115" s="1"/>
      <c r="BC115" s="1"/>
      <c r="BD115" s="1"/>
      <c r="BE115" s="147">
        <f t="shared" si="4"/>
        <v>13502</v>
      </c>
      <c r="BF115" t="s">
        <v>816</v>
      </c>
    </row>
    <row r="116" spans="1:58" ht="15.75" thickBot="1" x14ac:dyDescent="0.3">
      <c r="A116" s="3" t="s">
        <v>263</v>
      </c>
      <c r="B116" s="3" t="s">
        <v>528</v>
      </c>
      <c r="C116" s="4" t="s">
        <v>524</v>
      </c>
      <c r="D116" s="1" t="s">
        <v>917</v>
      </c>
      <c r="E116" s="2" t="s">
        <v>838</v>
      </c>
      <c r="F116" s="1">
        <v>6</v>
      </c>
      <c r="G116" s="1">
        <v>5554</v>
      </c>
      <c r="H116" s="1">
        <v>1</v>
      </c>
      <c r="I116" s="1">
        <v>31680</v>
      </c>
      <c r="J116" s="1">
        <v>6</v>
      </c>
      <c r="K116" s="1"/>
      <c r="L116" s="1"/>
      <c r="M116" s="1"/>
      <c r="N116" s="1"/>
      <c r="O116" s="67">
        <v>5554</v>
      </c>
      <c r="P116" s="1">
        <v>5554</v>
      </c>
      <c r="Q116" s="1">
        <v>5554</v>
      </c>
      <c r="R116" s="1">
        <v>5554</v>
      </c>
      <c r="S116" s="1">
        <v>5554</v>
      </c>
      <c r="T116" s="1">
        <v>3909</v>
      </c>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t="s">
        <v>839</v>
      </c>
      <c r="AS116" s="1" t="s">
        <v>914</v>
      </c>
      <c r="AT116" s="1" t="s">
        <v>915</v>
      </c>
      <c r="AU116" s="1" t="s">
        <v>854</v>
      </c>
      <c r="AV116" s="1" t="s">
        <v>911</v>
      </c>
      <c r="AW116" s="1" t="s">
        <v>911</v>
      </c>
      <c r="AX116" s="1" t="s">
        <v>848</v>
      </c>
      <c r="AY116" s="1"/>
      <c r="AZ116" s="1"/>
      <c r="BA116" s="1"/>
      <c r="BB116" s="1"/>
      <c r="BC116" s="1"/>
      <c r="BD116" s="1"/>
      <c r="BE116" s="147">
        <f t="shared" si="4"/>
        <v>31680</v>
      </c>
      <c r="BF116" t="s">
        <v>193</v>
      </c>
    </row>
    <row r="117" spans="1:58" ht="15.75" thickBot="1" x14ac:dyDescent="0.3">
      <c r="A117" s="3" t="s">
        <v>548</v>
      </c>
      <c r="B117" s="3" t="s">
        <v>556</v>
      </c>
      <c r="C117" s="4" t="s">
        <v>524</v>
      </c>
      <c r="D117" s="1" t="s">
        <v>838</v>
      </c>
      <c r="E117" s="2" t="s">
        <v>838</v>
      </c>
      <c r="F117" s="1">
        <v>2104</v>
      </c>
      <c r="G117" s="1">
        <v>4876</v>
      </c>
      <c r="H117" s="1">
        <v>1</v>
      </c>
      <c r="I117" s="1">
        <v>50221</v>
      </c>
      <c r="J117" s="1">
        <v>10</v>
      </c>
      <c r="K117" s="1"/>
      <c r="L117" s="1"/>
      <c r="M117" s="1"/>
      <c r="N117" s="1"/>
      <c r="O117" s="67">
        <v>5022</v>
      </c>
      <c r="P117" s="1">
        <v>5022</v>
      </c>
      <c r="Q117" s="1">
        <v>5022</v>
      </c>
      <c r="R117" s="1">
        <v>5022</v>
      </c>
      <c r="S117" s="1">
        <v>5022</v>
      </c>
      <c r="T117" s="1">
        <v>5022</v>
      </c>
      <c r="U117" s="1">
        <v>5022</v>
      </c>
      <c r="V117" s="1">
        <v>5022</v>
      </c>
      <c r="W117" s="1">
        <v>5022</v>
      </c>
      <c r="X117" s="1">
        <v>5022</v>
      </c>
      <c r="Y117" s="1"/>
      <c r="Z117" s="1"/>
      <c r="AA117" s="1"/>
      <c r="AB117" s="1"/>
      <c r="AC117" s="1"/>
      <c r="AD117" s="1"/>
      <c r="AE117" s="1"/>
      <c r="AF117" s="1"/>
      <c r="AG117" s="1"/>
      <c r="AH117" s="1"/>
      <c r="AI117" s="1"/>
      <c r="AJ117" s="1"/>
      <c r="AK117" s="1"/>
      <c r="AL117" s="1"/>
      <c r="AM117" s="1"/>
      <c r="AN117" s="1"/>
      <c r="AO117" s="1"/>
      <c r="AP117" s="1"/>
      <c r="AQ117" s="1"/>
      <c r="AR117" s="1" t="s">
        <v>839</v>
      </c>
      <c r="AS117" s="1" t="s">
        <v>914</v>
      </c>
      <c r="AT117" s="1" t="s">
        <v>915</v>
      </c>
      <c r="AU117" s="1" t="s">
        <v>854</v>
      </c>
      <c r="AV117" s="1"/>
      <c r="AW117" s="1"/>
      <c r="AX117" s="1"/>
      <c r="AY117" s="1"/>
      <c r="AZ117" s="1"/>
      <c r="BA117" s="1"/>
      <c r="BB117" s="1"/>
      <c r="BC117" s="1"/>
      <c r="BD117" s="1"/>
      <c r="BE117" s="147">
        <f t="shared" si="4"/>
        <v>50221</v>
      </c>
      <c r="BF117" t="s">
        <v>816</v>
      </c>
    </row>
    <row r="118" spans="1:58" ht="15.75" thickBot="1" x14ac:dyDescent="0.3">
      <c r="A118" s="3" t="s">
        <v>263</v>
      </c>
      <c r="B118" s="3" t="s">
        <v>557</v>
      </c>
      <c r="C118" s="4" t="s">
        <v>524</v>
      </c>
      <c r="D118" s="1" t="s">
        <v>838</v>
      </c>
      <c r="E118" s="2" t="s">
        <v>838</v>
      </c>
      <c r="F118" s="1">
        <v>33</v>
      </c>
      <c r="G118" s="1">
        <v>4217</v>
      </c>
      <c r="H118" s="1">
        <v>1</v>
      </c>
      <c r="I118" s="1">
        <v>16074</v>
      </c>
      <c r="J118" s="1">
        <v>5</v>
      </c>
      <c r="K118" s="1"/>
      <c r="L118" s="1"/>
      <c r="M118" s="1"/>
      <c r="N118" s="1"/>
      <c r="O118" s="67">
        <v>3458</v>
      </c>
      <c r="P118" s="1">
        <v>3458</v>
      </c>
      <c r="Q118" s="1">
        <v>3458</v>
      </c>
      <c r="R118" s="1">
        <v>3458</v>
      </c>
      <c r="S118" s="1">
        <v>2241</v>
      </c>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t="s">
        <v>839</v>
      </c>
      <c r="AS118" s="1" t="s">
        <v>914</v>
      </c>
      <c r="AT118" s="1" t="s">
        <v>915</v>
      </c>
      <c r="AU118" s="1" t="s">
        <v>854</v>
      </c>
      <c r="AV118" s="1" t="s">
        <v>916</v>
      </c>
      <c r="AW118" s="1" t="s">
        <v>916</v>
      </c>
      <c r="AX118" s="1" t="s">
        <v>848</v>
      </c>
      <c r="AY118" s="1"/>
      <c r="AZ118" s="1"/>
      <c r="BA118" s="1"/>
      <c r="BB118" s="1"/>
      <c r="BC118" s="1"/>
      <c r="BD118" s="1"/>
      <c r="BE118" s="147">
        <f t="shared" si="4"/>
        <v>16074</v>
      </c>
      <c r="BF118" t="s">
        <v>816</v>
      </c>
    </row>
    <row r="119" spans="1:58" ht="15.75" thickBot="1" x14ac:dyDescent="0.3">
      <c r="A119" s="3" t="s">
        <v>263</v>
      </c>
      <c r="B119" s="3" t="s">
        <v>558</v>
      </c>
      <c r="C119" s="4" t="s">
        <v>524</v>
      </c>
      <c r="D119" s="1" t="s">
        <v>838</v>
      </c>
      <c r="E119" s="2" t="s">
        <v>838</v>
      </c>
      <c r="F119" s="1">
        <v>10</v>
      </c>
      <c r="G119" s="1">
        <v>3680</v>
      </c>
      <c r="H119" s="1">
        <v>1</v>
      </c>
      <c r="I119" s="1">
        <v>8287</v>
      </c>
      <c r="J119" s="1">
        <v>3</v>
      </c>
      <c r="K119" s="1"/>
      <c r="L119" s="1"/>
      <c r="M119" s="1"/>
      <c r="N119" s="1"/>
      <c r="O119" s="67">
        <v>2465</v>
      </c>
      <c r="P119" s="1">
        <v>2465</v>
      </c>
      <c r="Q119" s="1">
        <v>2465</v>
      </c>
      <c r="R119" s="1">
        <v>891</v>
      </c>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t="s">
        <v>839</v>
      </c>
      <c r="AS119" s="1" t="s">
        <v>914</v>
      </c>
      <c r="AT119" s="1" t="s">
        <v>915</v>
      </c>
      <c r="AU119" s="1" t="s">
        <v>854</v>
      </c>
      <c r="AV119" s="1" t="s">
        <v>918</v>
      </c>
      <c r="AW119" s="1" t="s">
        <v>918</v>
      </c>
      <c r="AX119" s="1" t="s">
        <v>848</v>
      </c>
      <c r="AY119" s="1"/>
      <c r="AZ119" s="1"/>
      <c r="BA119" s="1"/>
      <c r="BB119" s="1"/>
      <c r="BC119" s="1"/>
      <c r="BD119" s="1"/>
      <c r="BE119" s="147">
        <f t="shared" si="4"/>
        <v>8287</v>
      </c>
      <c r="BF119" t="s">
        <v>816</v>
      </c>
    </row>
    <row r="120" spans="1:58" ht="15.75" thickBot="1" x14ac:dyDescent="0.3">
      <c r="A120" s="3" t="s">
        <v>263</v>
      </c>
      <c r="B120" s="3" t="s">
        <v>523</v>
      </c>
      <c r="C120" s="4" t="s">
        <v>524</v>
      </c>
      <c r="D120" s="1" t="s">
        <v>917</v>
      </c>
      <c r="E120" s="2" t="s">
        <v>838</v>
      </c>
      <c r="F120" s="1">
        <v>6</v>
      </c>
      <c r="G120" s="1">
        <v>3499</v>
      </c>
      <c r="H120" s="1">
        <v>1</v>
      </c>
      <c r="I120" s="1">
        <v>19958</v>
      </c>
      <c r="J120" s="1">
        <v>6</v>
      </c>
      <c r="K120" s="1"/>
      <c r="L120" s="1"/>
      <c r="M120" s="1"/>
      <c r="N120" s="1"/>
      <c r="O120" s="67">
        <v>3499</v>
      </c>
      <c r="P120" s="1">
        <v>3499</v>
      </c>
      <c r="Q120" s="1">
        <v>3499</v>
      </c>
      <c r="R120" s="1">
        <v>3499</v>
      </c>
      <c r="S120" s="1">
        <v>3499</v>
      </c>
      <c r="T120" s="1">
        <v>2463</v>
      </c>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t="s">
        <v>839</v>
      </c>
      <c r="AS120" s="1" t="s">
        <v>914</v>
      </c>
      <c r="AT120" s="1" t="s">
        <v>915</v>
      </c>
      <c r="AU120" s="1" t="s">
        <v>854</v>
      </c>
      <c r="AV120" s="1" t="s">
        <v>911</v>
      </c>
      <c r="AW120" s="1" t="s">
        <v>911</v>
      </c>
      <c r="AX120" s="1" t="s">
        <v>848</v>
      </c>
      <c r="AY120" s="1"/>
      <c r="AZ120" s="1"/>
      <c r="BA120" s="1"/>
      <c r="BB120" s="1"/>
      <c r="BC120" s="1"/>
      <c r="BD120" s="1"/>
      <c r="BE120" s="147">
        <f t="shared" si="4"/>
        <v>19958</v>
      </c>
      <c r="BF120" t="s">
        <v>193</v>
      </c>
    </row>
    <row r="121" spans="1:58" ht="15.75" thickBot="1" x14ac:dyDescent="0.3">
      <c r="A121" s="3" t="s">
        <v>263</v>
      </c>
      <c r="B121" s="3" t="s">
        <v>559</v>
      </c>
      <c r="C121" s="4" t="s">
        <v>524</v>
      </c>
      <c r="D121" s="1" t="s">
        <v>838</v>
      </c>
      <c r="E121" s="2" t="s">
        <v>838</v>
      </c>
      <c r="F121" s="1">
        <v>11</v>
      </c>
      <c r="G121" s="1">
        <v>3319</v>
      </c>
      <c r="H121" s="1">
        <v>1</v>
      </c>
      <c r="I121" s="1">
        <v>12651</v>
      </c>
      <c r="J121" s="1">
        <v>5</v>
      </c>
      <c r="K121" s="1"/>
      <c r="L121" s="1"/>
      <c r="M121" s="1"/>
      <c r="N121" s="1"/>
      <c r="O121" s="67">
        <v>2722</v>
      </c>
      <c r="P121" s="1">
        <v>2722</v>
      </c>
      <c r="Q121" s="1">
        <v>2722</v>
      </c>
      <c r="R121" s="1">
        <v>2722</v>
      </c>
      <c r="S121" s="1">
        <v>1763</v>
      </c>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t="s">
        <v>839</v>
      </c>
      <c r="AS121" s="1" t="s">
        <v>914</v>
      </c>
      <c r="AT121" s="1" t="s">
        <v>915</v>
      </c>
      <c r="AU121" s="1" t="s">
        <v>854</v>
      </c>
      <c r="AV121" s="1" t="s">
        <v>916</v>
      </c>
      <c r="AW121" s="1" t="s">
        <v>916</v>
      </c>
      <c r="AX121" s="1" t="s">
        <v>848</v>
      </c>
      <c r="AY121" s="1"/>
      <c r="AZ121" s="1"/>
      <c r="BA121" s="1"/>
      <c r="BB121" s="1"/>
      <c r="BC121" s="1"/>
      <c r="BD121" s="1"/>
      <c r="BE121" s="147">
        <f t="shared" si="4"/>
        <v>12651</v>
      </c>
      <c r="BF121" t="s">
        <v>816</v>
      </c>
    </row>
    <row r="122" spans="1:58" ht="15.75" thickBot="1" x14ac:dyDescent="0.3">
      <c r="A122" s="3" t="s">
        <v>548</v>
      </c>
      <c r="B122" s="3" t="s">
        <v>287</v>
      </c>
      <c r="C122" s="4" t="s">
        <v>524</v>
      </c>
      <c r="D122" s="1" t="s">
        <v>838</v>
      </c>
      <c r="E122" s="2" t="s">
        <v>838</v>
      </c>
      <c r="F122" s="1">
        <v>1030</v>
      </c>
      <c r="G122" s="1">
        <v>3132</v>
      </c>
      <c r="H122" s="1">
        <v>1</v>
      </c>
      <c r="I122" s="1">
        <v>6453</v>
      </c>
      <c r="J122" s="1">
        <v>2</v>
      </c>
      <c r="K122" s="1"/>
      <c r="L122" s="1"/>
      <c r="M122" s="1"/>
      <c r="N122" s="1"/>
      <c r="O122" s="67">
        <v>3226</v>
      </c>
      <c r="P122" s="1">
        <v>3226</v>
      </c>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t="s">
        <v>839</v>
      </c>
      <c r="AS122" s="1" t="s">
        <v>914</v>
      </c>
      <c r="AT122" s="1" t="s">
        <v>915</v>
      </c>
      <c r="AU122" s="1" t="s">
        <v>854</v>
      </c>
      <c r="AV122" s="1"/>
      <c r="AW122" s="1"/>
      <c r="AX122" s="1"/>
      <c r="AY122" s="1"/>
      <c r="AZ122" s="1"/>
      <c r="BA122" s="1"/>
      <c r="BB122" s="1"/>
      <c r="BC122" s="1"/>
      <c r="BD122" s="1"/>
      <c r="BE122" s="147">
        <f t="shared" si="4"/>
        <v>6453</v>
      </c>
      <c r="BF122" t="s">
        <v>816</v>
      </c>
    </row>
    <row r="123" spans="1:58" ht="15.75" thickBot="1" x14ac:dyDescent="0.3">
      <c r="A123" s="3" t="s">
        <v>548</v>
      </c>
      <c r="B123" s="3" t="s">
        <v>560</v>
      </c>
      <c r="C123" s="4" t="s">
        <v>524</v>
      </c>
      <c r="D123" s="1" t="s">
        <v>838</v>
      </c>
      <c r="E123" s="2" t="s">
        <v>838</v>
      </c>
      <c r="F123" s="1">
        <v>4</v>
      </c>
      <c r="G123" s="1">
        <v>1786</v>
      </c>
      <c r="H123" s="1">
        <v>1</v>
      </c>
      <c r="I123" s="1">
        <v>18395</v>
      </c>
      <c r="J123" s="1">
        <v>10</v>
      </c>
      <c r="K123" s="1"/>
      <c r="L123" s="1"/>
      <c r="M123" s="1"/>
      <c r="N123" s="1"/>
      <c r="O123" s="67">
        <v>1839</v>
      </c>
      <c r="P123" s="1">
        <v>1839</v>
      </c>
      <c r="Q123" s="1">
        <v>1839</v>
      </c>
      <c r="R123" s="1">
        <v>1839</v>
      </c>
      <c r="S123" s="1">
        <v>1839</v>
      </c>
      <c r="T123" s="1">
        <v>1839</v>
      </c>
      <c r="U123" s="1">
        <v>1839</v>
      </c>
      <c r="V123" s="1">
        <v>1839</v>
      </c>
      <c r="W123" s="1">
        <v>1839</v>
      </c>
      <c r="X123" s="1">
        <v>1839</v>
      </c>
      <c r="Y123" s="1"/>
      <c r="Z123" s="1"/>
      <c r="AA123" s="1"/>
      <c r="AB123" s="1"/>
      <c r="AC123" s="1"/>
      <c r="AD123" s="1"/>
      <c r="AE123" s="1"/>
      <c r="AF123" s="1"/>
      <c r="AG123" s="1"/>
      <c r="AH123" s="1"/>
      <c r="AI123" s="1"/>
      <c r="AJ123" s="1"/>
      <c r="AK123" s="1"/>
      <c r="AL123" s="1"/>
      <c r="AM123" s="1"/>
      <c r="AN123" s="1"/>
      <c r="AO123" s="1"/>
      <c r="AP123" s="1"/>
      <c r="AQ123" s="1"/>
      <c r="AR123" s="1" t="s">
        <v>839</v>
      </c>
      <c r="AS123" s="1" t="s">
        <v>914</v>
      </c>
      <c r="AT123" s="1" t="s">
        <v>915</v>
      </c>
      <c r="AU123" s="1" t="s">
        <v>854</v>
      </c>
      <c r="AV123" s="1"/>
      <c r="AW123" s="1"/>
      <c r="AX123" s="1"/>
      <c r="AY123" s="1"/>
      <c r="AZ123" s="1"/>
      <c r="BA123" s="1"/>
      <c r="BB123" s="1"/>
      <c r="BC123" s="1"/>
      <c r="BD123" s="1"/>
      <c r="BE123" s="147">
        <f t="shared" si="4"/>
        <v>18395</v>
      </c>
      <c r="BF123" t="s">
        <v>816</v>
      </c>
    </row>
    <row r="124" spans="1:58" ht="15.75" thickBot="1" x14ac:dyDescent="0.3">
      <c r="A124" s="3" t="s">
        <v>263</v>
      </c>
      <c r="B124" s="3" t="s">
        <v>561</v>
      </c>
      <c r="C124" s="4" t="s">
        <v>524</v>
      </c>
      <c r="D124" s="1" t="s">
        <v>838</v>
      </c>
      <c r="E124" s="2" t="s">
        <v>838</v>
      </c>
      <c r="F124" s="1">
        <v>11</v>
      </c>
      <c r="G124" s="1">
        <v>1718</v>
      </c>
      <c r="H124" s="1">
        <v>1</v>
      </c>
      <c r="I124" s="1">
        <v>6549</v>
      </c>
      <c r="J124" s="1">
        <v>5</v>
      </c>
      <c r="K124" s="1"/>
      <c r="L124" s="1"/>
      <c r="M124" s="1"/>
      <c r="N124" s="1"/>
      <c r="O124" s="67">
        <v>1409</v>
      </c>
      <c r="P124" s="1">
        <v>1409</v>
      </c>
      <c r="Q124" s="1">
        <v>1409</v>
      </c>
      <c r="R124" s="1">
        <v>1409</v>
      </c>
      <c r="S124" s="1">
        <v>913</v>
      </c>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t="s">
        <v>839</v>
      </c>
      <c r="AS124" s="1" t="s">
        <v>914</v>
      </c>
      <c r="AT124" s="1" t="s">
        <v>915</v>
      </c>
      <c r="AU124" s="1" t="s">
        <v>854</v>
      </c>
      <c r="AV124" s="1" t="s">
        <v>918</v>
      </c>
      <c r="AW124" s="1" t="s">
        <v>918</v>
      </c>
      <c r="AX124" s="1" t="s">
        <v>848</v>
      </c>
      <c r="AY124" s="1"/>
      <c r="AZ124" s="1"/>
      <c r="BA124" s="1"/>
      <c r="BB124" s="1"/>
      <c r="BC124" s="1"/>
      <c r="BD124" s="1"/>
      <c r="BE124" s="147">
        <f t="shared" si="4"/>
        <v>6549</v>
      </c>
      <c r="BF124" t="s">
        <v>816</v>
      </c>
    </row>
    <row r="125" spans="1:58" ht="15.75" thickBot="1" x14ac:dyDescent="0.3">
      <c r="A125" s="3" t="s">
        <v>548</v>
      </c>
      <c r="B125" s="3" t="s">
        <v>562</v>
      </c>
      <c r="C125" s="4" t="s">
        <v>524</v>
      </c>
      <c r="D125" s="1" t="s">
        <v>838</v>
      </c>
      <c r="E125" s="2" t="s">
        <v>838</v>
      </c>
      <c r="F125" s="1">
        <v>42</v>
      </c>
      <c r="G125" s="1">
        <v>1515</v>
      </c>
      <c r="H125" s="1">
        <v>1</v>
      </c>
      <c r="I125" s="1">
        <v>15609</v>
      </c>
      <c r="J125" s="1">
        <v>10</v>
      </c>
      <c r="K125" s="1"/>
      <c r="L125" s="1"/>
      <c r="M125" s="1"/>
      <c r="N125" s="1"/>
      <c r="O125" s="67">
        <v>1561</v>
      </c>
      <c r="P125" s="1">
        <v>1561</v>
      </c>
      <c r="Q125" s="1">
        <v>1561</v>
      </c>
      <c r="R125" s="1">
        <v>1561</v>
      </c>
      <c r="S125" s="1">
        <v>1561</v>
      </c>
      <c r="T125" s="1">
        <v>1561</v>
      </c>
      <c r="U125" s="1">
        <v>1561</v>
      </c>
      <c r="V125" s="1">
        <v>1561</v>
      </c>
      <c r="W125" s="1">
        <v>1561</v>
      </c>
      <c r="X125" s="1">
        <v>1561</v>
      </c>
      <c r="Y125" s="1"/>
      <c r="Z125" s="1"/>
      <c r="AA125" s="1"/>
      <c r="AB125" s="1"/>
      <c r="AC125" s="1"/>
      <c r="AD125" s="1"/>
      <c r="AE125" s="1"/>
      <c r="AF125" s="1"/>
      <c r="AG125" s="1"/>
      <c r="AH125" s="1"/>
      <c r="AI125" s="1"/>
      <c r="AJ125" s="1"/>
      <c r="AK125" s="1"/>
      <c r="AL125" s="1"/>
      <c r="AM125" s="1"/>
      <c r="AN125" s="1"/>
      <c r="AO125" s="1"/>
      <c r="AP125" s="1"/>
      <c r="AQ125" s="1"/>
      <c r="AR125" s="1" t="s">
        <v>839</v>
      </c>
      <c r="AS125" s="1" t="s">
        <v>914</v>
      </c>
      <c r="AT125" s="1" t="s">
        <v>915</v>
      </c>
      <c r="AU125" s="1" t="s">
        <v>854</v>
      </c>
      <c r="AV125" s="1"/>
      <c r="AW125" s="1"/>
      <c r="AX125" s="1"/>
      <c r="AY125" s="1"/>
      <c r="AZ125" s="1"/>
      <c r="BA125" s="1"/>
      <c r="BB125" s="1"/>
      <c r="BC125" s="1"/>
      <c r="BD125" s="1"/>
      <c r="BE125" s="147">
        <f t="shared" si="4"/>
        <v>15609</v>
      </c>
      <c r="BF125" t="s">
        <v>816</v>
      </c>
    </row>
    <row r="126" spans="1:58" ht="15.75" thickBot="1" x14ac:dyDescent="0.3">
      <c r="A126" s="3" t="s">
        <v>263</v>
      </c>
      <c r="B126" s="3" t="s">
        <v>563</v>
      </c>
      <c r="C126" s="4" t="s">
        <v>524</v>
      </c>
      <c r="D126" s="1" t="s">
        <v>838</v>
      </c>
      <c r="E126" s="2" t="s">
        <v>838</v>
      </c>
      <c r="F126" s="1">
        <v>6</v>
      </c>
      <c r="G126" s="1">
        <v>1406</v>
      </c>
      <c r="H126" s="1">
        <v>1</v>
      </c>
      <c r="I126" s="1">
        <v>3875</v>
      </c>
      <c r="J126" s="1">
        <v>3</v>
      </c>
      <c r="K126" s="1"/>
      <c r="L126" s="1"/>
      <c r="M126" s="1"/>
      <c r="N126" s="1"/>
      <c r="O126" s="67">
        <v>1153</v>
      </c>
      <c r="P126" s="1">
        <v>1153</v>
      </c>
      <c r="Q126" s="1">
        <v>1153</v>
      </c>
      <c r="R126" s="1">
        <v>417</v>
      </c>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t="s">
        <v>839</v>
      </c>
      <c r="AS126" s="1" t="s">
        <v>914</v>
      </c>
      <c r="AT126" s="1" t="s">
        <v>915</v>
      </c>
      <c r="AU126" s="1" t="s">
        <v>854</v>
      </c>
      <c r="AV126" s="1" t="s">
        <v>882</v>
      </c>
      <c r="AW126" s="1" t="s">
        <v>882</v>
      </c>
      <c r="AX126" s="1" t="s">
        <v>848</v>
      </c>
      <c r="AY126" s="1"/>
      <c r="AZ126" s="1"/>
      <c r="BA126" s="1"/>
      <c r="BB126" s="1"/>
      <c r="BC126" s="1"/>
      <c r="BD126" s="1"/>
      <c r="BE126" s="147">
        <f t="shared" si="4"/>
        <v>3875</v>
      </c>
      <c r="BF126" t="s">
        <v>816</v>
      </c>
    </row>
    <row r="127" spans="1:58" ht="15.75" thickBot="1" x14ac:dyDescent="0.3">
      <c r="A127" s="3" t="s">
        <v>548</v>
      </c>
      <c r="B127" s="3" t="s">
        <v>564</v>
      </c>
      <c r="C127" s="4" t="s">
        <v>524</v>
      </c>
      <c r="D127" s="1" t="s">
        <v>838</v>
      </c>
      <c r="E127" s="2" t="s">
        <v>838</v>
      </c>
      <c r="F127" s="1">
        <v>18</v>
      </c>
      <c r="G127" s="1">
        <v>936</v>
      </c>
      <c r="H127" s="1">
        <v>1</v>
      </c>
      <c r="I127" s="1">
        <v>9642</v>
      </c>
      <c r="J127" s="1">
        <v>10</v>
      </c>
      <c r="K127" s="1"/>
      <c r="L127" s="1"/>
      <c r="M127" s="1"/>
      <c r="N127" s="1"/>
      <c r="O127" s="67">
        <v>964</v>
      </c>
      <c r="P127" s="1">
        <v>964</v>
      </c>
      <c r="Q127" s="1">
        <v>964</v>
      </c>
      <c r="R127" s="1">
        <v>964</v>
      </c>
      <c r="S127" s="1">
        <v>964</v>
      </c>
      <c r="T127" s="1">
        <v>964</v>
      </c>
      <c r="U127" s="1">
        <v>964</v>
      </c>
      <c r="V127" s="1">
        <v>964</v>
      </c>
      <c r="W127" s="1">
        <v>964</v>
      </c>
      <c r="X127" s="1">
        <v>964</v>
      </c>
      <c r="Y127" s="1"/>
      <c r="Z127" s="1"/>
      <c r="AA127" s="1"/>
      <c r="AB127" s="1"/>
      <c r="AC127" s="1"/>
      <c r="AD127" s="1"/>
      <c r="AE127" s="1"/>
      <c r="AF127" s="1"/>
      <c r="AG127" s="1"/>
      <c r="AH127" s="1"/>
      <c r="AI127" s="1"/>
      <c r="AJ127" s="1"/>
      <c r="AK127" s="1"/>
      <c r="AL127" s="1"/>
      <c r="AM127" s="1"/>
      <c r="AN127" s="1"/>
      <c r="AO127" s="1"/>
      <c r="AP127" s="1"/>
      <c r="AQ127" s="1"/>
      <c r="AR127" s="1" t="s">
        <v>839</v>
      </c>
      <c r="AS127" s="1" t="s">
        <v>914</v>
      </c>
      <c r="AT127" s="1" t="s">
        <v>915</v>
      </c>
      <c r="AU127" s="1" t="s">
        <v>854</v>
      </c>
      <c r="AV127" s="1"/>
      <c r="AW127" s="1"/>
      <c r="AX127" s="1"/>
      <c r="AY127" s="1"/>
      <c r="AZ127" s="1"/>
      <c r="BA127" s="1"/>
      <c r="BB127" s="1"/>
      <c r="BC127" s="1"/>
      <c r="BD127" s="1"/>
      <c r="BE127" s="147">
        <f t="shared" si="4"/>
        <v>9642</v>
      </c>
      <c r="BF127" t="s">
        <v>816</v>
      </c>
    </row>
    <row r="128" spans="1:58" ht="15.75" thickBot="1" x14ac:dyDescent="0.3">
      <c r="A128" s="3" t="s">
        <v>548</v>
      </c>
      <c r="B128" s="3" t="s">
        <v>565</v>
      </c>
      <c r="C128" s="4" t="s">
        <v>524</v>
      </c>
      <c r="D128" s="1" t="s">
        <v>838</v>
      </c>
      <c r="E128" s="2" t="s">
        <v>838</v>
      </c>
      <c r="F128" s="1">
        <v>4</v>
      </c>
      <c r="G128" s="1">
        <v>571</v>
      </c>
      <c r="H128" s="1">
        <v>1</v>
      </c>
      <c r="I128" s="1">
        <v>5886</v>
      </c>
      <c r="J128" s="1">
        <v>10</v>
      </c>
      <c r="K128" s="1"/>
      <c r="L128" s="1"/>
      <c r="M128" s="1"/>
      <c r="N128" s="1"/>
      <c r="O128" s="67">
        <v>589</v>
      </c>
      <c r="P128" s="1">
        <v>589</v>
      </c>
      <c r="Q128" s="1">
        <v>589</v>
      </c>
      <c r="R128" s="1">
        <v>589</v>
      </c>
      <c r="S128" s="1">
        <v>589</v>
      </c>
      <c r="T128" s="1">
        <v>589</v>
      </c>
      <c r="U128" s="1">
        <v>589</v>
      </c>
      <c r="V128" s="1">
        <v>589</v>
      </c>
      <c r="W128" s="1">
        <v>589</v>
      </c>
      <c r="X128" s="1">
        <v>589</v>
      </c>
      <c r="Y128" s="1"/>
      <c r="Z128" s="1"/>
      <c r="AA128" s="1"/>
      <c r="AB128" s="1"/>
      <c r="AC128" s="1"/>
      <c r="AD128" s="1"/>
      <c r="AE128" s="1"/>
      <c r="AF128" s="1"/>
      <c r="AG128" s="1"/>
      <c r="AH128" s="1"/>
      <c r="AI128" s="1"/>
      <c r="AJ128" s="1"/>
      <c r="AK128" s="1"/>
      <c r="AL128" s="1"/>
      <c r="AM128" s="1"/>
      <c r="AN128" s="1"/>
      <c r="AO128" s="1"/>
      <c r="AP128" s="1"/>
      <c r="AQ128" s="1"/>
      <c r="AR128" s="1" t="s">
        <v>839</v>
      </c>
      <c r="AS128" s="1" t="s">
        <v>914</v>
      </c>
      <c r="AT128" s="1" t="s">
        <v>915</v>
      </c>
      <c r="AU128" s="1" t="s">
        <v>854</v>
      </c>
      <c r="AV128" s="1"/>
      <c r="AW128" s="1"/>
      <c r="AX128" s="1"/>
      <c r="AY128" s="1"/>
      <c r="AZ128" s="1"/>
      <c r="BA128" s="1"/>
      <c r="BB128" s="1"/>
      <c r="BC128" s="1"/>
      <c r="BD128" s="1"/>
      <c r="BE128" s="147">
        <f t="shared" si="4"/>
        <v>5886</v>
      </c>
      <c r="BF128" t="s">
        <v>816</v>
      </c>
    </row>
    <row r="129" spans="1:58" ht="15.75" thickBot="1" x14ac:dyDescent="0.3">
      <c r="A129" s="3" t="s">
        <v>263</v>
      </c>
      <c r="B129" s="3" t="s">
        <v>566</v>
      </c>
      <c r="C129" s="4" t="s">
        <v>524</v>
      </c>
      <c r="D129" s="1" t="s">
        <v>838</v>
      </c>
      <c r="E129" s="2" t="s">
        <v>838</v>
      </c>
      <c r="F129" s="1">
        <v>10</v>
      </c>
      <c r="G129" s="1">
        <v>517</v>
      </c>
      <c r="H129" s="1">
        <v>1</v>
      </c>
      <c r="I129" s="1">
        <v>3664</v>
      </c>
      <c r="J129" s="1">
        <v>10</v>
      </c>
      <c r="K129" s="1"/>
      <c r="L129" s="1"/>
      <c r="M129" s="1"/>
      <c r="N129" s="1"/>
      <c r="O129" s="67">
        <v>496</v>
      </c>
      <c r="P129" s="1">
        <v>496</v>
      </c>
      <c r="Q129" s="1">
        <v>496</v>
      </c>
      <c r="R129" s="1">
        <v>479</v>
      </c>
      <c r="S129" s="1">
        <v>283</v>
      </c>
      <c r="T129" s="1">
        <v>283</v>
      </c>
      <c r="U129" s="1">
        <v>283</v>
      </c>
      <c r="V129" s="1">
        <v>283</v>
      </c>
      <c r="W129" s="1">
        <v>283</v>
      </c>
      <c r="X129" s="1">
        <v>283</v>
      </c>
      <c r="Y129" s="1"/>
      <c r="Z129" s="1"/>
      <c r="AA129" s="1"/>
      <c r="AB129" s="1"/>
      <c r="AC129" s="1"/>
      <c r="AD129" s="1"/>
      <c r="AE129" s="1"/>
      <c r="AF129" s="1"/>
      <c r="AG129" s="1"/>
      <c r="AH129" s="1"/>
      <c r="AI129" s="1"/>
      <c r="AJ129" s="1"/>
      <c r="AK129" s="1"/>
      <c r="AL129" s="1"/>
      <c r="AM129" s="1"/>
      <c r="AN129" s="1"/>
      <c r="AO129" s="1"/>
      <c r="AP129" s="1"/>
      <c r="AQ129" s="1"/>
      <c r="AR129" s="1" t="s">
        <v>839</v>
      </c>
      <c r="AS129" s="1" t="s">
        <v>914</v>
      </c>
      <c r="AT129" s="1" t="s">
        <v>915</v>
      </c>
      <c r="AU129" s="1" t="s">
        <v>854</v>
      </c>
      <c r="AV129" s="1" t="s">
        <v>911</v>
      </c>
      <c r="AW129" s="1" t="s">
        <v>911</v>
      </c>
      <c r="AX129" s="1" t="s">
        <v>848</v>
      </c>
      <c r="AY129" s="1"/>
      <c r="AZ129" s="1"/>
      <c r="BA129" s="1"/>
      <c r="BB129" s="1"/>
      <c r="BC129" s="1"/>
      <c r="BD129" s="1"/>
      <c r="BE129" s="147">
        <f t="shared" si="4"/>
        <v>3664</v>
      </c>
      <c r="BF129" t="s">
        <v>816</v>
      </c>
    </row>
    <row r="130" spans="1:58" ht="15.75" thickBot="1" x14ac:dyDescent="0.3">
      <c r="A130" s="3" t="s">
        <v>263</v>
      </c>
      <c r="B130" s="3" t="s">
        <v>567</v>
      </c>
      <c r="C130" s="4" t="s">
        <v>524</v>
      </c>
      <c r="D130" s="1" t="s">
        <v>838</v>
      </c>
      <c r="E130" s="2" t="s">
        <v>838</v>
      </c>
      <c r="F130" s="1">
        <v>18</v>
      </c>
      <c r="G130" s="1">
        <v>497</v>
      </c>
      <c r="H130" s="1">
        <v>1</v>
      </c>
      <c r="I130" s="1">
        <v>1825</v>
      </c>
      <c r="J130" s="1">
        <v>5</v>
      </c>
      <c r="K130" s="1"/>
      <c r="L130" s="1"/>
      <c r="M130" s="1"/>
      <c r="N130" s="1"/>
      <c r="O130" s="67">
        <v>393</v>
      </c>
      <c r="P130" s="1">
        <v>393</v>
      </c>
      <c r="Q130" s="1">
        <v>393</v>
      </c>
      <c r="R130" s="1">
        <v>393</v>
      </c>
      <c r="S130" s="1">
        <v>254</v>
      </c>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t="s">
        <v>839</v>
      </c>
      <c r="AS130" s="1" t="s">
        <v>914</v>
      </c>
      <c r="AT130" s="1" t="s">
        <v>915</v>
      </c>
      <c r="AU130" s="1" t="s">
        <v>854</v>
      </c>
      <c r="AV130" s="1" t="s">
        <v>916</v>
      </c>
      <c r="AW130" s="1" t="s">
        <v>916</v>
      </c>
      <c r="AX130" s="1" t="s">
        <v>848</v>
      </c>
      <c r="AY130" s="1"/>
      <c r="AZ130" s="1"/>
      <c r="BA130" s="1"/>
      <c r="BB130" s="1"/>
      <c r="BC130" s="1"/>
      <c r="BD130" s="1"/>
      <c r="BE130" s="147">
        <f t="shared" si="4"/>
        <v>1825</v>
      </c>
      <c r="BF130" t="s">
        <v>816</v>
      </c>
    </row>
    <row r="131" spans="1:58" ht="15.75" thickBot="1" x14ac:dyDescent="0.3">
      <c r="A131" s="3" t="s">
        <v>405</v>
      </c>
      <c r="B131" s="3" t="s">
        <v>568</v>
      </c>
      <c r="C131" s="4" t="s">
        <v>524</v>
      </c>
      <c r="D131" s="1" t="s">
        <v>838</v>
      </c>
      <c r="E131" s="2" t="s">
        <v>838</v>
      </c>
      <c r="F131" s="1">
        <v>352</v>
      </c>
      <c r="G131" s="1">
        <v>477</v>
      </c>
      <c r="H131" s="1">
        <v>1</v>
      </c>
      <c r="I131" s="1">
        <v>3957</v>
      </c>
      <c r="J131" s="1">
        <v>10</v>
      </c>
      <c r="K131" s="1"/>
      <c r="L131" s="1"/>
      <c r="M131" s="1"/>
      <c r="N131" s="1"/>
      <c r="O131" s="67">
        <v>396</v>
      </c>
      <c r="P131" s="1">
        <v>396</v>
      </c>
      <c r="Q131" s="1">
        <v>396</v>
      </c>
      <c r="R131" s="1">
        <v>396</v>
      </c>
      <c r="S131" s="1">
        <v>396</v>
      </c>
      <c r="T131" s="1">
        <v>396</v>
      </c>
      <c r="U131" s="1">
        <v>396</v>
      </c>
      <c r="V131" s="1">
        <v>396</v>
      </c>
      <c r="W131" s="1">
        <v>396</v>
      </c>
      <c r="X131" s="1">
        <v>396</v>
      </c>
      <c r="Y131" s="1"/>
      <c r="Z131" s="1"/>
      <c r="AA131" s="1"/>
      <c r="AB131" s="1"/>
      <c r="AC131" s="1"/>
      <c r="AD131" s="1"/>
      <c r="AE131" s="1"/>
      <c r="AF131" s="1"/>
      <c r="AG131" s="1"/>
      <c r="AH131" s="1"/>
      <c r="AI131" s="1"/>
      <c r="AJ131" s="1"/>
      <c r="AK131" s="1"/>
      <c r="AL131" s="1"/>
      <c r="AM131" s="1"/>
      <c r="AN131" s="1"/>
      <c r="AO131" s="1"/>
      <c r="AP131" s="1"/>
      <c r="AQ131" s="1"/>
      <c r="AR131" s="1" t="s">
        <v>839</v>
      </c>
      <c r="AS131" s="1" t="s">
        <v>914</v>
      </c>
      <c r="AT131" s="1" t="s">
        <v>915</v>
      </c>
      <c r="AU131" s="1" t="s">
        <v>854</v>
      </c>
      <c r="AV131" s="1"/>
      <c r="AW131" s="1"/>
      <c r="AX131" s="1"/>
      <c r="AY131" s="1"/>
      <c r="AZ131" s="1"/>
      <c r="BA131" s="1"/>
      <c r="BB131" s="1"/>
      <c r="BC131" s="1"/>
      <c r="BD131" s="1"/>
      <c r="BE131" s="147">
        <f t="shared" ref="BE131:BE194" si="5">I131/H131</f>
        <v>3957</v>
      </c>
      <c r="BF131" t="s">
        <v>816</v>
      </c>
    </row>
    <row r="132" spans="1:58" ht="15.75" thickBot="1" x14ac:dyDescent="0.3">
      <c r="A132" s="3" t="s">
        <v>263</v>
      </c>
      <c r="B132" s="3" t="s">
        <v>569</v>
      </c>
      <c r="C132" s="4" t="s">
        <v>524</v>
      </c>
      <c r="D132" s="1" t="s">
        <v>838</v>
      </c>
      <c r="E132" s="2" t="s">
        <v>838</v>
      </c>
      <c r="F132" s="1">
        <v>6</v>
      </c>
      <c r="G132" s="1">
        <v>98</v>
      </c>
      <c r="H132" s="1">
        <v>1</v>
      </c>
      <c r="I132" s="1">
        <v>221</v>
      </c>
      <c r="J132" s="1">
        <v>3</v>
      </c>
      <c r="K132" s="1"/>
      <c r="L132" s="1"/>
      <c r="M132" s="1"/>
      <c r="N132" s="1"/>
      <c r="O132" s="67">
        <v>66</v>
      </c>
      <c r="P132" s="1">
        <v>66</v>
      </c>
      <c r="Q132" s="1">
        <v>66</v>
      </c>
      <c r="R132" s="1">
        <v>24</v>
      </c>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t="s">
        <v>839</v>
      </c>
      <c r="AS132" s="1" t="s">
        <v>914</v>
      </c>
      <c r="AT132" s="1" t="s">
        <v>915</v>
      </c>
      <c r="AU132" s="1" t="s">
        <v>854</v>
      </c>
      <c r="AV132" s="1" t="s">
        <v>916</v>
      </c>
      <c r="AW132" s="1" t="s">
        <v>916</v>
      </c>
      <c r="AX132" s="1" t="s">
        <v>848</v>
      </c>
      <c r="AY132" s="1"/>
      <c r="AZ132" s="1"/>
      <c r="BA132" s="1"/>
      <c r="BB132" s="1"/>
      <c r="BC132" s="1"/>
      <c r="BD132" s="1"/>
      <c r="BE132" s="147">
        <f t="shared" si="5"/>
        <v>221</v>
      </c>
      <c r="BF132" t="s">
        <v>816</v>
      </c>
    </row>
    <row r="133" spans="1:58" ht="15.75" thickBot="1" x14ac:dyDescent="0.3">
      <c r="A133" s="3" t="s">
        <v>405</v>
      </c>
      <c r="B133" s="3" t="s">
        <v>570</v>
      </c>
      <c r="C133" s="4" t="s">
        <v>524</v>
      </c>
      <c r="D133" s="1" t="s">
        <v>838</v>
      </c>
      <c r="E133" s="2" t="s">
        <v>838</v>
      </c>
      <c r="F133" s="1">
        <v>12</v>
      </c>
      <c r="G133" s="1" t="s">
        <v>265</v>
      </c>
      <c r="H133" s="1"/>
      <c r="I133" s="1" t="s">
        <v>831</v>
      </c>
      <c r="J133" s="1">
        <v>15</v>
      </c>
      <c r="K133" s="1"/>
      <c r="L133" s="1"/>
      <c r="M133" s="1"/>
      <c r="N133" s="1"/>
      <c r="O133" s="67"/>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t="s">
        <v>839</v>
      </c>
      <c r="AS133" s="1" t="s">
        <v>914</v>
      </c>
      <c r="AT133" s="1" t="s">
        <v>915</v>
      </c>
      <c r="AU133" s="1" t="s">
        <v>854</v>
      </c>
      <c r="AV133" s="1"/>
      <c r="AW133" s="1"/>
      <c r="AX133" s="1"/>
      <c r="AY133" s="1"/>
      <c r="AZ133" s="1"/>
      <c r="BA133" s="1"/>
      <c r="BB133" s="1"/>
      <c r="BC133" s="1"/>
      <c r="BD133" s="1"/>
      <c r="BE133" s="147" t="e">
        <f t="shared" si="5"/>
        <v>#VALUE!</v>
      </c>
      <c r="BF133" t="s">
        <v>816</v>
      </c>
    </row>
    <row r="134" spans="1:58" ht="15.75" thickBot="1" x14ac:dyDescent="0.3">
      <c r="A134" s="3" t="s">
        <v>405</v>
      </c>
      <c r="B134" s="3" t="s">
        <v>568</v>
      </c>
      <c r="C134" s="4" t="s">
        <v>524</v>
      </c>
      <c r="D134" s="1" t="s">
        <v>917</v>
      </c>
      <c r="E134" s="2" t="s">
        <v>838</v>
      </c>
      <c r="F134" s="1">
        <v>40</v>
      </c>
      <c r="G134" s="1" t="s">
        <v>265</v>
      </c>
      <c r="H134" s="1"/>
      <c r="I134" s="1" t="s">
        <v>831</v>
      </c>
      <c r="J134" s="1">
        <v>10</v>
      </c>
      <c r="K134" s="1"/>
      <c r="L134" s="1"/>
      <c r="M134" s="1"/>
      <c r="N134" s="1"/>
      <c r="O134" s="67"/>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t="s">
        <v>839</v>
      </c>
      <c r="AS134" s="1" t="s">
        <v>914</v>
      </c>
      <c r="AT134" s="1" t="s">
        <v>915</v>
      </c>
      <c r="AU134" s="1" t="s">
        <v>854</v>
      </c>
      <c r="AV134" s="1"/>
      <c r="AW134" s="1"/>
      <c r="AX134" s="1"/>
      <c r="AY134" s="1"/>
      <c r="AZ134" s="1"/>
      <c r="BA134" s="1"/>
      <c r="BB134" s="1"/>
      <c r="BC134" s="1"/>
      <c r="BD134" s="1"/>
      <c r="BE134" s="147" t="e">
        <f t="shared" si="5"/>
        <v>#VALUE!</v>
      </c>
      <c r="BF134" t="s">
        <v>193</v>
      </c>
    </row>
    <row r="135" spans="1:58" ht="15.75" thickBot="1" x14ac:dyDescent="0.3">
      <c r="A135" s="3" t="s">
        <v>571</v>
      </c>
      <c r="B135" s="3" t="s">
        <v>403</v>
      </c>
      <c r="C135" s="4" t="s">
        <v>572</v>
      </c>
      <c r="D135" s="1" t="s">
        <v>917</v>
      </c>
      <c r="E135" s="2" t="s">
        <v>838</v>
      </c>
      <c r="F135" s="1">
        <v>988053</v>
      </c>
      <c r="G135" s="1">
        <v>3776387</v>
      </c>
      <c r="H135" s="1">
        <v>1</v>
      </c>
      <c r="I135" s="1">
        <v>46297402</v>
      </c>
      <c r="J135" s="1">
        <v>20</v>
      </c>
      <c r="K135" s="1"/>
      <c r="L135" s="1"/>
      <c r="M135" s="1"/>
      <c r="N135" s="1"/>
      <c r="O135" s="67">
        <v>3776387</v>
      </c>
      <c r="P135" s="1">
        <v>3776387</v>
      </c>
      <c r="Q135" s="1">
        <v>3776387</v>
      </c>
      <c r="R135" s="1">
        <v>3776387</v>
      </c>
      <c r="S135" s="1">
        <v>3776387</v>
      </c>
      <c r="T135" s="1">
        <v>3776387</v>
      </c>
      <c r="U135" s="1">
        <v>3776387</v>
      </c>
      <c r="V135" s="1">
        <v>3776387</v>
      </c>
      <c r="W135" s="1">
        <v>3776387</v>
      </c>
      <c r="X135" s="1">
        <v>3776387</v>
      </c>
      <c r="Y135" s="1">
        <v>853353</v>
      </c>
      <c r="Z135" s="1">
        <v>853353</v>
      </c>
      <c r="AA135" s="1">
        <v>853353</v>
      </c>
      <c r="AB135" s="1">
        <v>853353</v>
      </c>
      <c r="AC135" s="1">
        <v>853353</v>
      </c>
      <c r="AD135" s="1">
        <v>853353</v>
      </c>
      <c r="AE135" s="1">
        <v>853353</v>
      </c>
      <c r="AF135" s="1">
        <v>853353</v>
      </c>
      <c r="AG135" s="1">
        <v>853353</v>
      </c>
      <c r="AH135" s="1">
        <v>853353</v>
      </c>
      <c r="AI135" s="1"/>
      <c r="AJ135" s="1"/>
      <c r="AK135" s="1"/>
      <c r="AL135" s="1"/>
      <c r="AM135" s="1"/>
      <c r="AN135" s="1"/>
      <c r="AO135" s="1"/>
      <c r="AP135" s="1"/>
      <c r="AQ135" s="1"/>
      <c r="AR135" s="1" t="s">
        <v>839</v>
      </c>
      <c r="AS135" s="1" t="s">
        <v>914</v>
      </c>
      <c r="AT135" s="1" t="s">
        <v>915</v>
      </c>
      <c r="AU135" s="1" t="s">
        <v>854</v>
      </c>
      <c r="AV135" s="1"/>
      <c r="AW135" s="1"/>
      <c r="AX135" s="1"/>
      <c r="AY135" s="1"/>
      <c r="AZ135" s="1"/>
      <c r="BA135" s="1"/>
      <c r="BB135" s="1"/>
      <c r="BC135" s="1"/>
      <c r="BD135" s="1"/>
      <c r="BE135" s="147">
        <f t="shared" si="5"/>
        <v>46297402</v>
      </c>
      <c r="BF135" t="s">
        <v>193</v>
      </c>
    </row>
    <row r="136" spans="1:58" ht="15.75" thickBot="1" x14ac:dyDescent="0.3">
      <c r="A136" s="3" t="s">
        <v>544</v>
      </c>
      <c r="B136" s="3" t="s">
        <v>545</v>
      </c>
      <c r="C136" s="4" t="s">
        <v>572</v>
      </c>
      <c r="D136" s="1" t="s">
        <v>917</v>
      </c>
      <c r="E136" s="2" t="s">
        <v>838</v>
      </c>
      <c r="F136" s="1">
        <v>208</v>
      </c>
      <c r="G136" s="1">
        <v>2719407</v>
      </c>
      <c r="H136" s="1">
        <v>1</v>
      </c>
      <c r="I136" s="1">
        <v>40791099</v>
      </c>
      <c r="J136" s="1">
        <v>10</v>
      </c>
      <c r="K136" s="1"/>
      <c r="L136" s="1"/>
      <c r="M136" s="1"/>
      <c r="N136" s="1"/>
      <c r="O136" s="67">
        <v>2719407</v>
      </c>
      <c r="P136" s="1">
        <v>2719407</v>
      </c>
      <c r="Q136" s="1">
        <v>2719407</v>
      </c>
      <c r="R136" s="1">
        <v>2719407</v>
      </c>
      <c r="S136" s="1">
        <v>2719407</v>
      </c>
      <c r="T136" s="1">
        <v>2719407</v>
      </c>
      <c r="U136" s="1">
        <v>2719407</v>
      </c>
      <c r="V136" s="1">
        <v>2719407</v>
      </c>
      <c r="W136" s="1">
        <v>2719407</v>
      </c>
      <c r="X136" s="1">
        <v>2719407</v>
      </c>
      <c r="Y136" s="1">
        <v>2719407</v>
      </c>
      <c r="Z136" s="1">
        <v>2719407</v>
      </c>
      <c r="AA136" s="1">
        <v>2719407</v>
      </c>
      <c r="AB136" s="1">
        <v>2719407</v>
      </c>
      <c r="AC136" s="1">
        <v>2719407</v>
      </c>
      <c r="AD136" s="1"/>
      <c r="AE136" s="1"/>
      <c r="AF136" s="1"/>
      <c r="AG136" s="1"/>
      <c r="AH136" s="1"/>
      <c r="AI136" s="1"/>
      <c r="AJ136" s="1"/>
      <c r="AK136" s="1"/>
      <c r="AL136" s="1"/>
      <c r="AM136" s="1"/>
      <c r="AN136" s="1"/>
      <c r="AO136" s="1"/>
      <c r="AP136" s="1"/>
      <c r="AQ136" s="1"/>
      <c r="AR136" s="1" t="s">
        <v>839</v>
      </c>
      <c r="AS136" s="1" t="s">
        <v>914</v>
      </c>
      <c r="AT136" s="1" t="s">
        <v>915</v>
      </c>
      <c r="AU136" s="1" t="s">
        <v>854</v>
      </c>
      <c r="AV136" s="1"/>
      <c r="AW136" s="1"/>
      <c r="AX136" s="1"/>
      <c r="AY136" s="1"/>
      <c r="AZ136" s="1"/>
      <c r="BA136" s="1"/>
      <c r="BB136" s="1"/>
      <c r="BC136" s="1"/>
      <c r="BD136" s="1"/>
      <c r="BE136" s="147">
        <f t="shared" si="5"/>
        <v>40791099</v>
      </c>
      <c r="BF136" t="s">
        <v>193</v>
      </c>
    </row>
    <row r="137" spans="1:58" ht="15.75" thickBot="1" x14ac:dyDescent="0.3">
      <c r="A137" s="3" t="s">
        <v>571</v>
      </c>
      <c r="B137" s="3" t="s">
        <v>573</v>
      </c>
      <c r="C137" s="4" t="s">
        <v>572</v>
      </c>
      <c r="D137" s="1" t="s">
        <v>917</v>
      </c>
      <c r="E137" s="2" t="s">
        <v>838</v>
      </c>
      <c r="F137" s="1">
        <v>2720695</v>
      </c>
      <c r="G137" s="1">
        <v>2696687</v>
      </c>
      <c r="H137" s="1">
        <v>1</v>
      </c>
      <c r="I137" s="1">
        <v>52726371</v>
      </c>
      <c r="J137" s="1">
        <v>7</v>
      </c>
      <c r="K137" s="1"/>
      <c r="L137" s="1"/>
      <c r="M137" s="1"/>
      <c r="N137" s="1"/>
      <c r="O137" s="67">
        <v>2696687</v>
      </c>
      <c r="P137" s="1">
        <v>2696687</v>
      </c>
      <c r="Q137" s="1">
        <v>2696687</v>
      </c>
      <c r="R137" s="1">
        <v>2696687</v>
      </c>
      <c r="S137" s="1">
        <v>2696687</v>
      </c>
      <c r="T137" s="1">
        <v>2696687</v>
      </c>
      <c r="U137" s="1">
        <v>2696687</v>
      </c>
      <c r="V137" s="1">
        <v>2696687</v>
      </c>
      <c r="W137" s="1">
        <v>2691351</v>
      </c>
      <c r="X137" s="1">
        <v>2691018</v>
      </c>
      <c r="Y137" s="1">
        <v>2646430</v>
      </c>
      <c r="Z137" s="1">
        <v>2570211</v>
      </c>
      <c r="AA137" s="1">
        <v>2569429</v>
      </c>
      <c r="AB137" s="1">
        <v>2569205</v>
      </c>
      <c r="AC137" s="1">
        <v>2569205</v>
      </c>
      <c r="AD137" s="1">
        <v>2569205</v>
      </c>
      <c r="AE137" s="1">
        <v>2569205</v>
      </c>
      <c r="AF137" s="1">
        <v>2569205</v>
      </c>
      <c r="AG137" s="1">
        <v>2569205</v>
      </c>
      <c r="AH137" s="1">
        <v>2569205</v>
      </c>
      <c r="AI137" s="1"/>
      <c r="AJ137" s="1"/>
      <c r="AK137" s="1"/>
      <c r="AL137" s="1"/>
      <c r="AM137" s="1"/>
      <c r="AN137" s="1"/>
      <c r="AO137" s="1"/>
      <c r="AP137" s="1"/>
      <c r="AQ137" s="1"/>
      <c r="AR137" s="1" t="s">
        <v>839</v>
      </c>
      <c r="AS137" s="1" t="s">
        <v>914</v>
      </c>
      <c r="AT137" s="1" t="s">
        <v>915</v>
      </c>
      <c r="AU137" s="1" t="s">
        <v>854</v>
      </c>
      <c r="AV137" s="1"/>
      <c r="AW137" s="1"/>
      <c r="AX137" s="1"/>
      <c r="AY137" s="1"/>
      <c r="AZ137" s="1"/>
      <c r="BA137" s="1"/>
      <c r="BB137" s="1"/>
      <c r="BC137" s="1"/>
      <c r="BD137" s="1"/>
      <c r="BE137" s="147">
        <f t="shared" si="5"/>
        <v>52726371</v>
      </c>
      <c r="BF137" t="s">
        <v>193</v>
      </c>
    </row>
    <row r="138" spans="1:58" ht="15.75" thickBot="1" x14ac:dyDescent="0.3">
      <c r="A138" s="3" t="s">
        <v>263</v>
      </c>
      <c r="B138" s="3" t="s">
        <v>527</v>
      </c>
      <c r="C138" s="4" t="s">
        <v>572</v>
      </c>
      <c r="D138" s="1" t="s">
        <v>917</v>
      </c>
      <c r="E138" s="2" t="s">
        <v>838</v>
      </c>
      <c r="F138" s="1">
        <v>2157</v>
      </c>
      <c r="G138" s="1">
        <v>1702203</v>
      </c>
      <c r="H138" s="1">
        <v>1</v>
      </c>
      <c r="I138" s="1">
        <v>17022027</v>
      </c>
      <c r="J138" s="1">
        <v>5</v>
      </c>
      <c r="K138" s="1"/>
      <c r="L138" s="1"/>
      <c r="M138" s="1"/>
      <c r="N138" s="1"/>
      <c r="O138" s="67">
        <v>1702203</v>
      </c>
      <c r="P138" s="1">
        <v>1702203</v>
      </c>
      <c r="Q138" s="1">
        <v>1702203</v>
      </c>
      <c r="R138" s="1">
        <v>1702203</v>
      </c>
      <c r="S138" s="1">
        <v>1702203</v>
      </c>
      <c r="T138" s="1">
        <v>1702203</v>
      </c>
      <c r="U138" s="1">
        <v>1702203</v>
      </c>
      <c r="V138" s="1">
        <v>1702203</v>
      </c>
      <c r="W138" s="1">
        <v>1702203</v>
      </c>
      <c r="X138" s="1">
        <v>1702203</v>
      </c>
      <c r="Y138" s="1"/>
      <c r="Z138" s="1"/>
      <c r="AA138" s="1"/>
      <c r="AB138" s="1"/>
      <c r="AC138" s="1"/>
      <c r="AD138" s="1"/>
      <c r="AE138" s="1"/>
      <c r="AF138" s="1"/>
      <c r="AG138" s="1"/>
      <c r="AH138" s="1"/>
      <c r="AI138" s="1"/>
      <c r="AJ138" s="1"/>
      <c r="AK138" s="1"/>
      <c r="AL138" s="1"/>
      <c r="AM138" s="1"/>
      <c r="AN138" s="1"/>
      <c r="AO138" s="1"/>
      <c r="AP138" s="1"/>
      <c r="AQ138" s="1"/>
      <c r="AR138" s="1" t="s">
        <v>839</v>
      </c>
      <c r="AS138" s="1" t="s">
        <v>914</v>
      </c>
      <c r="AT138" s="1" t="s">
        <v>915</v>
      </c>
      <c r="AU138" s="1" t="s">
        <v>854</v>
      </c>
      <c r="AV138" s="1" t="s">
        <v>910</v>
      </c>
      <c r="AW138" s="1" t="s">
        <v>910</v>
      </c>
      <c r="AX138" s="1" t="s">
        <v>848</v>
      </c>
      <c r="AY138" s="1"/>
      <c r="AZ138" s="1"/>
      <c r="BA138" s="1"/>
      <c r="BB138" s="1"/>
      <c r="BC138" s="1"/>
      <c r="BD138" s="1"/>
      <c r="BE138" s="147">
        <f t="shared" si="5"/>
        <v>17022027</v>
      </c>
      <c r="BF138" t="s">
        <v>193</v>
      </c>
    </row>
    <row r="139" spans="1:58" ht="15.75" thickBot="1" x14ac:dyDescent="0.3">
      <c r="A139" s="3" t="s">
        <v>365</v>
      </c>
      <c r="B139" s="3" t="s">
        <v>574</v>
      </c>
      <c r="C139" s="4" t="s">
        <v>572</v>
      </c>
      <c r="D139" s="1" t="s">
        <v>917</v>
      </c>
      <c r="E139" s="2" t="s">
        <v>838</v>
      </c>
      <c r="F139" s="1">
        <v>8322</v>
      </c>
      <c r="G139" s="1">
        <v>857183</v>
      </c>
      <c r="H139" s="1">
        <v>1</v>
      </c>
      <c r="I139" s="1">
        <v>6000279</v>
      </c>
      <c r="J139" s="1">
        <v>10</v>
      </c>
      <c r="K139" s="1"/>
      <c r="L139" s="1"/>
      <c r="M139" s="1"/>
      <c r="N139" s="1"/>
      <c r="O139" s="67">
        <v>857183</v>
      </c>
      <c r="P139" s="1">
        <v>857183</v>
      </c>
      <c r="Q139" s="1">
        <v>857183</v>
      </c>
      <c r="R139" s="1">
        <v>857183</v>
      </c>
      <c r="S139" s="1">
        <v>857183</v>
      </c>
      <c r="T139" s="1">
        <v>857183</v>
      </c>
      <c r="U139" s="1">
        <v>857183</v>
      </c>
      <c r="V139" s="1"/>
      <c r="W139" s="1"/>
      <c r="X139" s="1"/>
      <c r="Y139" s="1"/>
      <c r="Z139" s="1"/>
      <c r="AA139" s="1"/>
      <c r="AB139" s="1"/>
      <c r="AC139" s="1"/>
      <c r="AD139" s="1"/>
      <c r="AE139" s="1"/>
      <c r="AF139" s="1"/>
      <c r="AG139" s="1"/>
      <c r="AH139" s="1"/>
      <c r="AI139" s="1"/>
      <c r="AJ139" s="1"/>
      <c r="AK139" s="1"/>
      <c r="AL139" s="1"/>
      <c r="AM139" s="1"/>
      <c r="AN139" s="1"/>
      <c r="AO139" s="1"/>
      <c r="AP139" s="1"/>
      <c r="AQ139" s="1"/>
      <c r="AR139" s="1" t="s">
        <v>839</v>
      </c>
      <c r="AS139" s="1" t="s">
        <v>914</v>
      </c>
      <c r="AT139" s="1" t="s">
        <v>915</v>
      </c>
      <c r="AU139" s="1" t="s">
        <v>854</v>
      </c>
      <c r="AV139" s="1"/>
      <c r="AW139" s="1"/>
      <c r="AX139" s="1"/>
      <c r="AY139" s="1"/>
      <c r="AZ139" s="1"/>
      <c r="BA139" s="1"/>
      <c r="BB139" s="1"/>
      <c r="BC139" s="1"/>
      <c r="BD139" s="1"/>
      <c r="BE139" s="147">
        <f t="shared" si="5"/>
        <v>6000279</v>
      </c>
      <c r="BF139" t="s">
        <v>193</v>
      </c>
    </row>
    <row r="140" spans="1:58" ht="15.75" thickBot="1" x14ac:dyDescent="0.3">
      <c r="A140" s="3" t="s">
        <v>263</v>
      </c>
      <c r="B140" s="3" t="s">
        <v>529</v>
      </c>
      <c r="C140" s="4" t="s">
        <v>572</v>
      </c>
      <c r="D140" s="1" t="s">
        <v>917</v>
      </c>
      <c r="E140" s="2" t="s">
        <v>838</v>
      </c>
      <c r="F140" s="1">
        <v>818</v>
      </c>
      <c r="G140" s="1">
        <v>736347</v>
      </c>
      <c r="H140" s="1">
        <v>1</v>
      </c>
      <c r="I140" s="1">
        <v>1890009</v>
      </c>
      <c r="J140" s="1">
        <v>3</v>
      </c>
      <c r="K140" s="1"/>
      <c r="L140" s="1"/>
      <c r="M140" s="1"/>
      <c r="N140" s="1"/>
      <c r="O140" s="67">
        <v>736347</v>
      </c>
      <c r="P140" s="1">
        <v>471830</v>
      </c>
      <c r="Q140" s="1">
        <v>184087</v>
      </c>
      <c r="R140" s="1">
        <v>184087</v>
      </c>
      <c r="S140" s="1">
        <v>184087</v>
      </c>
      <c r="T140" s="1">
        <v>129571</v>
      </c>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t="s">
        <v>839</v>
      </c>
      <c r="AS140" s="1" t="s">
        <v>914</v>
      </c>
      <c r="AT140" s="1" t="s">
        <v>915</v>
      </c>
      <c r="AU140" s="1" t="s">
        <v>854</v>
      </c>
      <c r="AV140" s="1" t="s">
        <v>882</v>
      </c>
      <c r="AW140" s="1" t="s">
        <v>882</v>
      </c>
      <c r="AX140" s="1" t="s">
        <v>848</v>
      </c>
      <c r="AY140" s="1"/>
      <c r="AZ140" s="1"/>
      <c r="BA140" s="1"/>
      <c r="BB140" s="1"/>
      <c r="BC140" s="1"/>
      <c r="BD140" s="1"/>
      <c r="BE140" s="147">
        <f t="shared" si="5"/>
        <v>1890009</v>
      </c>
      <c r="BF140" t="s">
        <v>193</v>
      </c>
    </row>
    <row r="141" spans="1:58" ht="15.75" thickBot="1" x14ac:dyDescent="0.3">
      <c r="A141" s="3" t="s">
        <v>263</v>
      </c>
      <c r="B141" s="3" t="s">
        <v>523</v>
      </c>
      <c r="C141" s="4" t="s">
        <v>572</v>
      </c>
      <c r="D141" s="1" t="s">
        <v>917</v>
      </c>
      <c r="E141" s="2" t="s">
        <v>838</v>
      </c>
      <c r="F141" s="1">
        <v>2400</v>
      </c>
      <c r="G141" s="1">
        <v>527437</v>
      </c>
      <c r="H141" s="1">
        <v>1</v>
      </c>
      <c r="I141" s="1">
        <v>3008424</v>
      </c>
      <c r="J141" s="1">
        <v>6</v>
      </c>
      <c r="K141" s="1"/>
      <c r="L141" s="1"/>
      <c r="M141" s="1"/>
      <c r="N141" s="1"/>
      <c r="O141" s="67">
        <v>527437</v>
      </c>
      <c r="P141" s="1">
        <v>527437</v>
      </c>
      <c r="Q141" s="1">
        <v>527437</v>
      </c>
      <c r="R141" s="1">
        <v>527437</v>
      </c>
      <c r="S141" s="1">
        <v>527437</v>
      </c>
      <c r="T141" s="1">
        <v>371240</v>
      </c>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t="s">
        <v>839</v>
      </c>
      <c r="AS141" s="1" t="s">
        <v>914</v>
      </c>
      <c r="AT141" s="1" t="s">
        <v>915</v>
      </c>
      <c r="AU141" s="1" t="s">
        <v>854</v>
      </c>
      <c r="AV141" s="1" t="s">
        <v>911</v>
      </c>
      <c r="AW141" s="1" t="s">
        <v>911</v>
      </c>
      <c r="AX141" s="1" t="s">
        <v>848</v>
      </c>
      <c r="AY141" s="1"/>
      <c r="AZ141" s="1"/>
      <c r="BA141" s="1"/>
      <c r="BB141" s="1"/>
      <c r="BC141" s="1"/>
      <c r="BD141" s="1"/>
      <c r="BE141" s="147">
        <f t="shared" si="5"/>
        <v>3008424</v>
      </c>
      <c r="BF141" t="s">
        <v>193</v>
      </c>
    </row>
    <row r="142" spans="1:58" ht="15.75" thickBot="1" x14ac:dyDescent="0.3">
      <c r="A142" s="3" t="s">
        <v>263</v>
      </c>
      <c r="B142" s="3" t="s">
        <v>525</v>
      </c>
      <c r="C142" s="4" t="s">
        <v>572</v>
      </c>
      <c r="D142" s="1" t="s">
        <v>917</v>
      </c>
      <c r="E142" s="2" t="s">
        <v>838</v>
      </c>
      <c r="F142" s="1">
        <v>1888</v>
      </c>
      <c r="G142" s="1">
        <v>495712</v>
      </c>
      <c r="H142" s="1">
        <v>1</v>
      </c>
      <c r="I142" s="1">
        <v>2478560</v>
      </c>
      <c r="J142" s="1">
        <v>8</v>
      </c>
      <c r="K142" s="1"/>
      <c r="L142" s="1"/>
      <c r="M142" s="1"/>
      <c r="N142" s="1"/>
      <c r="O142" s="67">
        <v>495712</v>
      </c>
      <c r="P142" s="1">
        <v>495712</v>
      </c>
      <c r="Q142" s="1">
        <v>495712</v>
      </c>
      <c r="R142" s="1">
        <v>495712</v>
      </c>
      <c r="S142" s="1">
        <v>495712</v>
      </c>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t="s">
        <v>839</v>
      </c>
      <c r="AS142" s="1" t="s">
        <v>914</v>
      </c>
      <c r="AT142" s="1" t="s">
        <v>915</v>
      </c>
      <c r="AU142" s="1" t="s">
        <v>854</v>
      </c>
      <c r="AV142" s="1" t="s">
        <v>909</v>
      </c>
      <c r="AW142" s="1" t="s">
        <v>909</v>
      </c>
      <c r="AX142" s="1" t="s">
        <v>848</v>
      </c>
      <c r="AY142" s="1"/>
      <c r="AZ142" s="1"/>
      <c r="BA142" s="1"/>
      <c r="BB142" s="1"/>
      <c r="BC142" s="1"/>
      <c r="BD142" s="1"/>
      <c r="BE142" s="147">
        <f t="shared" si="5"/>
        <v>2478560</v>
      </c>
      <c r="BF142" t="s">
        <v>193</v>
      </c>
    </row>
    <row r="143" spans="1:58" ht="15.75" thickBot="1" x14ac:dyDescent="0.3">
      <c r="A143" s="3" t="s">
        <v>263</v>
      </c>
      <c r="B143" s="3" t="s">
        <v>531</v>
      </c>
      <c r="C143" s="4" t="s">
        <v>572</v>
      </c>
      <c r="D143" s="1" t="s">
        <v>917</v>
      </c>
      <c r="E143" s="2" t="s">
        <v>838</v>
      </c>
      <c r="F143" s="1">
        <v>1429</v>
      </c>
      <c r="G143" s="1">
        <v>486393</v>
      </c>
      <c r="H143" s="1">
        <v>1</v>
      </c>
      <c r="I143" s="1">
        <v>1910703</v>
      </c>
      <c r="J143" s="1">
        <v>15</v>
      </c>
      <c r="K143" s="1"/>
      <c r="L143" s="1"/>
      <c r="M143" s="1"/>
      <c r="N143" s="1"/>
      <c r="O143" s="67">
        <v>486393</v>
      </c>
      <c r="P143" s="1">
        <v>386946</v>
      </c>
      <c r="Q143" s="1">
        <v>278766</v>
      </c>
      <c r="R143" s="1">
        <v>278766</v>
      </c>
      <c r="S143" s="1">
        <v>277717</v>
      </c>
      <c r="T143" s="1">
        <v>195843</v>
      </c>
      <c r="U143" s="1">
        <v>1568</v>
      </c>
      <c r="V143" s="1">
        <v>1568</v>
      </c>
      <c r="W143" s="1">
        <v>1568</v>
      </c>
      <c r="X143" s="1">
        <v>1568</v>
      </c>
      <c r="Y143" s="1"/>
      <c r="Z143" s="1"/>
      <c r="AA143" s="1"/>
      <c r="AB143" s="1"/>
      <c r="AC143" s="1"/>
      <c r="AD143" s="1"/>
      <c r="AE143" s="1"/>
      <c r="AF143" s="1"/>
      <c r="AG143" s="1"/>
      <c r="AH143" s="1"/>
      <c r="AI143" s="1"/>
      <c r="AJ143" s="1"/>
      <c r="AK143" s="1"/>
      <c r="AL143" s="1"/>
      <c r="AM143" s="1"/>
      <c r="AN143" s="1"/>
      <c r="AO143" s="1"/>
      <c r="AP143" s="1"/>
      <c r="AQ143" s="1"/>
      <c r="AR143" s="1" t="s">
        <v>839</v>
      </c>
      <c r="AS143" s="1" t="s">
        <v>914</v>
      </c>
      <c r="AT143" s="1" t="s">
        <v>915</v>
      </c>
      <c r="AU143" s="1" t="s">
        <v>854</v>
      </c>
      <c r="AV143" s="1" t="s">
        <v>911</v>
      </c>
      <c r="AW143" s="1" t="s">
        <v>911</v>
      </c>
      <c r="AX143" s="1" t="s">
        <v>848</v>
      </c>
      <c r="AY143" s="1"/>
      <c r="AZ143" s="1"/>
      <c r="BA143" s="1"/>
      <c r="BB143" s="1"/>
      <c r="BC143" s="1"/>
      <c r="BD143" s="1"/>
      <c r="BE143" s="147">
        <f t="shared" si="5"/>
        <v>1910703</v>
      </c>
      <c r="BF143" t="s">
        <v>193</v>
      </c>
    </row>
    <row r="144" spans="1:58" ht="15.75" thickBot="1" x14ac:dyDescent="0.3">
      <c r="A144" s="3" t="s">
        <v>263</v>
      </c>
      <c r="B144" s="3" t="s">
        <v>575</v>
      </c>
      <c r="C144" s="4" t="s">
        <v>572</v>
      </c>
      <c r="D144" s="1" t="s">
        <v>917</v>
      </c>
      <c r="E144" s="2" t="s">
        <v>838</v>
      </c>
      <c r="F144" s="1">
        <v>12879</v>
      </c>
      <c r="G144" s="1">
        <v>398052</v>
      </c>
      <c r="H144" s="1">
        <v>1</v>
      </c>
      <c r="I144" s="1">
        <v>3338206</v>
      </c>
      <c r="J144" s="1">
        <v>20</v>
      </c>
      <c r="K144" s="1"/>
      <c r="L144" s="1"/>
      <c r="M144" s="1"/>
      <c r="N144" s="1"/>
      <c r="O144" s="67">
        <v>398052</v>
      </c>
      <c r="P144" s="1">
        <v>398052</v>
      </c>
      <c r="Q144" s="1">
        <v>398052</v>
      </c>
      <c r="R144" s="1">
        <v>398052</v>
      </c>
      <c r="S144" s="1">
        <v>398052</v>
      </c>
      <c r="T144" s="1">
        <v>398052</v>
      </c>
      <c r="U144" s="1">
        <v>398052</v>
      </c>
      <c r="V144" s="1">
        <v>183948</v>
      </c>
      <c r="W144" s="1">
        <v>183948</v>
      </c>
      <c r="X144" s="1">
        <v>183948</v>
      </c>
      <c r="Y144" s="1"/>
      <c r="Z144" s="1"/>
      <c r="AA144" s="1"/>
      <c r="AB144" s="1"/>
      <c r="AC144" s="1"/>
      <c r="AD144" s="1"/>
      <c r="AE144" s="1"/>
      <c r="AF144" s="1"/>
      <c r="AG144" s="1"/>
      <c r="AH144" s="1"/>
      <c r="AI144" s="1"/>
      <c r="AJ144" s="1"/>
      <c r="AK144" s="1"/>
      <c r="AL144" s="1"/>
      <c r="AM144" s="1"/>
      <c r="AN144" s="1"/>
      <c r="AO144" s="1"/>
      <c r="AP144" s="1"/>
      <c r="AQ144" s="1"/>
      <c r="AR144" s="1" t="s">
        <v>839</v>
      </c>
      <c r="AS144" s="1" t="s">
        <v>914</v>
      </c>
      <c r="AT144" s="1" t="s">
        <v>915</v>
      </c>
      <c r="AU144" s="1" t="s">
        <v>854</v>
      </c>
      <c r="AV144" s="1" t="s">
        <v>918</v>
      </c>
      <c r="AW144" s="1" t="s">
        <v>918</v>
      </c>
      <c r="AX144" s="1" t="s">
        <v>848</v>
      </c>
      <c r="AY144" s="1"/>
      <c r="AZ144" s="1"/>
      <c r="BA144" s="1"/>
      <c r="BB144" s="1"/>
      <c r="BC144" s="1"/>
      <c r="BD144" s="1"/>
      <c r="BE144" s="147">
        <f t="shared" si="5"/>
        <v>3338206</v>
      </c>
      <c r="BF144" t="s">
        <v>193</v>
      </c>
    </row>
    <row r="145" spans="1:58" ht="15.75" thickBot="1" x14ac:dyDescent="0.3">
      <c r="A145" s="3" t="s">
        <v>263</v>
      </c>
      <c r="B145" s="3" t="s">
        <v>533</v>
      </c>
      <c r="C145" s="4" t="s">
        <v>572</v>
      </c>
      <c r="D145" s="1" t="s">
        <v>917</v>
      </c>
      <c r="E145" s="2" t="s">
        <v>838</v>
      </c>
      <c r="F145" s="1">
        <v>2431</v>
      </c>
      <c r="G145" s="1">
        <v>341163</v>
      </c>
      <c r="H145" s="1">
        <v>1</v>
      </c>
      <c r="I145" s="1">
        <v>1945943</v>
      </c>
      <c r="J145" s="1">
        <v>18</v>
      </c>
      <c r="K145" s="1"/>
      <c r="L145" s="1"/>
      <c r="M145" s="1"/>
      <c r="N145" s="1"/>
      <c r="O145" s="67">
        <v>341163</v>
      </c>
      <c r="P145" s="1">
        <v>341163</v>
      </c>
      <c r="Q145" s="1">
        <v>341163</v>
      </c>
      <c r="R145" s="1">
        <v>341163</v>
      </c>
      <c r="S145" s="1">
        <v>341163</v>
      </c>
      <c r="T145" s="1">
        <v>240129</v>
      </c>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t="s">
        <v>839</v>
      </c>
      <c r="AS145" s="1" t="s">
        <v>914</v>
      </c>
      <c r="AT145" s="1" t="s">
        <v>915</v>
      </c>
      <c r="AU145" s="1" t="s">
        <v>854</v>
      </c>
      <c r="AV145" s="1" t="s">
        <v>882</v>
      </c>
      <c r="AW145" s="1" t="s">
        <v>882</v>
      </c>
      <c r="AX145" s="1" t="s">
        <v>848</v>
      </c>
      <c r="AY145" s="1"/>
      <c r="AZ145" s="1"/>
      <c r="BA145" s="1"/>
      <c r="BB145" s="1"/>
      <c r="BC145" s="1"/>
      <c r="BD145" s="1"/>
      <c r="BE145" s="147">
        <f t="shared" si="5"/>
        <v>1945943</v>
      </c>
      <c r="BF145" t="s">
        <v>193</v>
      </c>
    </row>
    <row r="146" spans="1:58" ht="15.75" thickBot="1" x14ac:dyDescent="0.3">
      <c r="A146" s="3" t="s">
        <v>539</v>
      </c>
      <c r="B146" s="3" t="s">
        <v>555</v>
      </c>
      <c r="C146" s="4" t="s">
        <v>572</v>
      </c>
      <c r="D146" s="1" t="s">
        <v>917</v>
      </c>
      <c r="E146" s="2" t="s">
        <v>838</v>
      </c>
      <c r="F146" s="1">
        <v>581</v>
      </c>
      <c r="G146" s="1">
        <v>289818</v>
      </c>
      <c r="H146" s="1">
        <v>1</v>
      </c>
      <c r="I146" s="1">
        <v>579635</v>
      </c>
      <c r="J146" s="1">
        <v>10</v>
      </c>
      <c r="K146" s="1"/>
      <c r="L146" s="1"/>
      <c r="M146" s="1"/>
      <c r="N146" s="1"/>
      <c r="O146" s="67">
        <v>289818</v>
      </c>
      <c r="P146" s="1">
        <v>289818</v>
      </c>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t="s">
        <v>839</v>
      </c>
      <c r="AS146" s="1" t="s">
        <v>914</v>
      </c>
      <c r="AT146" s="1" t="s">
        <v>915</v>
      </c>
      <c r="AU146" s="1" t="s">
        <v>854</v>
      </c>
      <c r="AV146" s="1"/>
      <c r="AW146" s="1"/>
      <c r="AX146" s="1"/>
      <c r="AY146" s="1"/>
      <c r="AZ146" s="1"/>
      <c r="BA146" s="1"/>
      <c r="BB146" s="1"/>
      <c r="BC146" s="1"/>
      <c r="BD146" s="1"/>
      <c r="BE146" s="147">
        <f t="shared" si="5"/>
        <v>579635</v>
      </c>
      <c r="BF146" t="s">
        <v>193</v>
      </c>
    </row>
    <row r="147" spans="1:58" ht="15.75" thickBot="1" x14ac:dyDescent="0.3">
      <c r="A147" s="3" t="s">
        <v>263</v>
      </c>
      <c r="B147" s="3" t="s">
        <v>536</v>
      </c>
      <c r="C147" s="4" t="s">
        <v>572</v>
      </c>
      <c r="D147" s="1" t="s">
        <v>917</v>
      </c>
      <c r="E147" s="2" t="s">
        <v>838</v>
      </c>
      <c r="F147" s="1">
        <v>12746</v>
      </c>
      <c r="G147" s="1">
        <v>289435</v>
      </c>
      <c r="H147" s="1">
        <v>1</v>
      </c>
      <c r="I147" s="1">
        <v>2593405</v>
      </c>
      <c r="J147" s="1">
        <v>20</v>
      </c>
      <c r="K147" s="1"/>
      <c r="L147" s="1"/>
      <c r="M147" s="1"/>
      <c r="N147" s="1"/>
      <c r="O147" s="67">
        <v>289435</v>
      </c>
      <c r="P147" s="1">
        <v>289435</v>
      </c>
      <c r="Q147" s="1">
        <v>289435</v>
      </c>
      <c r="R147" s="1">
        <v>287806</v>
      </c>
      <c r="S147" s="1">
        <v>286885</v>
      </c>
      <c r="T147" s="1">
        <v>286885</v>
      </c>
      <c r="U147" s="1">
        <v>286885</v>
      </c>
      <c r="V147" s="1">
        <v>192213</v>
      </c>
      <c r="W147" s="1">
        <v>192213</v>
      </c>
      <c r="X147" s="1">
        <v>192213</v>
      </c>
      <c r="Y147" s="1"/>
      <c r="Z147" s="1"/>
      <c r="AA147" s="1"/>
      <c r="AB147" s="1"/>
      <c r="AC147" s="1"/>
      <c r="AD147" s="1"/>
      <c r="AE147" s="1"/>
      <c r="AF147" s="1"/>
      <c r="AG147" s="1"/>
      <c r="AH147" s="1"/>
      <c r="AI147" s="1"/>
      <c r="AJ147" s="1"/>
      <c r="AK147" s="1"/>
      <c r="AL147" s="1"/>
      <c r="AM147" s="1"/>
      <c r="AN147" s="1"/>
      <c r="AO147" s="1"/>
      <c r="AP147" s="1"/>
      <c r="AQ147" s="1"/>
      <c r="AR147" s="1" t="s">
        <v>839</v>
      </c>
      <c r="AS147" s="1" t="s">
        <v>914</v>
      </c>
      <c r="AT147" s="1" t="s">
        <v>915</v>
      </c>
      <c r="AU147" s="1" t="s">
        <v>854</v>
      </c>
      <c r="AV147" s="1" t="s">
        <v>916</v>
      </c>
      <c r="AW147" s="1" t="s">
        <v>916</v>
      </c>
      <c r="AX147" s="1" t="s">
        <v>848</v>
      </c>
      <c r="AY147" s="1"/>
      <c r="AZ147" s="1"/>
      <c r="BA147" s="1"/>
      <c r="BB147" s="1"/>
      <c r="BC147" s="1"/>
      <c r="BD147" s="1"/>
      <c r="BE147" s="147">
        <f t="shared" si="5"/>
        <v>2593405</v>
      </c>
      <c r="BF147" t="s">
        <v>193</v>
      </c>
    </row>
    <row r="148" spans="1:58" ht="15.75" thickBot="1" x14ac:dyDescent="0.3">
      <c r="A148" s="3" t="s">
        <v>263</v>
      </c>
      <c r="B148" s="3" t="s">
        <v>576</v>
      </c>
      <c r="C148" s="4" t="s">
        <v>572</v>
      </c>
      <c r="D148" s="1" t="s">
        <v>917</v>
      </c>
      <c r="E148" s="2" t="s">
        <v>838</v>
      </c>
      <c r="F148" s="1">
        <v>1684</v>
      </c>
      <c r="G148" s="1">
        <v>261513</v>
      </c>
      <c r="H148" s="1">
        <v>1</v>
      </c>
      <c r="I148" s="1">
        <v>507154</v>
      </c>
      <c r="J148" s="1">
        <v>10</v>
      </c>
      <c r="K148" s="1"/>
      <c r="L148" s="1"/>
      <c r="M148" s="1"/>
      <c r="N148" s="1"/>
      <c r="O148" s="67">
        <v>261513</v>
      </c>
      <c r="P148" s="1">
        <v>245642</v>
      </c>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t="s">
        <v>839</v>
      </c>
      <c r="AS148" s="1" t="s">
        <v>914</v>
      </c>
      <c r="AT148" s="1" t="s">
        <v>915</v>
      </c>
      <c r="AU148" s="1" t="s">
        <v>854</v>
      </c>
      <c r="AV148" s="1" t="s">
        <v>918</v>
      </c>
      <c r="AW148" s="1" t="s">
        <v>918</v>
      </c>
      <c r="AX148" s="1" t="s">
        <v>848</v>
      </c>
      <c r="AY148" s="1"/>
      <c r="AZ148" s="1"/>
      <c r="BA148" s="1"/>
      <c r="BB148" s="1"/>
      <c r="BC148" s="1"/>
      <c r="BD148" s="1"/>
      <c r="BE148" s="147">
        <f t="shared" si="5"/>
        <v>507154</v>
      </c>
      <c r="BF148" t="s">
        <v>193</v>
      </c>
    </row>
    <row r="149" spans="1:58" ht="15.75" thickBot="1" x14ac:dyDescent="0.3">
      <c r="A149" s="3" t="s">
        <v>263</v>
      </c>
      <c r="B149" s="3" t="s">
        <v>530</v>
      </c>
      <c r="C149" s="4" t="s">
        <v>572</v>
      </c>
      <c r="D149" s="1" t="s">
        <v>917</v>
      </c>
      <c r="E149" s="2" t="s">
        <v>838</v>
      </c>
      <c r="F149" s="1">
        <v>2308</v>
      </c>
      <c r="G149" s="1">
        <v>236204</v>
      </c>
      <c r="H149" s="1">
        <v>1</v>
      </c>
      <c r="I149" s="1">
        <v>2362037</v>
      </c>
      <c r="J149" s="1">
        <v>10</v>
      </c>
      <c r="K149" s="1"/>
      <c r="L149" s="1"/>
      <c r="M149" s="1"/>
      <c r="N149" s="1"/>
      <c r="O149" s="67">
        <v>236204</v>
      </c>
      <c r="P149" s="1">
        <v>236204</v>
      </c>
      <c r="Q149" s="1">
        <v>236204</v>
      </c>
      <c r="R149" s="1">
        <v>236204</v>
      </c>
      <c r="S149" s="1">
        <v>236204</v>
      </c>
      <c r="T149" s="1">
        <v>236204</v>
      </c>
      <c r="U149" s="1">
        <v>236204</v>
      </c>
      <c r="V149" s="1">
        <v>236204</v>
      </c>
      <c r="W149" s="1">
        <v>236204</v>
      </c>
      <c r="X149" s="1">
        <v>236204</v>
      </c>
      <c r="Y149" s="1"/>
      <c r="Z149" s="1"/>
      <c r="AA149" s="1"/>
      <c r="AB149" s="1"/>
      <c r="AC149" s="1"/>
      <c r="AD149" s="1"/>
      <c r="AE149" s="1"/>
      <c r="AF149" s="1"/>
      <c r="AG149" s="1"/>
      <c r="AH149" s="1"/>
      <c r="AI149" s="1"/>
      <c r="AJ149" s="1"/>
      <c r="AK149" s="1"/>
      <c r="AL149" s="1"/>
      <c r="AM149" s="1"/>
      <c r="AN149" s="1"/>
      <c r="AO149" s="1"/>
      <c r="AP149" s="1"/>
      <c r="AQ149" s="1"/>
      <c r="AR149" s="1" t="s">
        <v>839</v>
      </c>
      <c r="AS149" s="1" t="s">
        <v>914</v>
      </c>
      <c r="AT149" s="1" t="s">
        <v>915</v>
      </c>
      <c r="AU149" s="1" t="s">
        <v>854</v>
      </c>
      <c r="AV149" s="1" t="s">
        <v>911</v>
      </c>
      <c r="AW149" s="1" t="s">
        <v>911</v>
      </c>
      <c r="AX149" s="1" t="s">
        <v>848</v>
      </c>
      <c r="AY149" s="1"/>
      <c r="AZ149" s="1"/>
      <c r="BA149" s="1"/>
      <c r="BB149" s="1"/>
      <c r="BC149" s="1"/>
      <c r="BD149" s="1"/>
      <c r="BE149" s="147">
        <f t="shared" si="5"/>
        <v>2362037</v>
      </c>
      <c r="BF149" t="s">
        <v>193</v>
      </c>
    </row>
    <row r="150" spans="1:58" ht="15.75" thickBot="1" x14ac:dyDescent="0.3">
      <c r="A150" s="3" t="s">
        <v>263</v>
      </c>
      <c r="B150" s="3" t="s">
        <v>534</v>
      </c>
      <c r="C150" s="4" t="s">
        <v>572</v>
      </c>
      <c r="D150" s="1" t="s">
        <v>917</v>
      </c>
      <c r="E150" s="2" t="s">
        <v>838</v>
      </c>
      <c r="F150" s="1">
        <v>271</v>
      </c>
      <c r="G150" s="1">
        <v>214677</v>
      </c>
      <c r="H150" s="1">
        <v>1</v>
      </c>
      <c r="I150" s="1">
        <v>551018</v>
      </c>
      <c r="J150" s="1">
        <v>6</v>
      </c>
      <c r="K150" s="1"/>
      <c r="L150" s="1"/>
      <c r="M150" s="1"/>
      <c r="N150" s="1"/>
      <c r="O150" s="67">
        <v>214677</v>
      </c>
      <c r="P150" s="1">
        <v>137559</v>
      </c>
      <c r="Q150" s="1">
        <v>53669</v>
      </c>
      <c r="R150" s="1">
        <v>53669</v>
      </c>
      <c r="S150" s="1">
        <v>53669</v>
      </c>
      <c r="T150" s="1">
        <v>37775</v>
      </c>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t="s">
        <v>839</v>
      </c>
      <c r="AS150" s="1" t="s">
        <v>914</v>
      </c>
      <c r="AT150" s="1" t="s">
        <v>915</v>
      </c>
      <c r="AU150" s="1" t="s">
        <v>854</v>
      </c>
      <c r="AV150" s="1" t="s">
        <v>882</v>
      </c>
      <c r="AW150" s="1" t="s">
        <v>882</v>
      </c>
      <c r="AX150" s="1" t="s">
        <v>848</v>
      </c>
      <c r="AY150" s="1"/>
      <c r="AZ150" s="1"/>
      <c r="BA150" s="1"/>
      <c r="BB150" s="1"/>
      <c r="BC150" s="1"/>
      <c r="BD150" s="1"/>
      <c r="BE150" s="147">
        <f t="shared" si="5"/>
        <v>551018</v>
      </c>
      <c r="BF150" t="s">
        <v>193</v>
      </c>
    </row>
    <row r="151" spans="1:58" ht="15.75" thickBot="1" x14ac:dyDescent="0.3">
      <c r="A151" s="3" t="s">
        <v>577</v>
      </c>
      <c r="B151" s="3" t="s">
        <v>578</v>
      </c>
      <c r="C151" s="4" t="s">
        <v>572</v>
      </c>
      <c r="D151" s="1" t="s">
        <v>917</v>
      </c>
      <c r="E151" s="2" t="s">
        <v>838</v>
      </c>
      <c r="F151" s="1">
        <v>471</v>
      </c>
      <c r="G151" s="1">
        <v>196454</v>
      </c>
      <c r="H151" s="1">
        <v>1</v>
      </c>
      <c r="I151" s="1">
        <v>3339720</v>
      </c>
      <c r="J151" s="1">
        <v>17</v>
      </c>
      <c r="K151" s="1"/>
      <c r="L151" s="1"/>
      <c r="M151" s="1"/>
      <c r="N151" s="1"/>
      <c r="O151" s="67">
        <v>196454</v>
      </c>
      <c r="P151" s="1">
        <v>196454</v>
      </c>
      <c r="Q151" s="1">
        <v>196454</v>
      </c>
      <c r="R151" s="1">
        <v>196454</v>
      </c>
      <c r="S151" s="1">
        <v>196454</v>
      </c>
      <c r="T151" s="1">
        <v>196454</v>
      </c>
      <c r="U151" s="1">
        <v>196454</v>
      </c>
      <c r="V151" s="1">
        <v>196454</v>
      </c>
      <c r="W151" s="1">
        <v>196454</v>
      </c>
      <c r="X151" s="1">
        <v>196454</v>
      </c>
      <c r="Y151" s="1">
        <v>196454</v>
      </c>
      <c r="Z151" s="1">
        <v>196454</v>
      </c>
      <c r="AA151" s="1">
        <v>196454</v>
      </c>
      <c r="AB151" s="1">
        <v>196454</v>
      </c>
      <c r="AC151" s="1">
        <v>196454</v>
      </c>
      <c r="AD151" s="1">
        <v>196454</v>
      </c>
      <c r="AE151" s="1">
        <v>196454</v>
      </c>
      <c r="AF151" s="1"/>
      <c r="AG151" s="1"/>
      <c r="AH151" s="1"/>
      <c r="AI151" s="1"/>
      <c r="AJ151" s="1"/>
      <c r="AK151" s="1"/>
      <c r="AL151" s="1"/>
      <c r="AM151" s="1"/>
      <c r="AN151" s="1"/>
      <c r="AO151" s="1"/>
      <c r="AP151" s="1"/>
      <c r="AQ151" s="1"/>
      <c r="AR151" s="1" t="s">
        <v>839</v>
      </c>
      <c r="AS151" s="1" t="s">
        <v>914</v>
      </c>
      <c r="AT151" s="1" t="s">
        <v>915</v>
      </c>
      <c r="AU151" s="1" t="s">
        <v>854</v>
      </c>
      <c r="AV151" s="1"/>
      <c r="AW151" s="1"/>
      <c r="AX151" s="1"/>
      <c r="AY151" s="1"/>
      <c r="AZ151" s="1"/>
      <c r="BA151" s="1"/>
      <c r="BB151" s="1"/>
      <c r="BC151" s="1"/>
      <c r="BD151" s="1"/>
      <c r="BE151" s="147">
        <f t="shared" si="5"/>
        <v>3339720</v>
      </c>
      <c r="BF151" t="s">
        <v>193</v>
      </c>
    </row>
    <row r="152" spans="1:58" ht="15.75" thickBot="1" x14ac:dyDescent="0.3">
      <c r="A152" s="3" t="s">
        <v>263</v>
      </c>
      <c r="B152" s="3" t="s">
        <v>526</v>
      </c>
      <c r="C152" s="4" t="s">
        <v>572</v>
      </c>
      <c r="D152" s="1" t="s">
        <v>917</v>
      </c>
      <c r="E152" s="2" t="s">
        <v>838</v>
      </c>
      <c r="F152" s="1">
        <v>896</v>
      </c>
      <c r="G152" s="1">
        <v>186739</v>
      </c>
      <c r="H152" s="1">
        <v>1</v>
      </c>
      <c r="I152" s="1">
        <v>1067441</v>
      </c>
      <c r="J152" s="1">
        <v>3</v>
      </c>
      <c r="K152" s="1"/>
      <c r="L152" s="1"/>
      <c r="M152" s="1"/>
      <c r="N152" s="1"/>
      <c r="O152" s="67">
        <v>186739</v>
      </c>
      <c r="P152" s="1">
        <v>186739</v>
      </c>
      <c r="Q152" s="1">
        <v>186739</v>
      </c>
      <c r="R152" s="1">
        <v>186739</v>
      </c>
      <c r="S152" s="1">
        <v>186739</v>
      </c>
      <c r="T152" s="1">
        <v>131596</v>
      </c>
      <c r="U152" s="1">
        <v>537</v>
      </c>
      <c r="V152" s="1">
        <v>537</v>
      </c>
      <c r="W152" s="1">
        <v>537</v>
      </c>
      <c r="X152" s="1">
        <v>537</v>
      </c>
      <c r="Y152" s="1"/>
      <c r="Z152" s="1"/>
      <c r="AA152" s="1"/>
      <c r="AB152" s="1"/>
      <c r="AC152" s="1"/>
      <c r="AD152" s="1"/>
      <c r="AE152" s="1"/>
      <c r="AF152" s="1"/>
      <c r="AG152" s="1"/>
      <c r="AH152" s="1"/>
      <c r="AI152" s="1"/>
      <c r="AJ152" s="1"/>
      <c r="AK152" s="1"/>
      <c r="AL152" s="1"/>
      <c r="AM152" s="1"/>
      <c r="AN152" s="1"/>
      <c r="AO152" s="1"/>
      <c r="AP152" s="1"/>
      <c r="AQ152" s="1"/>
      <c r="AR152" s="1" t="s">
        <v>839</v>
      </c>
      <c r="AS152" s="1" t="s">
        <v>914</v>
      </c>
      <c r="AT152" s="1" t="s">
        <v>915</v>
      </c>
      <c r="AU152" s="1" t="s">
        <v>854</v>
      </c>
      <c r="AV152" s="1" t="s">
        <v>911</v>
      </c>
      <c r="AW152" s="1" t="s">
        <v>911</v>
      </c>
      <c r="AX152" s="1" t="s">
        <v>848</v>
      </c>
      <c r="AY152" s="1"/>
      <c r="AZ152" s="1"/>
      <c r="BA152" s="1"/>
      <c r="BB152" s="1"/>
      <c r="BC152" s="1"/>
      <c r="BD152" s="1"/>
      <c r="BE152" s="147">
        <f t="shared" si="5"/>
        <v>1067441</v>
      </c>
      <c r="BF152" t="s">
        <v>193</v>
      </c>
    </row>
    <row r="153" spans="1:58" ht="15.75" thickBot="1" x14ac:dyDescent="0.3">
      <c r="A153" s="3" t="s">
        <v>539</v>
      </c>
      <c r="B153" s="3" t="s">
        <v>540</v>
      </c>
      <c r="C153" s="4" t="s">
        <v>572</v>
      </c>
      <c r="D153" s="1" t="s">
        <v>917</v>
      </c>
      <c r="E153" s="2" t="s">
        <v>838</v>
      </c>
      <c r="F153" s="1">
        <v>1242</v>
      </c>
      <c r="G153" s="1">
        <v>109667</v>
      </c>
      <c r="H153" s="1">
        <v>1</v>
      </c>
      <c r="I153" s="1">
        <v>886108</v>
      </c>
      <c r="J153" s="1">
        <v>6</v>
      </c>
      <c r="K153" s="1"/>
      <c r="L153" s="1"/>
      <c r="M153" s="1"/>
      <c r="N153" s="1"/>
      <c r="O153" s="67">
        <v>109667</v>
      </c>
      <c r="P153" s="1">
        <v>109667</v>
      </c>
      <c r="Q153" s="1">
        <v>109667</v>
      </c>
      <c r="R153" s="1">
        <v>109667</v>
      </c>
      <c r="S153" s="1">
        <v>109667</v>
      </c>
      <c r="T153" s="1">
        <v>30707</v>
      </c>
      <c r="U153" s="1">
        <v>30707</v>
      </c>
      <c r="V153" s="1">
        <v>30707</v>
      </c>
      <c r="W153" s="1">
        <v>30707</v>
      </c>
      <c r="X153" s="1">
        <v>30707</v>
      </c>
      <c r="Y153" s="1">
        <v>30707</v>
      </c>
      <c r="Z153" s="1">
        <v>30707</v>
      </c>
      <c r="AA153" s="1">
        <v>30707</v>
      </c>
      <c r="AB153" s="1">
        <v>30707</v>
      </c>
      <c r="AC153" s="1">
        <v>30707</v>
      </c>
      <c r="AD153" s="1">
        <v>30707</v>
      </c>
      <c r="AE153" s="1"/>
      <c r="AF153" s="1"/>
      <c r="AG153" s="1"/>
      <c r="AH153" s="1"/>
      <c r="AI153" s="1"/>
      <c r="AJ153" s="1"/>
      <c r="AK153" s="1"/>
      <c r="AL153" s="1"/>
      <c r="AM153" s="1"/>
      <c r="AN153" s="1"/>
      <c r="AO153" s="1"/>
      <c r="AP153" s="1"/>
      <c r="AQ153" s="1"/>
      <c r="AR153" s="1" t="s">
        <v>839</v>
      </c>
      <c r="AS153" s="1" t="s">
        <v>914</v>
      </c>
      <c r="AT153" s="1" t="s">
        <v>915</v>
      </c>
      <c r="AU153" s="1" t="s">
        <v>854</v>
      </c>
      <c r="AV153" s="1"/>
      <c r="AW153" s="1"/>
      <c r="AX153" s="1"/>
      <c r="AY153" s="1"/>
      <c r="AZ153" s="1"/>
      <c r="BA153" s="1"/>
      <c r="BB153" s="1"/>
      <c r="BC153" s="1"/>
      <c r="BD153" s="1"/>
      <c r="BE153" s="147">
        <f t="shared" si="5"/>
        <v>886108</v>
      </c>
      <c r="BF153" t="s">
        <v>193</v>
      </c>
    </row>
    <row r="154" spans="1:58" ht="15.75" thickBot="1" x14ac:dyDescent="0.3">
      <c r="A154" s="3" t="s">
        <v>263</v>
      </c>
      <c r="B154" s="3" t="s">
        <v>535</v>
      </c>
      <c r="C154" s="4" t="s">
        <v>572</v>
      </c>
      <c r="D154" s="1" t="s">
        <v>917</v>
      </c>
      <c r="E154" s="2" t="s">
        <v>838</v>
      </c>
      <c r="F154" s="1">
        <v>796</v>
      </c>
      <c r="G154" s="1">
        <v>105137</v>
      </c>
      <c r="H154" s="1">
        <v>1</v>
      </c>
      <c r="I154" s="1">
        <v>785215</v>
      </c>
      <c r="J154" s="1">
        <v>3</v>
      </c>
      <c r="K154" s="1"/>
      <c r="L154" s="1"/>
      <c r="M154" s="1"/>
      <c r="N154" s="1"/>
      <c r="O154" s="67">
        <v>105137</v>
      </c>
      <c r="P154" s="1">
        <v>105137</v>
      </c>
      <c r="Q154" s="1">
        <v>105137</v>
      </c>
      <c r="R154" s="1">
        <v>105137</v>
      </c>
      <c r="S154" s="1">
        <v>65023</v>
      </c>
      <c r="T154" s="1">
        <v>59928</v>
      </c>
      <c r="U154" s="1">
        <v>59928</v>
      </c>
      <c r="V154" s="1">
        <v>59928</v>
      </c>
      <c r="W154" s="1">
        <v>59928</v>
      </c>
      <c r="X154" s="1">
        <v>59928</v>
      </c>
      <c r="Y154" s="1"/>
      <c r="Z154" s="1"/>
      <c r="AA154" s="1"/>
      <c r="AB154" s="1"/>
      <c r="AC154" s="1"/>
      <c r="AD154" s="1"/>
      <c r="AE154" s="1"/>
      <c r="AF154" s="1"/>
      <c r="AG154" s="1"/>
      <c r="AH154" s="1"/>
      <c r="AI154" s="1"/>
      <c r="AJ154" s="1"/>
      <c r="AK154" s="1"/>
      <c r="AL154" s="1"/>
      <c r="AM154" s="1"/>
      <c r="AN154" s="1"/>
      <c r="AO154" s="1"/>
      <c r="AP154" s="1"/>
      <c r="AQ154" s="1"/>
      <c r="AR154" s="1" t="s">
        <v>839</v>
      </c>
      <c r="AS154" s="1" t="s">
        <v>914</v>
      </c>
      <c r="AT154" s="1" t="s">
        <v>915</v>
      </c>
      <c r="AU154" s="1" t="s">
        <v>854</v>
      </c>
      <c r="AV154" s="1" t="s">
        <v>911</v>
      </c>
      <c r="AW154" s="1" t="s">
        <v>911</v>
      </c>
      <c r="AX154" s="1" t="s">
        <v>848</v>
      </c>
      <c r="AY154" s="1"/>
      <c r="AZ154" s="1"/>
      <c r="BA154" s="1"/>
      <c r="BB154" s="1"/>
      <c r="BC154" s="1"/>
      <c r="BD154" s="1"/>
      <c r="BE154" s="147">
        <f t="shared" si="5"/>
        <v>785215</v>
      </c>
      <c r="BF154" t="s">
        <v>193</v>
      </c>
    </row>
    <row r="155" spans="1:58" ht="15.75" thickBot="1" x14ac:dyDescent="0.3">
      <c r="A155" s="3" t="s">
        <v>263</v>
      </c>
      <c r="B155" s="3" t="s">
        <v>528</v>
      </c>
      <c r="C155" s="4" t="s">
        <v>572</v>
      </c>
      <c r="D155" s="1" t="s">
        <v>917</v>
      </c>
      <c r="E155" s="2" t="s">
        <v>838</v>
      </c>
      <c r="F155" s="1">
        <v>60</v>
      </c>
      <c r="G155" s="1">
        <v>70657</v>
      </c>
      <c r="H155" s="1">
        <v>1</v>
      </c>
      <c r="I155" s="1">
        <v>403020</v>
      </c>
      <c r="J155" s="1">
        <v>10</v>
      </c>
      <c r="K155" s="1"/>
      <c r="L155" s="1"/>
      <c r="M155" s="1"/>
      <c r="N155" s="1"/>
      <c r="O155" s="67">
        <v>70657</v>
      </c>
      <c r="P155" s="1">
        <v>70657</v>
      </c>
      <c r="Q155" s="1">
        <v>70657</v>
      </c>
      <c r="R155" s="1">
        <v>70657</v>
      </c>
      <c r="S155" s="1">
        <v>70657</v>
      </c>
      <c r="T155" s="1">
        <v>49733</v>
      </c>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t="s">
        <v>839</v>
      </c>
      <c r="AS155" s="1" t="s">
        <v>914</v>
      </c>
      <c r="AT155" s="1" t="s">
        <v>915</v>
      </c>
      <c r="AU155" s="1" t="s">
        <v>854</v>
      </c>
      <c r="AV155" s="1" t="s">
        <v>911</v>
      </c>
      <c r="AW155" s="1" t="s">
        <v>911</v>
      </c>
      <c r="AX155" s="1" t="s">
        <v>848</v>
      </c>
      <c r="AY155" s="1"/>
      <c r="AZ155" s="1"/>
      <c r="BA155" s="1"/>
      <c r="BB155" s="1"/>
      <c r="BC155" s="1"/>
      <c r="BD155" s="1"/>
      <c r="BE155" s="147">
        <f t="shared" si="5"/>
        <v>403020</v>
      </c>
      <c r="BF155" t="s">
        <v>193</v>
      </c>
    </row>
    <row r="156" spans="1:58" ht="15.75" thickBot="1" x14ac:dyDescent="0.3">
      <c r="A156" s="3" t="s">
        <v>548</v>
      </c>
      <c r="B156" s="3" t="s">
        <v>553</v>
      </c>
      <c r="C156" s="4" t="s">
        <v>572</v>
      </c>
      <c r="D156" s="1" t="s">
        <v>917</v>
      </c>
      <c r="E156" s="2" t="s">
        <v>838</v>
      </c>
      <c r="F156" s="1">
        <v>5561</v>
      </c>
      <c r="G156" s="1">
        <v>54150</v>
      </c>
      <c r="H156" s="1">
        <v>1</v>
      </c>
      <c r="I156" s="1">
        <v>541500</v>
      </c>
      <c r="J156" s="1">
        <v>15</v>
      </c>
      <c r="K156" s="1"/>
      <c r="L156" s="1"/>
      <c r="M156" s="1"/>
      <c r="N156" s="1"/>
      <c r="O156" s="67">
        <v>54150</v>
      </c>
      <c r="P156" s="1">
        <v>54150</v>
      </c>
      <c r="Q156" s="1">
        <v>54150</v>
      </c>
      <c r="R156" s="1">
        <v>54150</v>
      </c>
      <c r="S156" s="1">
        <v>54150</v>
      </c>
      <c r="T156" s="1">
        <v>54150</v>
      </c>
      <c r="U156" s="1">
        <v>54150</v>
      </c>
      <c r="V156" s="1">
        <v>54150</v>
      </c>
      <c r="W156" s="1">
        <v>54150</v>
      </c>
      <c r="X156" s="1">
        <v>54150</v>
      </c>
      <c r="Y156" s="1"/>
      <c r="Z156" s="1"/>
      <c r="AA156" s="1"/>
      <c r="AB156" s="1"/>
      <c r="AC156" s="1"/>
      <c r="AD156" s="1"/>
      <c r="AE156" s="1"/>
      <c r="AF156" s="1"/>
      <c r="AG156" s="1"/>
      <c r="AH156" s="1"/>
      <c r="AI156" s="1"/>
      <c r="AJ156" s="1"/>
      <c r="AK156" s="1"/>
      <c r="AL156" s="1"/>
      <c r="AM156" s="1"/>
      <c r="AN156" s="1"/>
      <c r="AO156" s="1"/>
      <c r="AP156" s="1"/>
      <c r="AQ156" s="1"/>
      <c r="AR156" s="1" t="s">
        <v>839</v>
      </c>
      <c r="AS156" s="1" t="s">
        <v>914</v>
      </c>
      <c r="AT156" s="1" t="s">
        <v>915</v>
      </c>
      <c r="AU156" s="1" t="s">
        <v>854</v>
      </c>
      <c r="AV156" s="1"/>
      <c r="AW156" s="1"/>
      <c r="AX156" s="1"/>
      <c r="AY156" s="1"/>
      <c r="AZ156" s="1"/>
      <c r="BA156" s="1"/>
      <c r="BB156" s="1"/>
      <c r="BC156" s="1"/>
      <c r="BD156" s="1"/>
      <c r="BE156" s="147">
        <f t="shared" si="5"/>
        <v>541500</v>
      </c>
      <c r="BF156" t="s">
        <v>193</v>
      </c>
    </row>
    <row r="157" spans="1:58" ht="15.75" thickBot="1" x14ac:dyDescent="0.3">
      <c r="A157" s="3" t="s">
        <v>548</v>
      </c>
      <c r="B157" s="3" t="s">
        <v>549</v>
      </c>
      <c r="C157" s="4" t="s">
        <v>572</v>
      </c>
      <c r="D157" s="1" t="s">
        <v>917</v>
      </c>
      <c r="E157" s="2" t="s">
        <v>838</v>
      </c>
      <c r="F157" s="1">
        <v>205</v>
      </c>
      <c r="G157" s="1">
        <v>51737</v>
      </c>
      <c r="H157" s="1">
        <v>1</v>
      </c>
      <c r="I157" s="1">
        <v>517366</v>
      </c>
      <c r="J157" s="1">
        <v>7</v>
      </c>
      <c r="K157" s="1"/>
      <c r="L157" s="1"/>
      <c r="M157" s="1"/>
      <c r="N157" s="1"/>
      <c r="O157" s="67">
        <v>51737</v>
      </c>
      <c r="P157" s="1">
        <v>51737</v>
      </c>
      <c r="Q157" s="1">
        <v>51737</v>
      </c>
      <c r="R157" s="1">
        <v>51737</v>
      </c>
      <c r="S157" s="1">
        <v>51737</v>
      </c>
      <c r="T157" s="1">
        <v>51737</v>
      </c>
      <c r="U157" s="1">
        <v>51737</v>
      </c>
      <c r="V157" s="1">
        <v>51737</v>
      </c>
      <c r="W157" s="1">
        <v>51737</v>
      </c>
      <c r="X157" s="1">
        <v>51737</v>
      </c>
      <c r="Y157" s="1"/>
      <c r="Z157" s="1"/>
      <c r="AA157" s="1"/>
      <c r="AB157" s="1"/>
      <c r="AC157" s="1"/>
      <c r="AD157" s="1"/>
      <c r="AE157" s="1"/>
      <c r="AF157" s="1"/>
      <c r="AG157" s="1"/>
      <c r="AH157" s="1"/>
      <c r="AI157" s="1"/>
      <c r="AJ157" s="1"/>
      <c r="AK157" s="1"/>
      <c r="AL157" s="1"/>
      <c r="AM157" s="1"/>
      <c r="AN157" s="1"/>
      <c r="AO157" s="1"/>
      <c r="AP157" s="1"/>
      <c r="AQ157" s="1"/>
      <c r="AR157" s="1" t="s">
        <v>839</v>
      </c>
      <c r="AS157" s="1" t="s">
        <v>914</v>
      </c>
      <c r="AT157" s="1" t="s">
        <v>915</v>
      </c>
      <c r="AU157" s="1" t="s">
        <v>854</v>
      </c>
      <c r="AV157" s="1"/>
      <c r="AW157" s="1"/>
      <c r="AX157" s="1"/>
      <c r="AY157" s="1"/>
      <c r="AZ157" s="1"/>
      <c r="BA157" s="1"/>
      <c r="BB157" s="1"/>
      <c r="BC157" s="1"/>
      <c r="BD157" s="1"/>
      <c r="BE157" s="147">
        <f t="shared" si="5"/>
        <v>517366</v>
      </c>
      <c r="BF157" t="s">
        <v>193</v>
      </c>
    </row>
    <row r="158" spans="1:58" ht="15.75" thickBot="1" x14ac:dyDescent="0.3">
      <c r="A158" s="3" t="s">
        <v>263</v>
      </c>
      <c r="B158" s="3" t="s">
        <v>579</v>
      </c>
      <c r="C158" s="4" t="s">
        <v>572</v>
      </c>
      <c r="D158" s="1" t="s">
        <v>917</v>
      </c>
      <c r="E158" s="2" t="s">
        <v>838</v>
      </c>
      <c r="F158" s="1">
        <v>277</v>
      </c>
      <c r="G158" s="1">
        <v>48793</v>
      </c>
      <c r="H158" s="1">
        <v>1</v>
      </c>
      <c r="I158" s="1">
        <v>164011</v>
      </c>
      <c r="J158" s="1">
        <v>5</v>
      </c>
      <c r="K158" s="1"/>
      <c r="L158" s="1"/>
      <c r="M158" s="1"/>
      <c r="N158" s="1"/>
      <c r="O158" s="67">
        <v>48793</v>
      </c>
      <c r="P158" s="1">
        <v>48793</v>
      </c>
      <c r="Q158" s="1">
        <v>48793</v>
      </c>
      <c r="R158" s="1">
        <v>17631</v>
      </c>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t="s">
        <v>839</v>
      </c>
      <c r="AS158" s="1" t="s">
        <v>914</v>
      </c>
      <c r="AT158" s="1" t="s">
        <v>915</v>
      </c>
      <c r="AU158" s="1" t="s">
        <v>854</v>
      </c>
      <c r="AV158" s="1" t="s">
        <v>918</v>
      </c>
      <c r="AW158" s="1" t="s">
        <v>918</v>
      </c>
      <c r="AX158" s="1" t="s">
        <v>848</v>
      </c>
      <c r="AY158" s="1"/>
      <c r="AZ158" s="1"/>
      <c r="BA158" s="1"/>
      <c r="BB158" s="1"/>
      <c r="BC158" s="1"/>
      <c r="BD158" s="1"/>
      <c r="BE158" s="147">
        <f t="shared" si="5"/>
        <v>164011</v>
      </c>
      <c r="BF158" t="s">
        <v>193</v>
      </c>
    </row>
    <row r="159" spans="1:58" ht="15.75" thickBot="1" x14ac:dyDescent="0.3">
      <c r="A159" s="3" t="s">
        <v>548</v>
      </c>
      <c r="B159" s="3" t="s">
        <v>580</v>
      </c>
      <c r="C159" s="4" t="s">
        <v>572</v>
      </c>
      <c r="D159" s="1" t="s">
        <v>917</v>
      </c>
      <c r="E159" s="2" t="s">
        <v>838</v>
      </c>
      <c r="F159" s="1">
        <v>1864</v>
      </c>
      <c r="G159" s="1">
        <v>39708</v>
      </c>
      <c r="H159" s="1">
        <v>1</v>
      </c>
      <c r="I159" s="1">
        <v>595620</v>
      </c>
      <c r="J159" s="1">
        <v>6</v>
      </c>
      <c r="K159" s="1"/>
      <c r="L159" s="1"/>
      <c r="M159" s="1"/>
      <c r="N159" s="1"/>
      <c r="O159" s="67">
        <v>39708</v>
      </c>
      <c r="P159" s="1">
        <v>39708</v>
      </c>
      <c r="Q159" s="1">
        <v>39708</v>
      </c>
      <c r="R159" s="1">
        <v>39708</v>
      </c>
      <c r="S159" s="1">
        <v>39708</v>
      </c>
      <c r="T159" s="1">
        <v>39708</v>
      </c>
      <c r="U159" s="1">
        <v>39708</v>
      </c>
      <c r="V159" s="1">
        <v>39708</v>
      </c>
      <c r="W159" s="1">
        <v>39708</v>
      </c>
      <c r="X159" s="1">
        <v>39708</v>
      </c>
      <c r="Y159" s="1">
        <v>39708</v>
      </c>
      <c r="Z159" s="1">
        <v>39708</v>
      </c>
      <c r="AA159" s="1">
        <v>39708</v>
      </c>
      <c r="AB159" s="1">
        <v>39708</v>
      </c>
      <c r="AC159" s="1">
        <v>39708</v>
      </c>
      <c r="AD159" s="1"/>
      <c r="AE159" s="1"/>
      <c r="AF159" s="1"/>
      <c r="AG159" s="1"/>
      <c r="AH159" s="1"/>
      <c r="AI159" s="1"/>
      <c r="AJ159" s="1"/>
      <c r="AK159" s="1"/>
      <c r="AL159" s="1"/>
      <c r="AM159" s="1"/>
      <c r="AN159" s="1"/>
      <c r="AO159" s="1"/>
      <c r="AP159" s="1"/>
      <c r="AQ159" s="1"/>
      <c r="AR159" s="1" t="s">
        <v>839</v>
      </c>
      <c r="AS159" s="1" t="s">
        <v>914</v>
      </c>
      <c r="AT159" s="1" t="s">
        <v>915</v>
      </c>
      <c r="AU159" s="1" t="s">
        <v>854</v>
      </c>
      <c r="AV159" s="1"/>
      <c r="AW159" s="1"/>
      <c r="AX159" s="1"/>
      <c r="AY159" s="1"/>
      <c r="AZ159" s="1"/>
      <c r="BA159" s="1"/>
      <c r="BB159" s="1"/>
      <c r="BC159" s="1"/>
      <c r="BD159" s="1"/>
      <c r="BE159" s="147">
        <f t="shared" si="5"/>
        <v>595620</v>
      </c>
      <c r="BF159" t="s">
        <v>193</v>
      </c>
    </row>
    <row r="160" spans="1:58" ht="15.75" thickBot="1" x14ac:dyDescent="0.3">
      <c r="A160" s="3" t="s">
        <v>405</v>
      </c>
      <c r="B160" s="3" t="s">
        <v>568</v>
      </c>
      <c r="C160" s="4" t="s">
        <v>572</v>
      </c>
      <c r="D160" s="1" t="s">
        <v>917</v>
      </c>
      <c r="E160" s="2" t="s">
        <v>838</v>
      </c>
      <c r="F160" s="1">
        <v>80259</v>
      </c>
      <c r="G160" s="1">
        <v>34552</v>
      </c>
      <c r="H160" s="1">
        <v>1</v>
      </c>
      <c r="I160" s="1">
        <v>518281</v>
      </c>
      <c r="J160" s="1">
        <v>6</v>
      </c>
      <c r="K160" s="1"/>
      <c r="L160" s="1"/>
      <c r="M160" s="1"/>
      <c r="N160" s="1"/>
      <c r="O160" s="67">
        <v>34552</v>
      </c>
      <c r="P160" s="1">
        <v>34552</v>
      </c>
      <c r="Q160" s="1">
        <v>34552</v>
      </c>
      <c r="R160" s="1">
        <v>34552</v>
      </c>
      <c r="S160" s="1">
        <v>34552</v>
      </c>
      <c r="T160" s="1">
        <v>34552</v>
      </c>
      <c r="U160" s="1">
        <v>34552</v>
      </c>
      <c r="V160" s="1">
        <v>34552</v>
      </c>
      <c r="W160" s="1">
        <v>34552</v>
      </c>
      <c r="X160" s="1">
        <v>34552</v>
      </c>
      <c r="Y160" s="1">
        <v>34552</v>
      </c>
      <c r="Z160" s="1">
        <v>34552</v>
      </c>
      <c r="AA160" s="1">
        <v>34552</v>
      </c>
      <c r="AB160" s="1">
        <v>34552</v>
      </c>
      <c r="AC160" s="1">
        <v>34552</v>
      </c>
      <c r="AD160" s="1"/>
      <c r="AE160" s="1"/>
      <c r="AF160" s="1"/>
      <c r="AG160" s="1"/>
      <c r="AH160" s="1"/>
      <c r="AI160" s="1"/>
      <c r="AJ160" s="1"/>
      <c r="AK160" s="1"/>
      <c r="AL160" s="1"/>
      <c r="AM160" s="1"/>
      <c r="AN160" s="1"/>
      <c r="AO160" s="1"/>
      <c r="AP160" s="1"/>
      <c r="AQ160" s="1"/>
      <c r="AR160" s="1" t="s">
        <v>839</v>
      </c>
      <c r="AS160" s="1" t="s">
        <v>914</v>
      </c>
      <c r="AT160" s="1" t="s">
        <v>915</v>
      </c>
      <c r="AU160" s="1" t="s">
        <v>854</v>
      </c>
      <c r="AV160" s="1"/>
      <c r="AW160" s="1"/>
      <c r="AX160" s="1"/>
      <c r="AY160" s="1"/>
      <c r="AZ160" s="1"/>
      <c r="BA160" s="1"/>
      <c r="BB160" s="1"/>
      <c r="BC160" s="1"/>
      <c r="BD160" s="1"/>
      <c r="BE160" s="147">
        <f t="shared" si="5"/>
        <v>518281</v>
      </c>
      <c r="BF160" t="s">
        <v>193</v>
      </c>
    </row>
    <row r="161" spans="1:58" ht="15.75" thickBot="1" x14ac:dyDescent="0.3">
      <c r="A161" s="3" t="s">
        <v>581</v>
      </c>
      <c r="B161" s="3" t="s">
        <v>582</v>
      </c>
      <c r="C161" s="4" t="s">
        <v>572</v>
      </c>
      <c r="D161" s="1" t="s">
        <v>917</v>
      </c>
      <c r="E161" s="2" t="s">
        <v>838</v>
      </c>
      <c r="F161" s="1">
        <v>2435</v>
      </c>
      <c r="G161" s="1">
        <v>33777</v>
      </c>
      <c r="H161" s="1">
        <v>1</v>
      </c>
      <c r="I161" s="1">
        <v>405325</v>
      </c>
      <c r="J161" s="1">
        <v>6</v>
      </c>
      <c r="K161" s="1"/>
      <c r="L161" s="1"/>
      <c r="M161" s="1"/>
      <c r="N161" s="1"/>
      <c r="O161" s="67">
        <v>33777</v>
      </c>
      <c r="P161" s="1">
        <v>33777</v>
      </c>
      <c r="Q161" s="1">
        <v>33777</v>
      </c>
      <c r="R161" s="1">
        <v>33777</v>
      </c>
      <c r="S161" s="1">
        <v>33777</v>
      </c>
      <c r="T161" s="1">
        <v>33777</v>
      </c>
      <c r="U161" s="1">
        <v>33777</v>
      </c>
      <c r="V161" s="1">
        <v>33777</v>
      </c>
      <c r="W161" s="1">
        <v>33777</v>
      </c>
      <c r="X161" s="1">
        <v>33777</v>
      </c>
      <c r="Y161" s="1">
        <v>33777</v>
      </c>
      <c r="Z161" s="1">
        <v>33777</v>
      </c>
      <c r="AA161" s="1"/>
      <c r="AB161" s="1"/>
      <c r="AC161" s="1"/>
      <c r="AD161" s="1"/>
      <c r="AE161" s="1"/>
      <c r="AF161" s="1"/>
      <c r="AG161" s="1"/>
      <c r="AH161" s="1"/>
      <c r="AI161" s="1"/>
      <c r="AJ161" s="1"/>
      <c r="AK161" s="1"/>
      <c r="AL161" s="1"/>
      <c r="AM161" s="1"/>
      <c r="AN161" s="1"/>
      <c r="AO161" s="1"/>
      <c r="AP161" s="1"/>
      <c r="AQ161" s="1"/>
      <c r="AR161" s="1" t="s">
        <v>839</v>
      </c>
      <c r="AS161" s="1" t="s">
        <v>914</v>
      </c>
      <c r="AT161" s="1" t="s">
        <v>915</v>
      </c>
      <c r="AU161" s="1" t="s">
        <v>854</v>
      </c>
      <c r="AV161" s="1"/>
      <c r="AW161" s="1"/>
      <c r="AX161" s="1"/>
      <c r="AY161" s="1"/>
      <c r="AZ161" s="1"/>
      <c r="BA161" s="1"/>
      <c r="BB161" s="1"/>
      <c r="BC161" s="1"/>
      <c r="BD161" s="1"/>
      <c r="BE161" s="147">
        <f t="shared" si="5"/>
        <v>405325</v>
      </c>
      <c r="BF161" t="s">
        <v>193</v>
      </c>
    </row>
    <row r="162" spans="1:58" ht="15.75" thickBot="1" x14ac:dyDescent="0.3">
      <c r="A162" s="3" t="s">
        <v>263</v>
      </c>
      <c r="B162" s="3" t="s">
        <v>532</v>
      </c>
      <c r="C162" s="4" t="s">
        <v>572</v>
      </c>
      <c r="D162" s="1" t="s">
        <v>917</v>
      </c>
      <c r="E162" s="2" t="s">
        <v>838</v>
      </c>
      <c r="F162" s="1">
        <v>82</v>
      </c>
      <c r="G162" s="1">
        <v>31582</v>
      </c>
      <c r="H162" s="1">
        <v>1</v>
      </c>
      <c r="I162" s="1">
        <v>123337</v>
      </c>
      <c r="J162" s="1">
        <v>10</v>
      </c>
      <c r="K162" s="1"/>
      <c r="L162" s="1"/>
      <c r="M162" s="1"/>
      <c r="N162" s="1"/>
      <c r="O162" s="67">
        <v>31582</v>
      </c>
      <c r="P162" s="1">
        <v>25078</v>
      </c>
      <c r="Q162" s="1">
        <v>18002</v>
      </c>
      <c r="R162" s="1">
        <v>18002</v>
      </c>
      <c r="S162" s="1">
        <v>18002</v>
      </c>
      <c r="T162" s="1">
        <v>12671</v>
      </c>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t="s">
        <v>839</v>
      </c>
      <c r="AS162" s="1" t="s">
        <v>914</v>
      </c>
      <c r="AT162" s="1" t="s">
        <v>915</v>
      </c>
      <c r="AU162" s="1" t="s">
        <v>854</v>
      </c>
      <c r="AV162" s="1" t="s">
        <v>911</v>
      </c>
      <c r="AW162" s="1" t="s">
        <v>911</v>
      </c>
      <c r="AX162" s="1" t="s">
        <v>848</v>
      </c>
      <c r="AY162" s="1"/>
      <c r="AZ162" s="1"/>
      <c r="BA162" s="1"/>
      <c r="BB162" s="1"/>
      <c r="BC162" s="1"/>
      <c r="BD162" s="1"/>
      <c r="BE162" s="147">
        <f t="shared" si="5"/>
        <v>123337</v>
      </c>
      <c r="BF162" t="s">
        <v>193</v>
      </c>
    </row>
    <row r="163" spans="1:58" ht="15.75" thickBot="1" x14ac:dyDescent="0.3">
      <c r="A163" s="3" t="s">
        <v>263</v>
      </c>
      <c r="B163" s="3" t="s">
        <v>543</v>
      </c>
      <c r="C163" s="4" t="s">
        <v>572</v>
      </c>
      <c r="D163" s="1" t="s">
        <v>917</v>
      </c>
      <c r="E163" s="2" t="s">
        <v>838</v>
      </c>
      <c r="F163" s="1">
        <v>587</v>
      </c>
      <c r="G163" s="1">
        <v>24749</v>
      </c>
      <c r="H163" s="1">
        <v>1</v>
      </c>
      <c r="I163" s="1">
        <v>290133</v>
      </c>
      <c r="J163" s="1">
        <v>10</v>
      </c>
      <c r="K163" s="1"/>
      <c r="L163" s="1"/>
      <c r="M163" s="1"/>
      <c r="N163" s="1"/>
      <c r="O163" s="67">
        <v>24749</v>
      </c>
      <c r="P163" s="1">
        <v>24749</v>
      </c>
      <c r="Q163" s="1">
        <v>24749</v>
      </c>
      <c r="R163" s="1">
        <v>24749</v>
      </c>
      <c r="S163" s="1">
        <v>24749</v>
      </c>
      <c r="T163" s="1">
        <v>24749</v>
      </c>
      <c r="U163" s="1">
        <v>24749</v>
      </c>
      <c r="V163" s="1">
        <v>18067</v>
      </c>
      <c r="W163" s="1">
        <v>18067</v>
      </c>
      <c r="X163" s="1">
        <v>18067</v>
      </c>
      <c r="Y163" s="1">
        <v>12537</v>
      </c>
      <c r="Z163" s="1">
        <v>12537</v>
      </c>
      <c r="AA163" s="1">
        <v>12537</v>
      </c>
      <c r="AB163" s="1">
        <v>12537</v>
      </c>
      <c r="AC163" s="1">
        <v>12537</v>
      </c>
      <c r="AD163" s="1"/>
      <c r="AE163" s="1"/>
      <c r="AF163" s="1"/>
      <c r="AG163" s="1"/>
      <c r="AH163" s="1"/>
      <c r="AI163" s="1"/>
      <c r="AJ163" s="1"/>
      <c r="AK163" s="1"/>
      <c r="AL163" s="1"/>
      <c r="AM163" s="1"/>
      <c r="AN163" s="1"/>
      <c r="AO163" s="1"/>
      <c r="AP163" s="1"/>
      <c r="AQ163" s="1"/>
      <c r="AR163" s="1" t="s">
        <v>839</v>
      </c>
      <c r="AS163" s="1" t="s">
        <v>914</v>
      </c>
      <c r="AT163" s="1" t="s">
        <v>915</v>
      </c>
      <c r="AU163" s="1" t="s">
        <v>854</v>
      </c>
      <c r="AV163" s="1" t="s">
        <v>882</v>
      </c>
      <c r="AW163" s="1" t="s">
        <v>882</v>
      </c>
      <c r="AX163" s="1" t="s">
        <v>848</v>
      </c>
      <c r="AY163" s="1"/>
      <c r="AZ163" s="1"/>
      <c r="BA163" s="1"/>
      <c r="BB163" s="1"/>
      <c r="BC163" s="1"/>
      <c r="BD163" s="1"/>
      <c r="BE163" s="147">
        <f t="shared" si="5"/>
        <v>290133</v>
      </c>
      <c r="BF163" t="s">
        <v>193</v>
      </c>
    </row>
    <row r="164" spans="1:58" ht="15.75" thickBot="1" x14ac:dyDescent="0.3">
      <c r="A164" s="3" t="s">
        <v>263</v>
      </c>
      <c r="B164" s="3" t="s">
        <v>541</v>
      </c>
      <c r="C164" s="4" t="s">
        <v>572</v>
      </c>
      <c r="D164" s="1" t="s">
        <v>917</v>
      </c>
      <c r="E164" s="2" t="s">
        <v>838</v>
      </c>
      <c r="F164" s="1">
        <v>89</v>
      </c>
      <c r="G164" s="1">
        <v>22863</v>
      </c>
      <c r="H164" s="1">
        <v>1</v>
      </c>
      <c r="I164" s="1">
        <v>60650</v>
      </c>
      <c r="J164" s="1">
        <v>11</v>
      </c>
      <c r="K164" s="1"/>
      <c r="L164" s="1"/>
      <c r="M164" s="1"/>
      <c r="N164" s="1"/>
      <c r="O164" s="67">
        <v>22863</v>
      </c>
      <c r="P164" s="1">
        <v>14745</v>
      </c>
      <c r="Q164" s="1">
        <v>5914</v>
      </c>
      <c r="R164" s="1">
        <v>5914</v>
      </c>
      <c r="S164" s="1">
        <v>5914</v>
      </c>
      <c r="T164" s="1">
        <v>4241</v>
      </c>
      <c r="U164" s="1">
        <v>265</v>
      </c>
      <c r="V164" s="1">
        <v>265</v>
      </c>
      <c r="W164" s="1">
        <v>265</v>
      </c>
      <c r="X164" s="1">
        <v>265</v>
      </c>
      <c r="Y164" s="1"/>
      <c r="Z164" s="1"/>
      <c r="AA164" s="1"/>
      <c r="AB164" s="1"/>
      <c r="AC164" s="1"/>
      <c r="AD164" s="1"/>
      <c r="AE164" s="1"/>
      <c r="AF164" s="1"/>
      <c r="AG164" s="1"/>
      <c r="AH164" s="1"/>
      <c r="AI164" s="1"/>
      <c r="AJ164" s="1"/>
      <c r="AK164" s="1"/>
      <c r="AL164" s="1"/>
      <c r="AM164" s="1"/>
      <c r="AN164" s="1"/>
      <c r="AO164" s="1"/>
      <c r="AP164" s="1"/>
      <c r="AQ164" s="1"/>
      <c r="AR164" s="1" t="s">
        <v>839</v>
      </c>
      <c r="AS164" s="1" t="s">
        <v>914</v>
      </c>
      <c r="AT164" s="1" t="s">
        <v>915</v>
      </c>
      <c r="AU164" s="1" t="s">
        <v>854</v>
      </c>
      <c r="AV164" s="1" t="s">
        <v>882</v>
      </c>
      <c r="AW164" s="1" t="s">
        <v>882</v>
      </c>
      <c r="AX164" s="1" t="s">
        <v>848</v>
      </c>
      <c r="AY164" s="1"/>
      <c r="AZ164" s="1"/>
      <c r="BA164" s="1"/>
      <c r="BB164" s="1"/>
      <c r="BC164" s="1"/>
      <c r="BD164" s="1"/>
      <c r="BE164" s="147">
        <f t="shared" si="5"/>
        <v>60650</v>
      </c>
      <c r="BF164" t="s">
        <v>193</v>
      </c>
    </row>
    <row r="165" spans="1:58" ht="15.75" thickBot="1" x14ac:dyDescent="0.3">
      <c r="A165" s="3" t="s">
        <v>571</v>
      </c>
      <c r="B165" s="3" t="s">
        <v>426</v>
      </c>
      <c r="C165" s="4" t="s">
        <v>572</v>
      </c>
      <c r="D165" s="1" t="s">
        <v>917</v>
      </c>
      <c r="E165" s="2" t="s">
        <v>838</v>
      </c>
      <c r="F165" s="1">
        <v>29632</v>
      </c>
      <c r="G165" s="1">
        <v>22663</v>
      </c>
      <c r="H165" s="1">
        <v>1</v>
      </c>
      <c r="I165" s="1">
        <v>538145</v>
      </c>
      <c r="J165" s="1">
        <v>3</v>
      </c>
      <c r="K165" s="1"/>
      <c r="L165" s="1"/>
      <c r="M165" s="1"/>
      <c r="N165" s="1"/>
      <c r="O165" s="67">
        <v>22663</v>
      </c>
      <c r="P165" s="1">
        <v>22663</v>
      </c>
      <c r="Q165" s="1">
        <v>22663</v>
      </c>
      <c r="R165" s="1">
        <v>22663</v>
      </c>
      <c r="S165" s="1">
        <v>22663</v>
      </c>
      <c r="T165" s="1">
        <v>22663</v>
      </c>
      <c r="U165" s="1">
        <v>22822</v>
      </c>
      <c r="V165" s="1">
        <v>22981</v>
      </c>
      <c r="W165" s="1">
        <v>22981</v>
      </c>
      <c r="X165" s="1">
        <v>22981</v>
      </c>
      <c r="Y165" s="1">
        <v>31145</v>
      </c>
      <c r="Z165" s="1">
        <v>31120</v>
      </c>
      <c r="AA165" s="1">
        <v>31018</v>
      </c>
      <c r="AB165" s="1">
        <v>31018</v>
      </c>
      <c r="AC165" s="1">
        <v>31018</v>
      </c>
      <c r="AD165" s="1">
        <v>31018</v>
      </c>
      <c r="AE165" s="1">
        <v>31018</v>
      </c>
      <c r="AF165" s="1">
        <v>31018</v>
      </c>
      <c r="AG165" s="1">
        <v>31018</v>
      </c>
      <c r="AH165" s="1">
        <v>31018</v>
      </c>
      <c r="AI165" s="1"/>
      <c r="AJ165" s="1"/>
      <c r="AK165" s="1"/>
      <c r="AL165" s="1"/>
      <c r="AM165" s="1"/>
      <c r="AN165" s="1"/>
      <c r="AO165" s="1"/>
      <c r="AP165" s="1"/>
      <c r="AQ165" s="1"/>
      <c r="AR165" s="1" t="s">
        <v>839</v>
      </c>
      <c r="AS165" s="1" t="s">
        <v>914</v>
      </c>
      <c r="AT165" s="1" t="s">
        <v>915</v>
      </c>
      <c r="AU165" s="1" t="s">
        <v>854</v>
      </c>
      <c r="AV165" s="1"/>
      <c r="AW165" s="1"/>
      <c r="AX165" s="1"/>
      <c r="AY165" s="1"/>
      <c r="AZ165" s="1"/>
      <c r="BA165" s="1"/>
      <c r="BB165" s="1"/>
      <c r="BC165" s="1"/>
      <c r="BD165" s="1"/>
      <c r="BE165" s="147">
        <f t="shared" si="5"/>
        <v>538145</v>
      </c>
      <c r="BF165" t="s">
        <v>193</v>
      </c>
    </row>
    <row r="166" spans="1:58" ht="15.75" thickBot="1" x14ac:dyDescent="0.3">
      <c r="A166" s="3" t="s">
        <v>548</v>
      </c>
      <c r="B166" s="3" t="s">
        <v>287</v>
      </c>
      <c r="C166" s="4" t="s">
        <v>572</v>
      </c>
      <c r="D166" s="1" t="s">
        <v>917</v>
      </c>
      <c r="E166" s="2" t="s">
        <v>838</v>
      </c>
      <c r="F166" s="1">
        <v>7139</v>
      </c>
      <c r="G166" s="1">
        <v>21710</v>
      </c>
      <c r="H166" s="1">
        <v>1</v>
      </c>
      <c r="I166" s="1">
        <v>43421</v>
      </c>
      <c r="J166" s="1">
        <v>20</v>
      </c>
      <c r="K166" s="1"/>
      <c r="L166" s="1"/>
      <c r="M166" s="1"/>
      <c r="N166" s="1"/>
      <c r="O166" s="67">
        <v>21710</v>
      </c>
      <c r="P166" s="1">
        <v>21710</v>
      </c>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t="s">
        <v>839</v>
      </c>
      <c r="AS166" s="1" t="s">
        <v>914</v>
      </c>
      <c r="AT166" s="1" t="s">
        <v>915</v>
      </c>
      <c r="AU166" s="1" t="s">
        <v>854</v>
      </c>
      <c r="AV166" s="1"/>
      <c r="AW166" s="1"/>
      <c r="AX166" s="1"/>
      <c r="AY166" s="1"/>
      <c r="AZ166" s="1"/>
      <c r="BA166" s="1"/>
      <c r="BB166" s="1"/>
      <c r="BC166" s="1"/>
      <c r="BD166" s="1"/>
      <c r="BE166" s="147">
        <f t="shared" si="5"/>
        <v>43421</v>
      </c>
      <c r="BF166" t="s">
        <v>193</v>
      </c>
    </row>
    <row r="167" spans="1:58" ht="15.75" thickBot="1" x14ac:dyDescent="0.3">
      <c r="A167" s="3" t="s">
        <v>548</v>
      </c>
      <c r="B167" s="3" t="s">
        <v>556</v>
      </c>
      <c r="C167" s="4" t="s">
        <v>572</v>
      </c>
      <c r="D167" s="1" t="s">
        <v>917</v>
      </c>
      <c r="E167" s="2" t="s">
        <v>838</v>
      </c>
      <c r="F167" s="1">
        <v>8884</v>
      </c>
      <c r="G167" s="1">
        <v>21362</v>
      </c>
      <c r="H167" s="1">
        <v>1</v>
      </c>
      <c r="I167" s="1">
        <v>213620</v>
      </c>
      <c r="J167" s="1">
        <v>3</v>
      </c>
      <c r="K167" s="1"/>
      <c r="L167" s="1"/>
      <c r="M167" s="1"/>
      <c r="N167" s="1"/>
      <c r="O167" s="67">
        <v>21362</v>
      </c>
      <c r="P167" s="1">
        <v>21362</v>
      </c>
      <c r="Q167" s="1">
        <v>21362</v>
      </c>
      <c r="R167" s="1">
        <v>21362</v>
      </c>
      <c r="S167" s="1">
        <v>21362</v>
      </c>
      <c r="T167" s="1">
        <v>21362</v>
      </c>
      <c r="U167" s="1">
        <v>21362</v>
      </c>
      <c r="V167" s="1">
        <v>21362</v>
      </c>
      <c r="W167" s="1">
        <v>21362</v>
      </c>
      <c r="X167" s="1">
        <v>21362</v>
      </c>
      <c r="Y167" s="1"/>
      <c r="Z167" s="1"/>
      <c r="AA167" s="1"/>
      <c r="AB167" s="1"/>
      <c r="AC167" s="1"/>
      <c r="AD167" s="1"/>
      <c r="AE167" s="1"/>
      <c r="AF167" s="1"/>
      <c r="AG167" s="1"/>
      <c r="AH167" s="1"/>
      <c r="AI167" s="1"/>
      <c r="AJ167" s="1"/>
      <c r="AK167" s="1"/>
      <c r="AL167" s="1"/>
      <c r="AM167" s="1"/>
      <c r="AN167" s="1"/>
      <c r="AO167" s="1"/>
      <c r="AP167" s="1"/>
      <c r="AQ167" s="1"/>
      <c r="AR167" s="1" t="s">
        <v>839</v>
      </c>
      <c r="AS167" s="1" t="s">
        <v>914</v>
      </c>
      <c r="AT167" s="1" t="s">
        <v>915</v>
      </c>
      <c r="AU167" s="1" t="s">
        <v>854</v>
      </c>
      <c r="AV167" s="1"/>
      <c r="AW167" s="1"/>
      <c r="AX167" s="1"/>
      <c r="AY167" s="1"/>
      <c r="AZ167" s="1"/>
      <c r="BA167" s="1"/>
      <c r="BB167" s="1"/>
      <c r="BC167" s="1"/>
      <c r="BD167" s="1"/>
      <c r="BE167" s="147">
        <f t="shared" si="5"/>
        <v>213620</v>
      </c>
      <c r="BF167" t="s">
        <v>193</v>
      </c>
    </row>
    <row r="168" spans="1:58" ht="15.75" thickBot="1" x14ac:dyDescent="0.3">
      <c r="A168" s="3" t="s">
        <v>500</v>
      </c>
      <c r="B168" s="3" t="s">
        <v>500</v>
      </c>
      <c r="C168" s="4" t="s">
        <v>572</v>
      </c>
      <c r="D168" s="1" t="s">
        <v>917</v>
      </c>
      <c r="E168" s="2" t="s">
        <v>838</v>
      </c>
      <c r="F168" s="1">
        <v>15</v>
      </c>
      <c r="G168" s="1">
        <v>20755</v>
      </c>
      <c r="H168" s="1">
        <v>1</v>
      </c>
      <c r="I168" s="1">
        <v>311330</v>
      </c>
      <c r="J168" s="1">
        <v>6</v>
      </c>
      <c r="K168" s="1"/>
      <c r="L168" s="1"/>
      <c r="M168" s="1"/>
      <c r="N168" s="1"/>
      <c r="O168" s="67">
        <v>20755</v>
      </c>
      <c r="P168" s="1">
        <v>20755</v>
      </c>
      <c r="Q168" s="1">
        <v>20755</v>
      </c>
      <c r="R168" s="1">
        <v>20755</v>
      </c>
      <c r="S168" s="1">
        <v>20755</v>
      </c>
      <c r="T168" s="1">
        <v>20755</v>
      </c>
      <c r="U168" s="1">
        <v>20755</v>
      </c>
      <c r="V168" s="1">
        <v>20755</v>
      </c>
      <c r="W168" s="1">
        <v>20755</v>
      </c>
      <c r="X168" s="1">
        <v>20755</v>
      </c>
      <c r="Y168" s="1">
        <v>20755</v>
      </c>
      <c r="Z168" s="1">
        <v>20755</v>
      </c>
      <c r="AA168" s="1">
        <v>20755</v>
      </c>
      <c r="AB168" s="1">
        <v>20755</v>
      </c>
      <c r="AC168" s="1">
        <v>20755</v>
      </c>
      <c r="AD168" s="1"/>
      <c r="AE168" s="1"/>
      <c r="AF168" s="1"/>
      <c r="AG168" s="1"/>
      <c r="AH168" s="1"/>
      <c r="AI168" s="1"/>
      <c r="AJ168" s="1"/>
      <c r="AK168" s="1"/>
      <c r="AL168" s="1"/>
      <c r="AM168" s="1"/>
      <c r="AN168" s="1"/>
      <c r="AO168" s="1"/>
      <c r="AP168" s="1"/>
      <c r="AQ168" s="1"/>
      <c r="AR168" s="1" t="s">
        <v>839</v>
      </c>
      <c r="AS168" s="1" t="s">
        <v>914</v>
      </c>
      <c r="AT168" s="1" t="s">
        <v>915</v>
      </c>
      <c r="AU168" s="1" t="s">
        <v>854</v>
      </c>
      <c r="AV168" s="1"/>
      <c r="AW168" s="1"/>
      <c r="AX168" s="1"/>
      <c r="AY168" s="1"/>
      <c r="AZ168" s="1"/>
      <c r="BA168" s="1"/>
      <c r="BB168" s="1"/>
      <c r="BC168" s="1"/>
      <c r="BD168" s="1"/>
      <c r="BE168" s="147">
        <f t="shared" si="5"/>
        <v>311330</v>
      </c>
      <c r="BF168" t="s">
        <v>193</v>
      </c>
    </row>
    <row r="169" spans="1:58" ht="15.75" thickBot="1" x14ac:dyDescent="0.3">
      <c r="A169" s="3" t="s">
        <v>583</v>
      </c>
      <c r="B169" s="3" t="s">
        <v>419</v>
      </c>
      <c r="C169" s="4" t="s">
        <v>572</v>
      </c>
      <c r="D169" s="1" t="s">
        <v>917</v>
      </c>
      <c r="E169" s="2" t="s">
        <v>838</v>
      </c>
      <c r="F169" s="1">
        <v>3700</v>
      </c>
      <c r="G169" s="1">
        <v>19302</v>
      </c>
      <c r="H169" s="1">
        <v>1</v>
      </c>
      <c r="I169" s="1">
        <v>114829</v>
      </c>
      <c r="J169" s="1">
        <v>15</v>
      </c>
      <c r="K169" s="1"/>
      <c r="L169" s="1"/>
      <c r="M169" s="1"/>
      <c r="N169" s="1"/>
      <c r="O169" s="67">
        <v>19302</v>
      </c>
      <c r="P169" s="1">
        <v>19302</v>
      </c>
      <c r="Q169" s="1">
        <v>19302</v>
      </c>
      <c r="R169" s="1">
        <v>19302</v>
      </c>
      <c r="S169" s="1">
        <v>19302</v>
      </c>
      <c r="T169" s="1">
        <v>18321</v>
      </c>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t="s">
        <v>839</v>
      </c>
      <c r="AS169" s="1" t="s">
        <v>914</v>
      </c>
      <c r="AT169" s="1" t="s">
        <v>915</v>
      </c>
      <c r="AU169" s="1" t="s">
        <v>854</v>
      </c>
      <c r="AV169" s="1"/>
      <c r="AW169" s="1"/>
      <c r="AX169" s="1"/>
      <c r="AY169" s="1"/>
      <c r="AZ169" s="1"/>
      <c r="BA169" s="1"/>
      <c r="BB169" s="1"/>
      <c r="BC169" s="1"/>
      <c r="BD169" s="1"/>
      <c r="BE169" s="147">
        <f t="shared" si="5"/>
        <v>114829</v>
      </c>
      <c r="BF169" t="s">
        <v>193</v>
      </c>
    </row>
    <row r="170" spans="1:58" ht="15.75" thickBot="1" x14ac:dyDescent="0.3">
      <c r="A170" s="3" t="s">
        <v>539</v>
      </c>
      <c r="B170" s="3" t="s">
        <v>391</v>
      </c>
      <c r="C170" s="4" t="s">
        <v>572</v>
      </c>
      <c r="D170" s="1" t="s">
        <v>917</v>
      </c>
      <c r="E170" s="2" t="s">
        <v>838</v>
      </c>
      <c r="F170" s="1">
        <v>109</v>
      </c>
      <c r="G170" s="1">
        <v>16970</v>
      </c>
      <c r="H170" s="1">
        <v>1</v>
      </c>
      <c r="I170" s="1">
        <v>186675</v>
      </c>
      <c r="J170" s="1">
        <v>10</v>
      </c>
      <c r="K170" s="1"/>
      <c r="L170" s="1"/>
      <c r="M170" s="1"/>
      <c r="N170" s="1"/>
      <c r="O170" s="67">
        <v>16970</v>
      </c>
      <c r="P170" s="1">
        <v>16970</v>
      </c>
      <c r="Q170" s="1">
        <v>16970</v>
      </c>
      <c r="R170" s="1">
        <v>16970</v>
      </c>
      <c r="S170" s="1">
        <v>16970</v>
      </c>
      <c r="T170" s="1">
        <v>16970</v>
      </c>
      <c r="U170" s="1">
        <v>16970</v>
      </c>
      <c r="V170" s="1">
        <v>16970</v>
      </c>
      <c r="W170" s="1">
        <v>16970</v>
      </c>
      <c r="X170" s="1">
        <v>16970</v>
      </c>
      <c r="Y170" s="1">
        <v>16970</v>
      </c>
      <c r="Z170" s="1"/>
      <c r="AA170" s="1"/>
      <c r="AB170" s="1"/>
      <c r="AC170" s="1"/>
      <c r="AD170" s="1"/>
      <c r="AE170" s="1"/>
      <c r="AF170" s="1"/>
      <c r="AG170" s="1"/>
      <c r="AH170" s="1"/>
      <c r="AI170" s="1"/>
      <c r="AJ170" s="1"/>
      <c r="AK170" s="1"/>
      <c r="AL170" s="1"/>
      <c r="AM170" s="1"/>
      <c r="AN170" s="1"/>
      <c r="AO170" s="1"/>
      <c r="AP170" s="1"/>
      <c r="AQ170" s="1"/>
      <c r="AR170" s="1" t="s">
        <v>839</v>
      </c>
      <c r="AS170" s="1" t="s">
        <v>914</v>
      </c>
      <c r="AT170" s="1" t="s">
        <v>915</v>
      </c>
      <c r="AU170" s="1" t="s">
        <v>854</v>
      </c>
      <c r="AV170" s="1"/>
      <c r="AW170" s="1"/>
      <c r="AX170" s="1"/>
      <c r="AY170" s="1"/>
      <c r="AZ170" s="1"/>
      <c r="BA170" s="1"/>
      <c r="BB170" s="1"/>
      <c r="BC170" s="1"/>
      <c r="BD170" s="1"/>
      <c r="BE170" s="147">
        <f t="shared" si="5"/>
        <v>186675</v>
      </c>
      <c r="BF170" t="s">
        <v>193</v>
      </c>
    </row>
    <row r="171" spans="1:58" ht="15.75" thickBot="1" x14ac:dyDescent="0.3">
      <c r="A171" s="3" t="s">
        <v>581</v>
      </c>
      <c r="B171" s="3" t="s">
        <v>584</v>
      </c>
      <c r="C171" s="4" t="s">
        <v>572</v>
      </c>
      <c r="D171" s="1" t="s">
        <v>917</v>
      </c>
      <c r="E171" s="2" t="s">
        <v>838</v>
      </c>
      <c r="F171" s="1">
        <v>38</v>
      </c>
      <c r="G171" s="1">
        <v>15418</v>
      </c>
      <c r="H171" s="1">
        <v>1</v>
      </c>
      <c r="I171" s="1">
        <v>277529</v>
      </c>
      <c r="J171" s="1">
        <v>10</v>
      </c>
      <c r="K171" s="1"/>
      <c r="L171" s="1"/>
      <c r="M171" s="1"/>
      <c r="N171" s="1"/>
      <c r="O171" s="67">
        <v>15418</v>
      </c>
      <c r="P171" s="1">
        <v>15418</v>
      </c>
      <c r="Q171" s="1">
        <v>15418</v>
      </c>
      <c r="R171" s="1">
        <v>15418</v>
      </c>
      <c r="S171" s="1">
        <v>15418</v>
      </c>
      <c r="T171" s="1">
        <v>15418</v>
      </c>
      <c r="U171" s="1">
        <v>15418</v>
      </c>
      <c r="V171" s="1">
        <v>15418</v>
      </c>
      <c r="W171" s="1">
        <v>15418</v>
      </c>
      <c r="X171" s="1">
        <v>15418</v>
      </c>
      <c r="Y171" s="1">
        <v>15418</v>
      </c>
      <c r="Z171" s="1">
        <v>15418</v>
      </c>
      <c r="AA171" s="1">
        <v>15418</v>
      </c>
      <c r="AB171" s="1">
        <v>15418</v>
      </c>
      <c r="AC171" s="1">
        <v>15418</v>
      </c>
      <c r="AD171" s="1">
        <v>15418</v>
      </c>
      <c r="AE171" s="1">
        <v>15418</v>
      </c>
      <c r="AF171" s="1">
        <v>15418</v>
      </c>
      <c r="AG171" s="1"/>
      <c r="AH171" s="1"/>
      <c r="AI171" s="1"/>
      <c r="AJ171" s="1"/>
      <c r="AK171" s="1"/>
      <c r="AL171" s="1"/>
      <c r="AM171" s="1"/>
      <c r="AN171" s="1"/>
      <c r="AO171" s="1"/>
      <c r="AP171" s="1"/>
      <c r="AQ171" s="1"/>
      <c r="AR171" s="1" t="s">
        <v>839</v>
      </c>
      <c r="AS171" s="1" t="s">
        <v>914</v>
      </c>
      <c r="AT171" s="1" t="s">
        <v>915</v>
      </c>
      <c r="AU171" s="1" t="s">
        <v>854</v>
      </c>
      <c r="AV171" s="1"/>
      <c r="AW171" s="1"/>
      <c r="AX171" s="1"/>
      <c r="AY171" s="1"/>
      <c r="AZ171" s="1"/>
      <c r="BA171" s="1"/>
      <c r="BB171" s="1"/>
      <c r="BC171" s="1"/>
      <c r="BD171" s="1"/>
      <c r="BE171" s="147">
        <f t="shared" si="5"/>
        <v>277529</v>
      </c>
      <c r="BF171" t="s">
        <v>193</v>
      </c>
    </row>
    <row r="172" spans="1:58" ht="15.75" thickBot="1" x14ac:dyDescent="0.3">
      <c r="A172" s="3" t="s">
        <v>548</v>
      </c>
      <c r="B172" s="3" t="s">
        <v>564</v>
      </c>
      <c r="C172" s="4" t="s">
        <v>572</v>
      </c>
      <c r="D172" s="1" t="s">
        <v>917</v>
      </c>
      <c r="E172" s="2" t="s">
        <v>838</v>
      </c>
      <c r="F172" s="1">
        <v>231</v>
      </c>
      <c r="G172" s="1">
        <v>13281</v>
      </c>
      <c r="H172" s="1">
        <v>1</v>
      </c>
      <c r="I172" s="1">
        <v>132810</v>
      </c>
      <c r="J172" s="1">
        <v>6</v>
      </c>
      <c r="K172" s="1"/>
      <c r="L172" s="1"/>
      <c r="M172" s="1"/>
      <c r="N172" s="1"/>
      <c r="O172" s="67">
        <v>13281</v>
      </c>
      <c r="P172" s="1">
        <v>13281</v>
      </c>
      <c r="Q172" s="1">
        <v>13281</v>
      </c>
      <c r="R172" s="1">
        <v>13281</v>
      </c>
      <c r="S172" s="1">
        <v>13281</v>
      </c>
      <c r="T172" s="1">
        <v>13281</v>
      </c>
      <c r="U172" s="1">
        <v>13281</v>
      </c>
      <c r="V172" s="1">
        <v>13281</v>
      </c>
      <c r="W172" s="1">
        <v>13281</v>
      </c>
      <c r="X172" s="1">
        <v>13281</v>
      </c>
      <c r="Y172" s="1"/>
      <c r="Z172" s="1"/>
      <c r="AA172" s="1"/>
      <c r="AB172" s="1"/>
      <c r="AC172" s="1"/>
      <c r="AD172" s="1"/>
      <c r="AE172" s="1"/>
      <c r="AF172" s="1"/>
      <c r="AG172" s="1"/>
      <c r="AH172" s="1"/>
      <c r="AI172" s="1"/>
      <c r="AJ172" s="1"/>
      <c r="AK172" s="1"/>
      <c r="AL172" s="1"/>
      <c r="AM172" s="1"/>
      <c r="AN172" s="1"/>
      <c r="AO172" s="1"/>
      <c r="AP172" s="1"/>
      <c r="AQ172" s="1"/>
      <c r="AR172" s="1" t="s">
        <v>839</v>
      </c>
      <c r="AS172" s="1" t="s">
        <v>914</v>
      </c>
      <c r="AT172" s="1" t="s">
        <v>915</v>
      </c>
      <c r="AU172" s="1" t="s">
        <v>854</v>
      </c>
      <c r="AV172" s="1"/>
      <c r="AW172" s="1"/>
      <c r="AX172" s="1"/>
      <c r="AY172" s="1"/>
      <c r="AZ172" s="1"/>
      <c r="BA172" s="1"/>
      <c r="BB172" s="1"/>
      <c r="BC172" s="1"/>
      <c r="BD172" s="1"/>
      <c r="BE172" s="147">
        <f t="shared" si="5"/>
        <v>132810</v>
      </c>
      <c r="BF172" t="s">
        <v>193</v>
      </c>
    </row>
    <row r="173" spans="1:58" ht="15.75" thickBot="1" x14ac:dyDescent="0.3">
      <c r="A173" s="3" t="s">
        <v>585</v>
      </c>
      <c r="B173" s="3" t="s">
        <v>585</v>
      </c>
      <c r="C173" s="4" t="s">
        <v>572</v>
      </c>
      <c r="D173" s="1" t="s">
        <v>917</v>
      </c>
      <c r="E173" s="2" t="s">
        <v>838</v>
      </c>
      <c r="F173" s="1">
        <v>2662</v>
      </c>
      <c r="G173" s="1">
        <v>8885</v>
      </c>
      <c r="H173" s="1">
        <v>1</v>
      </c>
      <c r="I173" s="1">
        <v>53311</v>
      </c>
      <c r="J173" s="1">
        <v>6</v>
      </c>
      <c r="K173" s="1"/>
      <c r="L173" s="1"/>
      <c r="M173" s="1"/>
      <c r="N173" s="1"/>
      <c r="O173" s="67">
        <v>8885</v>
      </c>
      <c r="P173" s="1">
        <v>8885</v>
      </c>
      <c r="Q173" s="1">
        <v>8885</v>
      </c>
      <c r="R173" s="1">
        <v>8885</v>
      </c>
      <c r="S173" s="1">
        <v>8885</v>
      </c>
      <c r="T173" s="1">
        <v>8885</v>
      </c>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t="s">
        <v>839</v>
      </c>
      <c r="AS173" s="1" t="s">
        <v>914</v>
      </c>
      <c r="AT173" s="1" t="s">
        <v>915</v>
      </c>
      <c r="AU173" s="1" t="s">
        <v>854</v>
      </c>
      <c r="AV173" s="1"/>
      <c r="AW173" s="1"/>
      <c r="AX173" s="1"/>
      <c r="AY173" s="1"/>
      <c r="AZ173" s="1"/>
      <c r="BA173" s="1"/>
      <c r="BB173" s="1"/>
      <c r="BC173" s="1"/>
      <c r="BD173" s="1"/>
      <c r="BE173" s="147">
        <f t="shared" si="5"/>
        <v>53311</v>
      </c>
      <c r="BF173" t="s">
        <v>193</v>
      </c>
    </row>
    <row r="174" spans="1:58" ht="15.75" thickBot="1" x14ac:dyDescent="0.3">
      <c r="A174" s="3" t="s">
        <v>263</v>
      </c>
      <c r="B174" s="3" t="s">
        <v>537</v>
      </c>
      <c r="C174" s="4" t="s">
        <v>572</v>
      </c>
      <c r="D174" s="1" t="s">
        <v>917</v>
      </c>
      <c r="E174" s="2" t="s">
        <v>838</v>
      </c>
      <c r="F174" s="1">
        <v>22</v>
      </c>
      <c r="G174" s="1">
        <v>7901</v>
      </c>
      <c r="H174" s="1">
        <v>1</v>
      </c>
      <c r="I174" s="1">
        <v>79012</v>
      </c>
      <c r="J174" s="1">
        <v>7</v>
      </c>
      <c r="K174" s="1"/>
      <c r="L174" s="1"/>
      <c r="M174" s="1"/>
      <c r="N174" s="1"/>
      <c r="O174" s="67">
        <v>7901</v>
      </c>
      <c r="P174" s="1">
        <v>7901</v>
      </c>
      <c r="Q174" s="1">
        <v>7901</v>
      </c>
      <c r="R174" s="1">
        <v>7901</v>
      </c>
      <c r="S174" s="1">
        <v>7901</v>
      </c>
      <c r="T174" s="1">
        <v>7901</v>
      </c>
      <c r="U174" s="1">
        <v>7901</v>
      </c>
      <c r="V174" s="1">
        <v>7901</v>
      </c>
      <c r="W174" s="1">
        <v>7901</v>
      </c>
      <c r="X174" s="1">
        <v>7901</v>
      </c>
      <c r="Y174" s="1"/>
      <c r="Z174" s="1"/>
      <c r="AA174" s="1"/>
      <c r="AB174" s="1"/>
      <c r="AC174" s="1"/>
      <c r="AD174" s="1"/>
      <c r="AE174" s="1"/>
      <c r="AF174" s="1"/>
      <c r="AG174" s="1"/>
      <c r="AH174" s="1"/>
      <c r="AI174" s="1"/>
      <c r="AJ174" s="1"/>
      <c r="AK174" s="1"/>
      <c r="AL174" s="1"/>
      <c r="AM174" s="1"/>
      <c r="AN174" s="1"/>
      <c r="AO174" s="1"/>
      <c r="AP174" s="1"/>
      <c r="AQ174" s="1"/>
      <c r="AR174" s="1" t="s">
        <v>839</v>
      </c>
      <c r="AS174" s="1" t="s">
        <v>914</v>
      </c>
      <c r="AT174" s="1" t="s">
        <v>915</v>
      </c>
      <c r="AU174" s="1" t="s">
        <v>854</v>
      </c>
      <c r="AV174" s="1" t="s">
        <v>910</v>
      </c>
      <c r="AW174" s="1" t="s">
        <v>910</v>
      </c>
      <c r="AX174" s="1" t="s">
        <v>848</v>
      </c>
      <c r="AY174" s="1"/>
      <c r="AZ174" s="1"/>
      <c r="BA174" s="1"/>
      <c r="BB174" s="1"/>
      <c r="BC174" s="1"/>
      <c r="BD174" s="1"/>
      <c r="BE174" s="147">
        <f t="shared" si="5"/>
        <v>79012</v>
      </c>
      <c r="BF174" t="s">
        <v>193</v>
      </c>
    </row>
    <row r="175" spans="1:58" ht="15.75" thickBot="1" x14ac:dyDescent="0.3">
      <c r="A175" s="3" t="s">
        <v>263</v>
      </c>
      <c r="B175" s="3" t="s">
        <v>547</v>
      </c>
      <c r="C175" s="4" t="s">
        <v>572</v>
      </c>
      <c r="D175" s="1" t="s">
        <v>917</v>
      </c>
      <c r="E175" s="2" t="s">
        <v>838</v>
      </c>
      <c r="F175" s="1">
        <v>39</v>
      </c>
      <c r="G175" s="1">
        <v>7519</v>
      </c>
      <c r="H175" s="1">
        <v>1</v>
      </c>
      <c r="I175" s="1">
        <v>25274</v>
      </c>
      <c r="J175" s="1">
        <v>3</v>
      </c>
      <c r="K175" s="1"/>
      <c r="L175" s="1"/>
      <c r="M175" s="1"/>
      <c r="N175" s="1"/>
      <c r="O175" s="67">
        <v>7519</v>
      </c>
      <c r="P175" s="1">
        <v>7519</v>
      </c>
      <c r="Q175" s="1">
        <v>7519</v>
      </c>
      <c r="R175" s="1">
        <v>2717</v>
      </c>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t="s">
        <v>839</v>
      </c>
      <c r="AS175" s="1" t="s">
        <v>914</v>
      </c>
      <c r="AT175" s="1" t="s">
        <v>915</v>
      </c>
      <c r="AU175" s="1" t="s">
        <v>854</v>
      </c>
      <c r="AV175" s="1" t="s">
        <v>916</v>
      </c>
      <c r="AW175" s="1" t="s">
        <v>916</v>
      </c>
      <c r="AX175" s="1" t="s">
        <v>848</v>
      </c>
      <c r="AY175" s="1"/>
      <c r="AZ175" s="1"/>
      <c r="BA175" s="1"/>
      <c r="BB175" s="1"/>
      <c r="BC175" s="1"/>
      <c r="BD175" s="1"/>
      <c r="BE175" s="147">
        <f t="shared" si="5"/>
        <v>25274</v>
      </c>
      <c r="BF175" t="s">
        <v>193</v>
      </c>
    </row>
    <row r="176" spans="1:58" ht="15.75" thickBot="1" x14ac:dyDescent="0.3">
      <c r="A176" s="3" t="s">
        <v>263</v>
      </c>
      <c r="B176" s="3" t="s">
        <v>586</v>
      </c>
      <c r="C176" s="4" t="s">
        <v>572</v>
      </c>
      <c r="D176" s="1" t="s">
        <v>917</v>
      </c>
      <c r="E176" s="2" t="s">
        <v>838</v>
      </c>
      <c r="F176" s="1">
        <v>343</v>
      </c>
      <c r="G176" s="1">
        <v>7375</v>
      </c>
      <c r="H176" s="1">
        <v>1</v>
      </c>
      <c r="I176" s="1">
        <v>24790</v>
      </c>
      <c r="J176" s="1">
        <v>16</v>
      </c>
      <c r="K176" s="1"/>
      <c r="L176" s="1"/>
      <c r="M176" s="1"/>
      <c r="N176" s="1"/>
      <c r="O176" s="67">
        <v>7375</v>
      </c>
      <c r="P176" s="1">
        <v>7375</v>
      </c>
      <c r="Q176" s="1">
        <v>7375</v>
      </c>
      <c r="R176" s="1">
        <v>2665</v>
      </c>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t="s">
        <v>839</v>
      </c>
      <c r="AS176" s="1" t="s">
        <v>914</v>
      </c>
      <c r="AT176" s="1" t="s">
        <v>915</v>
      </c>
      <c r="AU176" s="1" t="s">
        <v>854</v>
      </c>
      <c r="AV176" s="1" t="s">
        <v>918</v>
      </c>
      <c r="AW176" s="1" t="s">
        <v>918</v>
      </c>
      <c r="AX176" s="1" t="s">
        <v>848</v>
      </c>
      <c r="AY176" s="1"/>
      <c r="AZ176" s="1"/>
      <c r="BA176" s="1"/>
      <c r="BB176" s="1"/>
      <c r="BC176" s="1"/>
      <c r="BD176" s="1"/>
      <c r="BE176" s="147">
        <f t="shared" si="5"/>
        <v>24790</v>
      </c>
      <c r="BF176" t="s">
        <v>193</v>
      </c>
    </row>
    <row r="177" spans="1:58" ht="15.75" thickBot="1" x14ac:dyDescent="0.3">
      <c r="A177" s="3" t="s">
        <v>263</v>
      </c>
      <c r="B177" s="3" t="s">
        <v>550</v>
      </c>
      <c r="C177" s="4" t="s">
        <v>572</v>
      </c>
      <c r="D177" s="1" t="s">
        <v>917</v>
      </c>
      <c r="E177" s="2" t="s">
        <v>838</v>
      </c>
      <c r="F177" s="1">
        <v>81</v>
      </c>
      <c r="G177" s="1">
        <v>7274</v>
      </c>
      <c r="H177" s="1">
        <v>1</v>
      </c>
      <c r="I177" s="1">
        <v>72745</v>
      </c>
      <c r="J177" s="1">
        <v>10</v>
      </c>
      <c r="K177" s="1"/>
      <c r="L177" s="1"/>
      <c r="M177" s="1"/>
      <c r="N177" s="1"/>
      <c r="O177" s="67">
        <v>7274</v>
      </c>
      <c r="P177" s="1">
        <v>7274</v>
      </c>
      <c r="Q177" s="1">
        <v>7274</v>
      </c>
      <c r="R177" s="1">
        <v>7274</v>
      </c>
      <c r="S177" s="1">
        <v>7274</v>
      </c>
      <c r="T177" s="1">
        <v>7274</v>
      </c>
      <c r="U177" s="1">
        <v>7274</v>
      </c>
      <c r="V177" s="1">
        <v>7274</v>
      </c>
      <c r="W177" s="1">
        <v>7274</v>
      </c>
      <c r="X177" s="1">
        <v>7274</v>
      </c>
      <c r="Y177" s="1"/>
      <c r="Z177" s="1"/>
      <c r="AA177" s="1"/>
      <c r="AB177" s="1"/>
      <c r="AC177" s="1"/>
      <c r="AD177" s="1"/>
      <c r="AE177" s="1"/>
      <c r="AF177" s="1"/>
      <c r="AG177" s="1"/>
      <c r="AH177" s="1"/>
      <c r="AI177" s="1"/>
      <c r="AJ177" s="1"/>
      <c r="AK177" s="1"/>
      <c r="AL177" s="1"/>
      <c r="AM177" s="1"/>
      <c r="AN177" s="1"/>
      <c r="AO177" s="1"/>
      <c r="AP177" s="1"/>
      <c r="AQ177" s="1"/>
      <c r="AR177" s="1" t="s">
        <v>839</v>
      </c>
      <c r="AS177" s="1" t="s">
        <v>914</v>
      </c>
      <c r="AT177" s="1" t="s">
        <v>915</v>
      </c>
      <c r="AU177" s="1" t="s">
        <v>854</v>
      </c>
      <c r="AV177" s="1" t="s">
        <v>911</v>
      </c>
      <c r="AW177" s="1" t="s">
        <v>911</v>
      </c>
      <c r="AX177" s="1" t="s">
        <v>848</v>
      </c>
      <c r="AY177" s="1"/>
      <c r="AZ177" s="1"/>
      <c r="BA177" s="1"/>
      <c r="BB177" s="1"/>
      <c r="BC177" s="1"/>
      <c r="BD177" s="1"/>
      <c r="BE177" s="147">
        <f t="shared" si="5"/>
        <v>72745</v>
      </c>
      <c r="BF177" t="s">
        <v>193</v>
      </c>
    </row>
    <row r="178" spans="1:58" ht="15.75" thickBot="1" x14ac:dyDescent="0.3">
      <c r="A178" s="3" t="s">
        <v>263</v>
      </c>
      <c r="B178" s="3" t="s">
        <v>559</v>
      </c>
      <c r="C178" s="4" t="s">
        <v>572</v>
      </c>
      <c r="D178" s="1" t="s">
        <v>917</v>
      </c>
      <c r="E178" s="2" t="s">
        <v>838</v>
      </c>
      <c r="F178" s="1">
        <v>21</v>
      </c>
      <c r="G178" s="1">
        <v>6337</v>
      </c>
      <c r="H178" s="1">
        <v>1</v>
      </c>
      <c r="I178" s="1">
        <v>29453</v>
      </c>
      <c r="J178" s="1">
        <v>6</v>
      </c>
      <c r="K178" s="1"/>
      <c r="L178" s="1"/>
      <c r="M178" s="1"/>
      <c r="N178" s="1"/>
      <c r="O178" s="67">
        <v>6337</v>
      </c>
      <c r="P178" s="1">
        <v>6337</v>
      </c>
      <c r="Q178" s="1">
        <v>6337</v>
      </c>
      <c r="R178" s="1">
        <v>6337</v>
      </c>
      <c r="S178" s="1">
        <v>4106</v>
      </c>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t="s">
        <v>839</v>
      </c>
      <c r="AS178" s="1" t="s">
        <v>914</v>
      </c>
      <c r="AT178" s="1" t="s">
        <v>915</v>
      </c>
      <c r="AU178" s="1" t="s">
        <v>854</v>
      </c>
      <c r="AV178" s="1" t="s">
        <v>916</v>
      </c>
      <c r="AW178" s="1" t="s">
        <v>916</v>
      </c>
      <c r="AX178" s="1" t="s">
        <v>848</v>
      </c>
      <c r="AY178" s="1"/>
      <c r="AZ178" s="1"/>
      <c r="BA178" s="1"/>
      <c r="BB178" s="1"/>
      <c r="BC178" s="1"/>
      <c r="BD178" s="1"/>
      <c r="BE178" s="147">
        <f t="shared" si="5"/>
        <v>29453</v>
      </c>
      <c r="BF178" t="s">
        <v>193</v>
      </c>
    </row>
    <row r="179" spans="1:58" ht="15.75" thickBot="1" x14ac:dyDescent="0.3">
      <c r="A179" s="3" t="s">
        <v>263</v>
      </c>
      <c r="B179" s="3" t="s">
        <v>587</v>
      </c>
      <c r="C179" s="4" t="s">
        <v>572</v>
      </c>
      <c r="D179" s="1" t="s">
        <v>917</v>
      </c>
      <c r="E179" s="2" t="s">
        <v>838</v>
      </c>
      <c r="F179" s="1">
        <v>170</v>
      </c>
      <c r="G179" s="1">
        <v>6089</v>
      </c>
      <c r="H179" s="1">
        <v>1</v>
      </c>
      <c r="I179" s="1">
        <v>34733</v>
      </c>
      <c r="J179" s="1">
        <v>20</v>
      </c>
      <c r="K179" s="1"/>
      <c r="L179" s="1"/>
      <c r="M179" s="1"/>
      <c r="N179" s="1"/>
      <c r="O179" s="67">
        <v>6089</v>
      </c>
      <c r="P179" s="1">
        <v>6089</v>
      </c>
      <c r="Q179" s="1">
        <v>6089</v>
      </c>
      <c r="R179" s="1">
        <v>6089</v>
      </c>
      <c r="S179" s="1">
        <v>6089</v>
      </c>
      <c r="T179" s="1">
        <v>4286</v>
      </c>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t="s">
        <v>839</v>
      </c>
      <c r="AS179" s="1" t="s">
        <v>914</v>
      </c>
      <c r="AT179" s="1" t="s">
        <v>915</v>
      </c>
      <c r="AU179" s="1" t="s">
        <v>854</v>
      </c>
      <c r="AV179" s="1" t="s">
        <v>882</v>
      </c>
      <c r="AW179" s="1" t="s">
        <v>882</v>
      </c>
      <c r="AX179" s="1" t="s">
        <v>848</v>
      </c>
      <c r="AY179" s="1"/>
      <c r="AZ179" s="1"/>
      <c r="BA179" s="1"/>
      <c r="BB179" s="1"/>
      <c r="BC179" s="1"/>
      <c r="BD179" s="1"/>
      <c r="BE179" s="147">
        <f t="shared" si="5"/>
        <v>34733</v>
      </c>
      <c r="BF179" t="s">
        <v>193</v>
      </c>
    </row>
    <row r="180" spans="1:58" ht="15.75" thickBot="1" x14ac:dyDescent="0.3">
      <c r="A180" s="3" t="s">
        <v>544</v>
      </c>
      <c r="B180" s="3" t="s">
        <v>428</v>
      </c>
      <c r="C180" s="4" t="s">
        <v>572</v>
      </c>
      <c r="D180" s="1" t="s">
        <v>917</v>
      </c>
      <c r="E180" s="2" t="s">
        <v>838</v>
      </c>
      <c r="F180" s="1">
        <v>1</v>
      </c>
      <c r="G180" s="1">
        <v>6026</v>
      </c>
      <c r="H180" s="1">
        <v>1</v>
      </c>
      <c r="I180" s="1">
        <v>96416</v>
      </c>
      <c r="J180" s="1">
        <v>15</v>
      </c>
      <c r="K180" s="1"/>
      <c r="L180" s="1"/>
      <c r="M180" s="1"/>
      <c r="N180" s="1"/>
      <c r="O180" s="67">
        <v>6026</v>
      </c>
      <c r="P180" s="1">
        <v>6026</v>
      </c>
      <c r="Q180" s="1">
        <v>6026</v>
      </c>
      <c r="R180" s="1">
        <v>6026</v>
      </c>
      <c r="S180" s="1">
        <v>6026</v>
      </c>
      <c r="T180" s="1">
        <v>6026</v>
      </c>
      <c r="U180" s="1">
        <v>6026</v>
      </c>
      <c r="V180" s="1">
        <v>6026</v>
      </c>
      <c r="W180" s="1">
        <v>6026</v>
      </c>
      <c r="X180" s="1">
        <v>6026</v>
      </c>
      <c r="Y180" s="1">
        <v>6026</v>
      </c>
      <c r="Z180" s="1">
        <v>6026</v>
      </c>
      <c r="AA180" s="1">
        <v>6026</v>
      </c>
      <c r="AB180" s="1">
        <v>6026</v>
      </c>
      <c r="AC180" s="1">
        <v>6026</v>
      </c>
      <c r="AD180" s="1">
        <v>6026</v>
      </c>
      <c r="AE180" s="1"/>
      <c r="AF180" s="1"/>
      <c r="AG180" s="1"/>
      <c r="AH180" s="1"/>
      <c r="AI180" s="1"/>
      <c r="AJ180" s="1"/>
      <c r="AK180" s="1"/>
      <c r="AL180" s="1"/>
      <c r="AM180" s="1"/>
      <c r="AN180" s="1"/>
      <c r="AO180" s="1"/>
      <c r="AP180" s="1"/>
      <c r="AQ180" s="1"/>
      <c r="AR180" s="1" t="s">
        <v>839</v>
      </c>
      <c r="AS180" s="1" t="s">
        <v>914</v>
      </c>
      <c r="AT180" s="1" t="s">
        <v>915</v>
      </c>
      <c r="AU180" s="1" t="s">
        <v>854</v>
      </c>
      <c r="AV180" s="1"/>
      <c r="AW180" s="1"/>
      <c r="AX180" s="1"/>
      <c r="AY180" s="1"/>
      <c r="AZ180" s="1"/>
      <c r="BA180" s="1"/>
      <c r="BB180" s="1"/>
      <c r="BC180" s="1"/>
      <c r="BD180" s="1"/>
      <c r="BE180" s="147">
        <f t="shared" si="5"/>
        <v>96416</v>
      </c>
      <c r="BF180" t="s">
        <v>193</v>
      </c>
    </row>
    <row r="181" spans="1:58" ht="15.75" thickBot="1" x14ac:dyDescent="0.3">
      <c r="A181" s="3" t="s">
        <v>581</v>
      </c>
      <c r="B181" s="3" t="s">
        <v>423</v>
      </c>
      <c r="C181" s="4" t="s">
        <v>572</v>
      </c>
      <c r="D181" s="1" t="s">
        <v>917</v>
      </c>
      <c r="E181" s="2" t="s">
        <v>838</v>
      </c>
      <c r="F181" s="1">
        <v>1213</v>
      </c>
      <c r="G181" s="1">
        <v>5837</v>
      </c>
      <c r="H181" s="1">
        <v>1</v>
      </c>
      <c r="I181" s="1">
        <v>29183</v>
      </c>
      <c r="J181" s="1">
        <v>2</v>
      </c>
      <c r="K181" s="1"/>
      <c r="L181" s="1"/>
      <c r="M181" s="1"/>
      <c r="N181" s="1"/>
      <c r="O181" s="67">
        <v>5837</v>
      </c>
      <c r="P181" s="1">
        <v>5837</v>
      </c>
      <c r="Q181" s="1">
        <v>5837</v>
      </c>
      <c r="R181" s="1">
        <v>5837</v>
      </c>
      <c r="S181" s="1">
        <v>5837</v>
      </c>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t="s">
        <v>839</v>
      </c>
      <c r="AS181" s="1" t="s">
        <v>914</v>
      </c>
      <c r="AT181" s="1" t="s">
        <v>915</v>
      </c>
      <c r="AU181" s="1" t="s">
        <v>854</v>
      </c>
      <c r="AV181" s="1"/>
      <c r="AW181" s="1"/>
      <c r="AX181" s="1"/>
      <c r="AY181" s="1"/>
      <c r="AZ181" s="1"/>
      <c r="BA181" s="1"/>
      <c r="BB181" s="1"/>
      <c r="BC181" s="1"/>
      <c r="BD181" s="1"/>
      <c r="BE181" s="147">
        <f t="shared" si="5"/>
        <v>29183</v>
      </c>
      <c r="BF181" t="s">
        <v>193</v>
      </c>
    </row>
    <row r="182" spans="1:58" ht="15.75" thickBot="1" x14ac:dyDescent="0.3">
      <c r="A182" s="3" t="s">
        <v>263</v>
      </c>
      <c r="B182" s="3" t="s">
        <v>546</v>
      </c>
      <c r="C182" s="4" t="s">
        <v>572</v>
      </c>
      <c r="D182" s="1" t="s">
        <v>917</v>
      </c>
      <c r="E182" s="2" t="s">
        <v>838</v>
      </c>
      <c r="F182" s="1">
        <v>25</v>
      </c>
      <c r="G182" s="1">
        <v>5596</v>
      </c>
      <c r="H182" s="1">
        <v>1</v>
      </c>
      <c r="I182" s="1">
        <v>18810</v>
      </c>
      <c r="J182" s="1">
        <v>10</v>
      </c>
      <c r="K182" s="1"/>
      <c r="L182" s="1"/>
      <c r="M182" s="1"/>
      <c r="N182" s="1"/>
      <c r="O182" s="67">
        <v>5596</v>
      </c>
      <c r="P182" s="1">
        <v>5596</v>
      </c>
      <c r="Q182" s="1">
        <v>5596</v>
      </c>
      <c r="R182" s="1">
        <v>2022</v>
      </c>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t="s">
        <v>839</v>
      </c>
      <c r="AS182" s="1" t="s">
        <v>914</v>
      </c>
      <c r="AT182" s="1" t="s">
        <v>915</v>
      </c>
      <c r="AU182" s="1" t="s">
        <v>854</v>
      </c>
      <c r="AV182" s="1" t="s">
        <v>916</v>
      </c>
      <c r="AW182" s="1" t="s">
        <v>916</v>
      </c>
      <c r="AX182" s="1" t="s">
        <v>848</v>
      </c>
      <c r="AY182" s="1"/>
      <c r="AZ182" s="1"/>
      <c r="BA182" s="1"/>
      <c r="BB182" s="1"/>
      <c r="BC182" s="1"/>
      <c r="BD182" s="1"/>
      <c r="BE182" s="147">
        <f t="shared" si="5"/>
        <v>18810</v>
      </c>
      <c r="BF182" t="s">
        <v>193</v>
      </c>
    </row>
    <row r="183" spans="1:58" ht="15.75" thickBot="1" x14ac:dyDescent="0.3">
      <c r="A183" s="3" t="s">
        <v>263</v>
      </c>
      <c r="B183" s="3" t="s">
        <v>588</v>
      </c>
      <c r="C183" s="4" t="s">
        <v>572</v>
      </c>
      <c r="D183" s="1" t="s">
        <v>917</v>
      </c>
      <c r="E183" s="2" t="s">
        <v>838</v>
      </c>
      <c r="F183" s="1">
        <v>43</v>
      </c>
      <c r="G183" s="1">
        <v>5435</v>
      </c>
      <c r="H183" s="1">
        <v>1</v>
      </c>
      <c r="I183" s="1">
        <v>25262</v>
      </c>
      <c r="J183" s="1">
        <v>3</v>
      </c>
      <c r="K183" s="1"/>
      <c r="L183" s="1"/>
      <c r="M183" s="1"/>
      <c r="N183" s="1"/>
      <c r="O183" s="67">
        <v>5435</v>
      </c>
      <c r="P183" s="1">
        <v>5435</v>
      </c>
      <c r="Q183" s="1">
        <v>5435</v>
      </c>
      <c r="R183" s="1">
        <v>5435</v>
      </c>
      <c r="S183" s="1">
        <v>3521</v>
      </c>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t="s">
        <v>839</v>
      </c>
      <c r="AS183" s="1" t="s">
        <v>914</v>
      </c>
      <c r="AT183" s="1" t="s">
        <v>915</v>
      </c>
      <c r="AU183" s="1" t="s">
        <v>854</v>
      </c>
      <c r="AV183" s="1" t="s">
        <v>918</v>
      </c>
      <c r="AW183" s="1" t="s">
        <v>918</v>
      </c>
      <c r="AX183" s="1" t="s">
        <v>848</v>
      </c>
      <c r="AY183" s="1"/>
      <c r="AZ183" s="1"/>
      <c r="BA183" s="1"/>
      <c r="BB183" s="1"/>
      <c r="BC183" s="1"/>
      <c r="BD183" s="1"/>
      <c r="BE183" s="147">
        <f t="shared" si="5"/>
        <v>25262</v>
      </c>
      <c r="BF183" t="s">
        <v>193</v>
      </c>
    </row>
    <row r="184" spans="1:58" ht="15.75" thickBot="1" x14ac:dyDescent="0.3">
      <c r="A184" s="3" t="s">
        <v>263</v>
      </c>
      <c r="B184" s="3" t="s">
        <v>558</v>
      </c>
      <c r="C184" s="4" t="s">
        <v>572</v>
      </c>
      <c r="D184" s="1" t="s">
        <v>917</v>
      </c>
      <c r="E184" s="2" t="s">
        <v>838</v>
      </c>
      <c r="F184" s="1">
        <v>12</v>
      </c>
      <c r="G184" s="1">
        <v>4495</v>
      </c>
      <c r="H184" s="1">
        <v>1</v>
      </c>
      <c r="I184" s="1">
        <v>15110</v>
      </c>
      <c r="J184" s="1">
        <v>5</v>
      </c>
      <c r="K184" s="1"/>
      <c r="L184" s="1"/>
      <c r="M184" s="1"/>
      <c r="N184" s="1"/>
      <c r="O184" s="67">
        <v>4495</v>
      </c>
      <c r="P184" s="1">
        <v>4495</v>
      </c>
      <c r="Q184" s="1">
        <v>4495</v>
      </c>
      <c r="R184" s="1">
        <v>1624</v>
      </c>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t="s">
        <v>839</v>
      </c>
      <c r="AS184" s="1" t="s">
        <v>914</v>
      </c>
      <c r="AT184" s="1" t="s">
        <v>915</v>
      </c>
      <c r="AU184" s="1" t="s">
        <v>854</v>
      </c>
      <c r="AV184" s="1" t="s">
        <v>918</v>
      </c>
      <c r="AW184" s="1" t="s">
        <v>918</v>
      </c>
      <c r="AX184" s="1" t="s">
        <v>848</v>
      </c>
      <c r="AY184" s="1"/>
      <c r="AZ184" s="1"/>
      <c r="BA184" s="1"/>
      <c r="BB184" s="1"/>
      <c r="BC184" s="1"/>
      <c r="BD184" s="1"/>
      <c r="BE184" s="147">
        <f t="shared" si="5"/>
        <v>15110</v>
      </c>
      <c r="BF184" t="s">
        <v>193</v>
      </c>
    </row>
    <row r="185" spans="1:58" ht="15.75" thickBot="1" x14ac:dyDescent="0.3">
      <c r="A185" s="3" t="s">
        <v>263</v>
      </c>
      <c r="B185" s="3" t="s">
        <v>542</v>
      </c>
      <c r="C185" s="4" t="s">
        <v>572</v>
      </c>
      <c r="D185" s="1" t="s">
        <v>917</v>
      </c>
      <c r="E185" s="2" t="s">
        <v>838</v>
      </c>
      <c r="F185" s="1">
        <v>1925</v>
      </c>
      <c r="G185" s="1">
        <v>4375</v>
      </c>
      <c r="H185" s="1">
        <v>1</v>
      </c>
      <c r="I185" s="1">
        <v>40142</v>
      </c>
      <c r="J185" s="1">
        <v>10</v>
      </c>
      <c r="K185" s="1"/>
      <c r="L185" s="1"/>
      <c r="M185" s="1"/>
      <c r="N185" s="1"/>
      <c r="O185" s="67">
        <v>4375</v>
      </c>
      <c r="P185" s="1">
        <v>4375</v>
      </c>
      <c r="Q185" s="1">
        <v>4375</v>
      </c>
      <c r="R185" s="1">
        <v>4375</v>
      </c>
      <c r="S185" s="1">
        <v>4375</v>
      </c>
      <c r="T185" s="1">
        <v>4126</v>
      </c>
      <c r="U185" s="1">
        <v>3535</v>
      </c>
      <c r="V185" s="1">
        <v>3535</v>
      </c>
      <c r="W185" s="1">
        <v>3535</v>
      </c>
      <c r="X185" s="1">
        <v>3535</v>
      </c>
      <c r="Y185" s="1"/>
      <c r="Z185" s="1"/>
      <c r="AA185" s="1"/>
      <c r="AB185" s="1"/>
      <c r="AC185" s="1"/>
      <c r="AD185" s="1"/>
      <c r="AE185" s="1"/>
      <c r="AF185" s="1"/>
      <c r="AG185" s="1"/>
      <c r="AH185" s="1"/>
      <c r="AI185" s="1"/>
      <c r="AJ185" s="1"/>
      <c r="AK185" s="1"/>
      <c r="AL185" s="1"/>
      <c r="AM185" s="1"/>
      <c r="AN185" s="1"/>
      <c r="AO185" s="1"/>
      <c r="AP185" s="1"/>
      <c r="AQ185" s="1"/>
      <c r="AR185" s="1" t="s">
        <v>839</v>
      </c>
      <c r="AS185" s="1" t="s">
        <v>914</v>
      </c>
      <c r="AT185" s="1" t="s">
        <v>915</v>
      </c>
      <c r="AU185" s="1" t="s">
        <v>854</v>
      </c>
      <c r="AV185" s="1" t="s">
        <v>851</v>
      </c>
      <c r="AW185" s="1" t="s">
        <v>851</v>
      </c>
      <c r="AX185" s="1" t="s">
        <v>848</v>
      </c>
      <c r="AY185" s="1"/>
      <c r="AZ185" s="1"/>
      <c r="BA185" s="1"/>
      <c r="BB185" s="1"/>
      <c r="BC185" s="1"/>
      <c r="BD185" s="1"/>
      <c r="BE185" s="147">
        <f t="shared" si="5"/>
        <v>40142</v>
      </c>
      <c r="BF185" t="s">
        <v>193</v>
      </c>
    </row>
    <row r="186" spans="1:58" ht="15.75" thickBot="1" x14ac:dyDescent="0.3">
      <c r="A186" s="3" t="s">
        <v>263</v>
      </c>
      <c r="B186" s="3" t="s">
        <v>552</v>
      </c>
      <c r="C186" s="4" t="s">
        <v>572</v>
      </c>
      <c r="D186" s="1" t="s">
        <v>917</v>
      </c>
      <c r="E186" s="2" t="s">
        <v>838</v>
      </c>
      <c r="F186" s="1">
        <v>28</v>
      </c>
      <c r="G186" s="1">
        <v>2999</v>
      </c>
      <c r="H186" s="1">
        <v>1</v>
      </c>
      <c r="I186" s="1">
        <v>10081</v>
      </c>
      <c r="J186" s="1">
        <v>3</v>
      </c>
      <c r="K186" s="1"/>
      <c r="L186" s="1"/>
      <c r="M186" s="1"/>
      <c r="N186" s="1"/>
      <c r="O186" s="67">
        <v>2999</v>
      </c>
      <c r="P186" s="1">
        <v>2999</v>
      </c>
      <c r="Q186" s="1">
        <v>2999</v>
      </c>
      <c r="R186" s="1">
        <v>1084</v>
      </c>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t="s">
        <v>839</v>
      </c>
      <c r="AS186" s="1" t="s">
        <v>914</v>
      </c>
      <c r="AT186" s="1" t="s">
        <v>915</v>
      </c>
      <c r="AU186" s="1" t="s">
        <v>854</v>
      </c>
      <c r="AV186" s="1" t="s">
        <v>916</v>
      </c>
      <c r="AW186" s="1" t="s">
        <v>916</v>
      </c>
      <c r="AX186" s="1" t="s">
        <v>848</v>
      </c>
      <c r="AY186" s="1"/>
      <c r="AZ186" s="1"/>
      <c r="BA186" s="1"/>
      <c r="BB186" s="1"/>
      <c r="BC186" s="1"/>
      <c r="BD186" s="1"/>
      <c r="BE186" s="147">
        <f t="shared" si="5"/>
        <v>10081</v>
      </c>
      <c r="BF186" t="s">
        <v>193</v>
      </c>
    </row>
    <row r="187" spans="1:58" ht="15.75" thickBot="1" x14ac:dyDescent="0.3">
      <c r="A187" s="3" t="s">
        <v>263</v>
      </c>
      <c r="B187" s="3" t="s">
        <v>554</v>
      </c>
      <c r="C187" s="4" t="s">
        <v>572</v>
      </c>
      <c r="D187" s="1" t="s">
        <v>917</v>
      </c>
      <c r="E187" s="2" t="s">
        <v>838</v>
      </c>
      <c r="F187" s="1">
        <v>57</v>
      </c>
      <c r="G187" s="1">
        <v>2174</v>
      </c>
      <c r="H187" s="1">
        <v>1</v>
      </c>
      <c r="I187" s="1">
        <v>7308</v>
      </c>
      <c r="J187" s="1">
        <v>3</v>
      </c>
      <c r="K187" s="1"/>
      <c r="L187" s="1"/>
      <c r="M187" s="1"/>
      <c r="N187" s="1"/>
      <c r="O187" s="67">
        <v>2174</v>
      </c>
      <c r="P187" s="1">
        <v>2174</v>
      </c>
      <c r="Q187" s="1">
        <v>2174</v>
      </c>
      <c r="R187" s="1">
        <v>786</v>
      </c>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t="s">
        <v>839</v>
      </c>
      <c r="AS187" s="1" t="s">
        <v>914</v>
      </c>
      <c r="AT187" s="1" t="s">
        <v>915</v>
      </c>
      <c r="AU187" s="1" t="s">
        <v>854</v>
      </c>
      <c r="AV187" s="1" t="s">
        <v>916</v>
      </c>
      <c r="AW187" s="1" t="s">
        <v>916</v>
      </c>
      <c r="AX187" s="1" t="s">
        <v>848</v>
      </c>
      <c r="AY187" s="1"/>
      <c r="AZ187" s="1"/>
      <c r="BA187" s="1"/>
      <c r="BB187" s="1"/>
      <c r="BC187" s="1"/>
      <c r="BD187" s="1"/>
      <c r="BE187" s="147">
        <f t="shared" si="5"/>
        <v>7308</v>
      </c>
      <c r="BF187" t="s">
        <v>193</v>
      </c>
    </row>
    <row r="188" spans="1:58" ht="15.75" thickBot="1" x14ac:dyDescent="0.3">
      <c r="A188" s="3" t="s">
        <v>263</v>
      </c>
      <c r="B188" s="3" t="s">
        <v>536</v>
      </c>
      <c r="C188" s="4" t="s">
        <v>572</v>
      </c>
      <c r="D188" s="1" t="s">
        <v>838</v>
      </c>
      <c r="E188" s="2" t="s">
        <v>838</v>
      </c>
      <c r="F188" s="1">
        <v>75</v>
      </c>
      <c r="G188" s="1">
        <v>2025</v>
      </c>
      <c r="H188" s="1">
        <v>1</v>
      </c>
      <c r="I188" s="1">
        <v>13614</v>
      </c>
      <c r="J188" s="1">
        <v>6</v>
      </c>
      <c r="K188" s="1"/>
      <c r="L188" s="1"/>
      <c r="M188" s="1"/>
      <c r="N188" s="1"/>
      <c r="O188" s="67">
        <v>1660</v>
      </c>
      <c r="P188" s="1">
        <v>1660</v>
      </c>
      <c r="Q188" s="1">
        <v>1660</v>
      </c>
      <c r="R188" s="1">
        <v>1660</v>
      </c>
      <c r="S188" s="1">
        <v>1162</v>
      </c>
      <c r="T188" s="1">
        <v>1162</v>
      </c>
      <c r="U188" s="1">
        <v>1162</v>
      </c>
      <c r="V188" s="1">
        <v>1162</v>
      </c>
      <c r="W188" s="1">
        <v>1162</v>
      </c>
      <c r="X188" s="1">
        <v>1162</v>
      </c>
      <c r="Y188" s="1"/>
      <c r="Z188" s="1"/>
      <c r="AA188" s="1"/>
      <c r="AB188" s="1"/>
      <c r="AC188" s="1"/>
      <c r="AD188" s="1"/>
      <c r="AE188" s="1"/>
      <c r="AF188" s="1"/>
      <c r="AG188" s="1"/>
      <c r="AH188" s="1"/>
      <c r="AI188" s="1"/>
      <c r="AJ188" s="1"/>
      <c r="AK188" s="1"/>
      <c r="AL188" s="1"/>
      <c r="AM188" s="1"/>
      <c r="AN188" s="1"/>
      <c r="AO188" s="1"/>
      <c r="AP188" s="1"/>
      <c r="AQ188" s="1"/>
      <c r="AR188" s="1" t="s">
        <v>839</v>
      </c>
      <c r="AS188" s="1" t="s">
        <v>914</v>
      </c>
      <c r="AT188" s="1" t="s">
        <v>915</v>
      </c>
      <c r="AU188" s="1" t="s">
        <v>854</v>
      </c>
      <c r="AV188" s="1" t="s">
        <v>916</v>
      </c>
      <c r="AW188" s="1" t="s">
        <v>916</v>
      </c>
      <c r="AX188" s="1" t="s">
        <v>848</v>
      </c>
      <c r="AY188" s="1"/>
      <c r="AZ188" s="1"/>
      <c r="BA188" s="1"/>
      <c r="BB188" s="1"/>
      <c r="BC188" s="1"/>
      <c r="BD188" s="1"/>
      <c r="BE188" s="147">
        <f t="shared" si="5"/>
        <v>13614</v>
      </c>
      <c r="BF188" t="s">
        <v>816</v>
      </c>
    </row>
    <row r="189" spans="1:58" ht="15.75" thickBot="1" x14ac:dyDescent="0.3">
      <c r="A189" s="3" t="s">
        <v>263</v>
      </c>
      <c r="B189" s="3" t="s">
        <v>561</v>
      </c>
      <c r="C189" s="4" t="s">
        <v>572</v>
      </c>
      <c r="D189" s="1" t="s">
        <v>917</v>
      </c>
      <c r="E189" s="2" t="s">
        <v>838</v>
      </c>
      <c r="F189" s="1">
        <v>141</v>
      </c>
      <c r="G189" s="1">
        <v>1981</v>
      </c>
      <c r="H189" s="1">
        <v>1</v>
      </c>
      <c r="I189" s="1">
        <v>9207</v>
      </c>
      <c r="J189" s="1">
        <v>5</v>
      </c>
      <c r="K189" s="1"/>
      <c r="L189" s="1"/>
      <c r="M189" s="1"/>
      <c r="N189" s="1"/>
      <c r="O189" s="67">
        <v>1981</v>
      </c>
      <c r="P189" s="1">
        <v>1981</v>
      </c>
      <c r="Q189" s="1">
        <v>1981</v>
      </c>
      <c r="R189" s="1">
        <v>1981</v>
      </c>
      <c r="S189" s="1">
        <v>1283</v>
      </c>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t="s">
        <v>839</v>
      </c>
      <c r="AS189" s="1" t="s">
        <v>914</v>
      </c>
      <c r="AT189" s="1" t="s">
        <v>915</v>
      </c>
      <c r="AU189" s="1" t="s">
        <v>854</v>
      </c>
      <c r="AV189" s="1" t="s">
        <v>918</v>
      </c>
      <c r="AW189" s="1" t="s">
        <v>918</v>
      </c>
      <c r="AX189" s="1" t="s">
        <v>848</v>
      </c>
      <c r="AY189" s="1"/>
      <c r="AZ189" s="1"/>
      <c r="BA189" s="1"/>
      <c r="BB189" s="1"/>
      <c r="BC189" s="1"/>
      <c r="BD189" s="1"/>
      <c r="BE189" s="147">
        <f t="shared" si="5"/>
        <v>9207</v>
      </c>
      <c r="BF189" t="s">
        <v>193</v>
      </c>
    </row>
    <row r="190" spans="1:58" ht="15.75" thickBot="1" x14ac:dyDescent="0.3">
      <c r="A190" s="3" t="s">
        <v>589</v>
      </c>
      <c r="B190" s="3" t="s">
        <v>429</v>
      </c>
      <c r="C190" s="4" t="s">
        <v>572</v>
      </c>
      <c r="D190" s="1" t="s">
        <v>917</v>
      </c>
      <c r="E190" s="2" t="s">
        <v>838</v>
      </c>
      <c r="F190" s="1">
        <v>4</v>
      </c>
      <c r="G190" s="1">
        <v>1748</v>
      </c>
      <c r="H190" s="1">
        <v>1</v>
      </c>
      <c r="I190" s="1">
        <v>8738</v>
      </c>
      <c r="J190" s="1">
        <v>15</v>
      </c>
      <c r="K190" s="1"/>
      <c r="L190" s="1"/>
      <c r="M190" s="1"/>
      <c r="N190" s="1"/>
      <c r="O190" s="67">
        <v>1748</v>
      </c>
      <c r="P190" s="1">
        <v>1748</v>
      </c>
      <c r="Q190" s="1">
        <v>1748</v>
      </c>
      <c r="R190" s="1">
        <v>1748</v>
      </c>
      <c r="S190" s="1">
        <v>1748</v>
      </c>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t="s">
        <v>839</v>
      </c>
      <c r="AS190" s="1" t="s">
        <v>914</v>
      </c>
      <c r="AT190" s="1" t="s">
        <v>915</v>
      </c>
      <c r="AU190" s="1" t="s">
        <v>854</v>
      </c>
      <c r="AV190" s="1"/>
      <c r="AW190" s="1"/>
      <c r="AX190" s="1"/>
      <c r="AY190" s="1"/>
      <c r="AZ190" s="1"/>
      <c r="BA190" s="1"/>
      <c r="BB190" s="1"/>
      <c r="BC190" s="1"/>
      <c r="BD190" s="1"/>
      <c r="BE190" s="147">
        <f t="shared" si="5"/>
        <v>8738</v>
      </c>
      <c r="BF190" t="s">
        <v>193</v>
      </c>
    </row>
    <row r="191" spans="1:58" ht="15.75" thickBot="1" x14ac:dyDescent="0.3">
      <c r="A191" s="3" t="s">
        <v>548</v>
      </c>
      <c r="B191" s="3" t="s">
        <v>562</v>
      </c>
      <c r="C191" s="4" t="s">
        <v>572</v>
      </c>
      <c r="D191" s="1" t="s">
        <v>917</v>
      </c>
      <c r="E191" s="2" t="s">
        <v>838</v>
      </c>
      <c r="F191" s="1">
        <v>42</v>
      </c>
      <c r="G191" s="1">
        <v>1531</v>
      </c>
      <c r="H191" s="1">
        <v>1</v>
      </c>
      <c r="I191" s="1">
        <v>15308</v>
      </c>
      <c r="J191" s="1">
        <v>10</v>
      </c>
      <c r="K191" s="1"/>
      <c r="L191" s="1"/>
      <c r="M191" s="1"/>
      <c r="N191" s="1"/>
      <c r="O191" s="67">
        <v>1531</v>
      </c>
      <c r="P191" s="1">
        <v>1531</v>
      </c>
      <c r="Q191" s="1">
        <v>1531</v>
      </c>
      <c r="R191" s="1">
        <v>1531</v>
      </c>
      <c r="S191" s="1">
        <v>1531</v>
      </c>
      <c r="T191" s="1">
        <v>1531</v>
      </c>
      <c r="U191" s="1">
        <v>1531</v>
      </c>
      <c r="V191" s="1">
        <v>1531</v>
      </c>
      <c r="W191" s="1">
        <v>1531</v>
      </c>
      <c r="X191" s="1">
        <v>1531</v>
      </c>
      <c r="Y191" s="1"/>
      <c r="Z191" s="1"/>
      <c r="AA191" s="1"/>
      <c r="AB191" s="1"/>
      <c r="AC191" s="1"/>
      <c r="AD191" s="1"/>
      <c r="AE191" s="1"/>
      <c r="AF191" s="1"/>
      <c r="AG191" s="1"/>
      <c r="AH191" s="1"/>
      <c r="AI191" s="1"/>
      <c r="AJ191" s="1"/>
      <c r="AK191" s="1"/>
      <c r="AL191" s="1"/>
      <c r="AM191" s="1"/>
      <c r="AN191" s="1"/>
      <c r="AO191" s="1"/>
      <c r="AP191" s="1"/>
      <c r="AQ191" s="1"/>
      <c r="AR191" s="1" t="s">
        <v>839</v>
      </c>
      <c r="AS191" s="1" t="s">
        <v>914</v>
      </c>
      <c r="AT191" s="1" t="s">
        <v>915</v>
      </c>
      <c r="AU191" s="1" t="s">
        <v>854</v>
      </c>
      <c r="AV191" s="1"/>
      <c r="AW191" s="1"/>
      <c r="AX191" s="1"/>
      <c r="AY191" s="1"/>
      <c r="AZ191" s="1"/>
      <c r="BA191" s="1"/>
      <c r="BB191" s="1"/>
      <c r="BC191" s="1"/>
      <c r="BD191" s="1"/>
      <c r="BE191" s="147">
        <f t="shared" si="5"/>
        <v>15308</v>
      </c>
      <c r="BF191" t="s">
        <v>193</v>
      </c>
    </row>
    <row r="192" spans="1:58" ht="15.75" thickBot="1" x14ac:dyDescent="0.3">
      <c r="A192" s="3" t="s">
        <v>263</v>
      </c>
      <c r="B192" s="3" t="s">
        <v>566</v>
      </c>
      <c r="C192" s="4" t="s">
        <v>572</v>
      </c>
      <c r="D192" s="1" t="s">
        <v>917</v>
      </c>
      <c r="E192" s="2" t="s">
        <v>838</v>
      </c>
      <c r="F192" s="1">
        <v>8</v>
      </c>
      <c r="G192" s="1">
        <v>945</v>
      </c>
      <c r="H192" s="1">
        <v>1</v>
      </c>
      <c r="I192" s="1">
        <v>6978</v>
      </c>
      <c r="J192" s="1">
        <v>5</v>
      </c>
      <c r="K192" s="1"/>
      <c r="L192" s="1"/>
      <c r="M192" s="1"/>
      <c r="N192" s="1"/>
      <c r="O192" s="67">
        <v>945</v>
      </c>
      <c r="P192" s="1">
        <v>945</v>
      </c>
      <c r="Q192" s="1">
        <v>945</v>
      </c>
      <c r="R192" s="1">
        <v>912</v>
      </c>
      <c r="S192" s="1">
        <v>539</v>
      </c>
      <c r="T192" s="1">
        <v>539</v>
      </c>
      <c r="U192" s="1">
        <v>539</v>
      </c>
      <c r="V192" s="1">
        <v>539</v>
      </c>
      <c r="W192" s="1">
        <v>539</v>
      </c>
      <c r="X192" s="1">
        <v>539</v>
      </c>
      <c r="Y192" s="1"/>
      <c r="Z192" s="1"/>
      <c r="AA192" s="1"/>
      <c r="AB192" s="1"/>
      <c r="AC192" s="1"/>
      <c r="AD192" s="1"/>
      <c r="AE192" s="1"/>
      <c r="AF192" s="1"/>
      <c r="AG192" s="1"/>
      <c r="AH192" s="1"/>
      <c r="AI192" s="1"/>
      <c r="AJ192" s="1"/>
      <c r="AK192" s="1"/>
      <c r="AL192" s="1"/>
      <c r="AM192" s="1"/>
      <c r="AN192" s="1"/>
      <c r="AO192" s="1"/>
      <c r="AP192" s="1"/>
      <c r="AQ192" s="1"/>
      <c r="AR192" s="1" t="s">
        <v>839</v>
      </c>
      <c r="AS192" s="1" t="s">
        <v>914</v>
      </c>
      <c r="AT192" s="1" t="s">
        <v>915</v>
      </c>
      <c r="AU192" s="1" t="s">
        <v>854</v>
      </c>
      <c r="AV192" s="1" t="s">
        <v>911</v>
      </c>
      <c r="AW192" s="1" t="s">
        <v>911</v>
      </c>
      <c r="AX192" s="1" t="s">
        <v>848</v>
      </c>
      <c r="AY192" s="1"/>
      <c r="AZ192" s="1"/>
      <c r="BA192" s="1"/>
      <c r="BB192" s="1"/>
      <c r="BC192" s="1"/>
      <c r="BD192" s="1"/>
      <c r="BE192" s="147">
        <f t="shared" si="5"/>
        <v>6978</v>
      </c>
      <c r="BF192" t="s">
        <v>193</v>
      </c>
    </row>
    <row r="193" spans="1:58" ht="15.75" thickBot="1" x14ac:dyDescent="0.3">
      <c r="A193" s="3" t="s">
        <v>263</v>
      </c>
      <c r="B193" s="3" t="s">
        <v>563</v>
      </c>
      <c r="C193" s="4" t="s">
        <v>572</v>
      </c>
      <c r="D193" s="1" t="s">
        <v>917</v>
      </c>
      <c r="E193" s="2" t="s">
        <v>838</v>
      </c>
      <c r="F193" s="1">
        <v>4</v>
      </c>
      <c r="G193" s="1">
        <v>937</v>
      </c>
      <c r="H193" s="1">
        <v>1</v>
      </c>
      <c r="I193" s="1">
        <v>3150</v>
      </c>
      <c r="J193" s="1">
        <v>6</v>
      </c>
      <c r="K193" s="1"/>
      <c r="L193" s="1"/>
      <c r="M193" s="1"/>
      <c r="N193" s="1"/>
      <c r="O193" s="67">
        <v>937</v>
      </c>
      <c r="P193" s="1">
        <v>937</v>
      </c>
      <c r="Q193" s="1">
        <v>937</v>
      </c>
      <c r="R193" s="1">
        <v>339</v>
      </c>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t="s">
        <v>839</v>
      </c>
      <c r="AS193" s="1" t="s">
        <v>914</v>
      </c>
      <c r="AT193" s="1" t="s">
        <v>915</v>
      </c>
      <c r="AU193" s="1" t="s">
        <v>854</v>
      </c>
      <c r="AV193" s="1" t="s">
        <v>882</v>
      </c>
      <c r="AW193" s="1" t="s">
        <v>882</v>
      </c>
      <c r="AX193" s="1" t="s">
        <v>848</v>
      </c>
      <c r="AY193" s="1"/>
      <c r="AZ193" s="1"/>
      <c r="BA193" s="1"/>
      <c r="BB193" s="1"/>
      <c r="BC193" s="1"/>
      <c r="BD193" s="1"/>
      <c r="BE193" s="147">
        <f t="shared" si="5"/>
        <v>3150</v>
      </c>
      <c r="BF193" t="s">
        <v>193</v>
      </c>
    </row>
    <row r="194" spans="1:58" ht="15.75" thickBot="1" x14ac:dyDescent="0.3">
      <c r="A194" s="3" t="s">
        <v>548</v>
      </c>
      <c r="B194" s="3" t="s">
        <v>560</v>
      </c>
      <c r="C194" s="4" t="s">
        <v>572</v>
      </c>
      <c r="D194" s="1" t="s">
        <v>917</v>
      </c>
      <c r="E194" s="2" t="s">
        <v>838</v>
      </c>
      <c r="F194" s="1">
        <v>2</v>
      </c>
      <c r="G194" s="1">
        <v>893</v>
      </c>
      <c r="H194" s="1">
        <v>1</v>
      </c>
      <c r="I194" s="1">
        <v>8929</v>
      </c>
      <c r="J194" s="1">
        <v>15</v>
      </c>
      <c r="K194" s="1"/>
      <c r="L194" s="1"/>
      <c r="M194" s="1"/>
      <c r="N194" s="1"/>
      <c r="O194" s="67">
        <v>893</v>
      </c>
      <c r="P194" s="1">
        <v>893</v>
      </c>
      <c r="Q194" s="1">
        <v>893</v>
      </c>
      <c r="R194" s="1">
        <v>893</v>
      </c>
      <c r="S194" s="1">
        <v>893</v>
      </c>
      <c r="T194" s="1">
        <v>893</v>
      </c>
      <c r="U194" s="1">
        <v>893</v>
      </c>
      <c r="V194" s="1">
        <v>893</v>
      </c>
      <c r="W194" s="1">
        <v>893</v>
      </c>
      <c r="X194" s="1">
        <v>893</v>
      </c>
      <c r="Y194" s="1"/>
      <c r="Z194" s="1"/>
      <c r="AA194" s="1"/>
      <c r="AB194" s="1"/>
      <c r="AC194" s="1"/>
      <c r="AD194" s="1"/>
      <c r="AE194" s="1"/>
      <c r="AF194" s="1"/>
      <c r="AG194" s="1"/>
      <c r="AH194" s="1"/>
      <c r="AI194" s="1"/>
      <c r="AJ194" s="1"/>
      <c r="AK194" s="1"/>
      <c r="AL194" s="1"/>
      <c r="AM194" s="1"/>
      <c r="AN194" s="1"/>
      <c r="AO194" s="1"/>
      <c r="AP194" s="1"/>
      <c r="AQ194" s="1"/>
      <c r="AR194" s="1" t="s">
        <v>839</v>
      </c>
      <c r="AS194" s="1" t="s">
        <v>914</v>
      </c>
      <c r="AT194" s="1" t="s">
        <v>915</v>
      </c>
      <c r="AU194" s="1" t="s">
        <v>854</v>
      </c>
      <c r="AV194" s="1"/>
      <c r="AW194" s="1"/>
      <c r="AX194" s="1"/>
      <c r="AY194" s="1"/>
      <c r="AZ194" s="1"/>
      <c r="BA194" s="1"/>
      <c r="BB194" s="1"/>
      <c r="BC194" s="1"/>
      <c r="BD194" s="1"/>
      <c r="BE194" s="147">
        <f t="shared" si="5"/>
        <v>8929</v>
      </c>
      <c r="BF194" t="s">
        <v>193</v>
      </c>
    </row>
    <row r="195" spans="1:58" ht="15.75" thickBot="1" x14ac:dyDescent="0.3">
      <c r="A195" s="3" t="s">
        <v>583</v>
      </c>
      <c r="B195" s="3" t="s">
        <v>590</v>
      </c>
      <c r="C195" s="4" t="s">
        <v>572</v>
      </c>
      <c r="D195" s="1" t="s">
        <v>917</v>
      </c>
      <c r="E195" s="2" t="s">
        <v>838</v>
      </c>
      <c r="F195" s="1">
        <v>1</v>
      </c>
      <c r="G195" s="1">
        <v>732</v>
      </c>
      <c r="H195" s="1">
        <v>1</v>
      </c>
      <c r="I195" s="1">
        <v>4026</v>
      </c>
      <c r="J195" s="1">
        <v>6</v>
      </c>
      <c r="K195" s="1"/>
      <c r="L195" s="1"/>
      <c r="M195" s="1"/>
      <c r="N195" s="1"/>
      <c r="O195" s="67">
        <v>732</v>
      </c>
      <c r="P195" s="1">
        <v>732</v>
      </c>
      <c r="Q195" s="1">
        <v>732</v>
      </c>
      <c r="R195" s="1">
        <v>732</v>
      </c>
      <c r="S195" s="1">
        <v>732</v>
      </c>
      <c r="T195" s="1">
        <v>366</v>
      </c>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t="s">
        <v>839</v>
      </c>
      <c r="AS195" s="1" t="s">
        <v>914</v>
      </c>
      <c r="AT195" s="1" t="s">
        <v>915</v>
      </c>
      <c r="AU195" s="1" t="s">
        <v>854</v>
      </c>
      <c r="AV195" s="1"/>
      <c r="AW195" s="1"/>
      <c r="AX195" s="1"/>
      <c r="AY195" s="1"/>
      <c r="AZ195" s="1"/>
      <c r="BA195" s="1"/>
      <c r="BB195" s="1"/>
      <c r="BC195" s="1"/>
      <c r="BD195" s="1"/>
      <c r="BE195" s="147">
        <f t="shared" ref="BE195:BE258" si="6">I195/H195</f>
        <v>4026</v>
      </c>
      <c r="BF195" t="s">
        <v>193</v>
      </c>
    </row>
    <row r="196" spans="1:58" ht="15.75" thickBot="1" x14ac:dyDescent="0.3">
      <c r="A196" s="3" t="s">
        <v>263</v>
      </c>
      <c r="B196" s="3" t="s">
        <v>591</v>
      </c>
      <c r="C196" s="4" t="s">
        <v>572</v>
      </c>
      <c r="D196" s="1" t="s">
        <v>917</v>
      </c>
      <c r="E196" s="2" t="s">
        <v>838</v>
      </c>
      <c r="F196" s="1">
        <v>7</v>
      </c>
      <c r="G196" s="1">
        <v>557</v>
      </c>
      <c r="H196" s="1">
        <v>1</v>
      </c>
      <c r="I196" s="1">
        <v>4347</v>
      </c>
      <c r="J196" s="1">
        <v>3</v>
      </c>
      <c r="K196" s="1"/>
      <c r="L196" s="1"/>
      <c r="M196" s="1"/>
      <c r="N196" s="1"/>
      <c r="O196" s="67">
        <v>557</v>
      </c>
      <c r="P196" s="1">
        <v>557</v>
      </c>
      <c r="Q196" s="1">
        <v>557</v>
      </c>
      <c r="R196" s="1">
        <v>557</v>
      </c>
      <c r="S196" s="1">
        <v>557</v>
      </c>
      <c r="T196" s="1">
        <v>557</v>
      </c>
      <c r="U196" s="1">
        <v>557</v>
      </c>
      <c r="V196" s="1">
        <v>451</v>
      </c>
      <c r="W196" s="1"/>
      <c r="X196" s="1"/>
      <c r="Y196" s="1"/>
      <c r="Z196" s="1"/>
      <c r="AA196" s="1"/>
      <c r="AB196" s="1"/>
      <c r="AC196" s="1"/>
      <c r="AD196" s="1"/>
      <c r="AE196" s="1"/>
      <c r="AF196" s="1"/>
      <c r="AG196" s="1"/>
      <c r="AH196" s="1"/>
      <c r="AI196" s="1"/>
      <c r="AJ196" s="1"/>
      <c r="AK196" s="1"/>
      <c r="AL196" s="1"/>
      <c r="AM196" s="1"/>
      <c r="AN196" s="1"/>
      <c r="AO196" s="1"/>
      <c r="AP196" s="1"/>
      <c r="AQ196" s="1"/>
      <c r="AR196" s="1" t="s">
        <v>839</v>
      </c>
      <c r="AS196" s="1" t="s">
        <v>914</v>
      </c>
      <c r="AT196" s="1" t="s">
        <v>915</v>
      </c>
      <c r="AU196" s="1" t="s">
        <v>854</v>
      </c>
      <c r="AV196" s="1" t="s">
        <v>918</v>
      </c>
      <c r="AW196" s="1" t="s">
        <v>918</v>
      </c>
      <c r="AX196" s="1" t="s">
        <v>848</v>
      </c>
      <c r="AY196" s="1"/>
      <c r="AZ196" s="1"/>
      <c r="BA196" s="1"/>
      <c r="BB196" s="1"/>
      <c r="BC196" s="1"/>
      <c r="BD196" s="1"/>
      <c r="BE196" s="147">
        <f t="shared" si="6"/>
        <v>4347</v>
      </c>
      <c r="BF196" t="s">
        <v>193</v>
      </c>
    </row>
    <row r="197" spans="1:58" ht="15.75" thickBot="1" x14ac:dyDescent="0.3">
      <c r="A197" s="3" t="s">
        <v>263</v>
      </c>
      <c r="B197" s="3" t="s">
        <v>557</v>
      </c>
      <c r="C197" s="4" t="s">
        <v>572</v>
      </c>
      <c r="D197" s="1" t="s">
        <v>917</v>
      </c>
      <c r="E197" s="2" t="s">
        <v>838</v>
      </c>
      <c r="F197" s="1">
        <v>4</v>
      </c>
      <c r="G197" s="1">
        <v>465</v>
      </c>
      <c r="H197" s="1">
        <v>1</v>
      </c>
      <c r="I197" s="1">
        <v>2162</v>
      </c>
      <c r="J197" s="1">
        <v>10</v>
      </c>
      <c r="K197" s="1"/>
      <c r="L197" s="1"/>
      <c r="M197" s="1"/>
      <c r="N197" s="1"/>
      <c r="O197" s="67">
        <v>465</v>
      </c>
      <c r="P197" s="1">
        <v>465</v>
      </c>
      <c r="Q197" s="1">
        <v>465</v>
      </c>
      <c r="R197" s="1">
        <v>465</v>
      </c>
      <c r="S197" s="1">
        <v>301</v>
      </c>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t="s">
        <v>839</v>
      </c>
      <c r="AS197" s="1" t="s">
        <v>914</v>
      </c>
      <c r="AT197" s="1" t="s">
        <v>915</v>
      </c>
      <c r="AU197" s="1" t="s">
        <v>854</v>
      </c>
      <c r="AV197" s="1" t="s">
        <v>916</v>
      </c>
      <c r="AW197" s="1" t="s">
        <v>916</v>
      </c>
      <c r="AX197" s="1" t="s">
        <v>848</v>
      </c>
      <c r="AY197" s="1"/>
      <c r="AZ197" s="1"/>
      <c r="BA197" s="1"/>
      <c r="BB197" s="1"/>
      <c r="BC197" s="1"/>
      <c r="BD197" s="1"/>
      <c r="BE197" s="147">
        <f t="shared" si="6"/>
        <v>2162</v>
      </c>
      <c r="BF197" t="s">
        <v>193</v>
      </c>
    </row>
    <row r="198" spans="1:58" ht="15.75" thickBot="1" x14ac:dyDescent="0.3">
      <c r="A198" s="3" t="s">
        <v>571</v>
      </c>
      <c r="B198" s="3" t="s">
        <v>592</v>
      </c>
      <c r="C198" s="4" t="s">
        <v>572</v>
      </c>
      <c r="D198" s="1" t="s">
        <v>917</v>
      </c>
      <c r="E198" s="2" t="s">
        <v>838</v>
      </c>
      <c r="F198" s="1">
        <v>10171</v>
      </c>
      <c r="G198" s="1">
        <v>453</v>
      </c>
      <c r="H198" s="1">
        <v>1</v>
      </c>
      <c r="I198" s="1">
        <v>9062</v>
      </c>
      <c r="J198" s="1">
        <v>2</v>
      </c>
      <c r="K198" s="1"/>
      <c r="L198" s="1"/>
      <c r="M198" s="1"/>
      <c r="N198" s="1"/>
      <c r="O198" s="67">
        <v>453</v>
      </c>
      <c r="P198" s="1">
        <v>453</v>
      </c>
      <c r="Q198" s="1">
        <v>453</v>
      </c>
      <c r="R198" s="1">
        <v>453</v>
      </c>
      <c r="S198" s="1">
        <v>453</v>
      </c>
      <c r="T198" s="1">
        <v>453</v>
      </c>
      <c r="U198" s="1">
        <v>453</v>
      </c>
      <c r="V198" s="1">
        <v>453</v>
      </c>
      <c r="W198" s="1">
        <v>453</v>
      </c>
      <c r="X198" s="1">
        <v>453</v>
      </c>
      <c r="Y198" s="1">
        <v>453</v>
      </c>
      <c r="Z198" s="1">
        <v>453</v>
      </c>
      <c r="AA198" s="1">
        <v>453</v>
      </c>
      <c r="AB198" s="1">
        <v>453</v>
      </c>
      <c r="AC198" s="1">
        <v>453</v>
      </c>
      <c r="AD198" s="1">
        <v>453</v>
      </c>
      <c r="AE198" s="1">
        <v>453</v>
      </c>
      <c r="AF198" s="1">
        <v>453</v>
      </c>
      <c r="AG198" s="1">
        <v>453</v>
      </c>
      <c r="AH198" s="1">
        <v>453</v>
      </c>
      <c r="AI198" s="1"/>
      <c r="AJ198" s="1"/>
      <c r="AK198" s="1"/>
      <c r="AL198" s="1"/>
      <c r="AM198" s="1"/>
      <c r="AN198" s="1"/>
      <c r="AO198" s="1"/>
      <c r="AP198" s="1"/>
      <c r="AQ198" s="1"/>
      <c r="AR198" s="1" t="s">
        <v>839</v>
      </c>
      <c r="AS198" s="1" t="s">
        <v>914</v>
      </c>
      <c r="AT198" s="1" t="s">
        <v>915</v>
      </c>
      <c r="AU198" s="1" t="s">
        <v>854</v>
      </c>
      <c r="AV198" s="1"/>
      <c r="AW198" s="1"/>
      <c r="AX198" s="1"/>
      <c r="AY198" s="1"/>
      <c r="AZ198" s="1"/>
      <c r="BA198" s="1"/>
      <c r="BB198" s="1"/>
      <c r="BC198" s="1"/>
      <c r="BD198" s="1"/>
      <c r="BE198" s="147">
        <f t="shared" si="6"/>
        <v>9062</v>
      </c>
      <c r="BF198" t="s">
        <v>193</v>
      </c>
    </row>
    <row r="199" spans="1:58" ht="15.75" thickBot="1" x14ac:dyDescent="0.3">
      <c r="A199" s="3" t="s">
        <v>548</v>
      </c>
      <c r="B199" s="3" t="s">
        <v>565</v>
      </c>
      <c r="C199" s="4" t="s">
        <v>572</v>
      </c>
      <c r="D199" s="1" t="s">
        <v>917</v>
      </c>
      <c r="E199" s="2" t="s">
        <v>838</v>
      </c>
      <c r="F199" s="1">
        <v>3</v>
      </c>
      <c r="G199" s="1">
        <v>429</v>
      </c>
      <c r="H199" s="1">
        <v>1</v>
      </c>
      <c r="I199" s="1">
        <v>4286</v>
      </c>
      <c r="J199" s="1">
        <v>16</v>
      </c>
      <c r="K199" s="1"/>
      <c r="L199" s="1"/>
      <c r="M199" s="1"/>
      <c r="N199" s="1"/>
      <c r="O199" s="67">
        <v>429</v>
      </c>
      <c r="P199" s="1">
        <v>429</v>
      </c>
      <c r="Q199" s="1">
        <v>429</v>
      </c>
      <c r="R199" s="1">
        <v>429</v>
      </c>
      <c r="S199" s="1">
        <v>429</v>
      </c>
      <c r="T199" s="1">
        <v>429</v>
      </c>
      <c r="U199" s="1">
        <v>429</v>
      </c>
      <c r="V199" s="1">
        <v>429</v>
      </c>
      <c r="W199" s="1">
        <v>429</v>
      </c>
      <c r="X199" s="1">
        <v>429</v>
      </c>
      <c r="Y199" s="1"/>
      <c r="Z199" s="1"/>
      <c r="AA199" s="1"/>
      <c r="AB199" s="1"/>
      <c r="AC199" s="1"/>
      <c r="AD199" s="1"/>
      <c r="AE199" s="1"/>
      <c r="AF199" s="1"/>
      <c r="AG199" s="1"/>
      <c r="AH199" s="1"/>
      <c r="AI199" s="1"/>
      <c r="AJ199" s="1"/>
      <c r="AK199" s="1"/>
      <c r="AL199" s="1"/>
      <c r="AM199" s="1"/>
      <c r="AN199" s="1"/>
      <c r="AO199" s="1"/>
      <c r="AP199" s="1"/>
      <c r="AQ199" s="1"/>
      <c r="AR199" s="1" t="s">
        <v>839</v>
      </c>
      <c r="AS199" s="1" t="s">
        <v>914</v>
      </c>
      <c r="AT199" s="1" t="s">
        <v>915</v>
      </c>
      <c r="AU199" s="1" t="s">
        <v>854</v>
      </c>
      <c r="AV199" s="1"/>
      <c r="AW199" s="1"/>
      <c r="AX199" s="1"/>
      <c r="AY199" s="1"/>
      <c r="AZ199" s="1"/>
      <c r="BA199" s="1"/>
      <c r="BB199" s="1"/>
      <c r="BC199" s="1"/>
      <c r="BD199" s="1"/>
      <c r="BE199" s="147">
        <f t="shared" si="6"/>
        <v>4286</v>
      </c>
      <c r="BF199" t="s">
        <v>193</v>
      </c>
    </row>
    <row r="200" spans="1:58" ht="15.75" thickBot="1" x14ac:dyDescent="0.3">
      <c r="A200" s="3" t="s">
        <v>263</v>
      </c>
      <c r="B200" s="3" t="s">
        <v>593</v>
      </c>
      <c r="C200" s="4" t="s">
        <v>572</v>
      </c>
      <c r="D200" s="1" t="s">
        <v>917</v>
      </c>
      <c r="E200" s="2" t="s">
        <v>838</v>
      </c>
      <c r="F200" s="1">
        <v>4</v>
      </c>
      <c r="G200" s="1">
        <v>423</v>
      </c>
      <c r="H200" s="1">
        <v>1</v>
      </c>
      <c r="I200" s="1">
        <v>2096</v>
      </c>
      <c r="J200" s="1">
        <v>5</v>
      </c>
      <c r="K200" s="1"/>
      <c r="L200" s="1"/>
      <c r="M200" s="1"/>
      <c r="N200" s="1"/>
      <c r="O200" s="67">
        <v>423</v>
      </c>
      <c r="P200" s="1">
        <v>423</v>
      </c>
      <c r="Q200" s="1">
        <v>423</v>
      </c>
      <c r="R200" s="1">
        <v>423</v>
      </c>
      <c r="S200" s="1">
        <v>245</v>
      </c>
      <c r="T200" s="1">
        <v>159</v>
      </c>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t="s">
        <v>839</v>
      </c>
      <c r="AS200" s="1" t="s">
        <v>914</v>
      </c>
      <c r="AT200" s="1" t="s">
        <v>915</v>
      </c>
      <c r="AU200" s="1" t="s">
        <v>854</v>
      </c>
      <c r="AV200" s="1" t="s">
        <v>918</v>
      </c>
      <c r="AW200" s="1" t="s">
        <v>918</v>
      </c>
      <c r="AX200" s="1" t="s">
        <v>848</v>
      </c>
      <c r="AY200" s="1"/>
      <c r="AZ200" s="1"/>
      <c r="BA200" s="1"/>
      <c r="BB200" s="1"/>
      <c r="BC200" s="1"/>
      <c r="BD200" s="1"/>
      <c r="BE200" s="147">
        <f t="shared" si="6"/>
        <v>2096</v>
      </c>
      <c r="BF200" t="s">
        <v>193</v>
      </c>
    </row>
    <row r="201" spans="1:58" ht="15.75" thickBot="1" x14ac:dyDescent="0.3">
      <c r="A201" s="3" t="s">
        <v>263</v>
      </c>
      <c r="B201" s="3" t="s">
        <v>594</v>
      </c>
      <c r="C201" s="4" t="s">
        <v>572</v>
      </c>
      <c r="D201" s="1" t="s">
        <v>917</v>
      </c>
      <c r="E201" s="2" t="s">
        <v>838</v>
      </c>
      <c r="F201" s="1">
        <v>5</v>
      </c>
      <c r="G201" s="1">
        <v>421</v>
      </c>
      <c r="H201" s="1">
        <v>1</v>
      </c>
      <c r="I201" s="1">
        <v>2905</v>
      </c>
      <c r="J201" s="1">
        <v>6</v>
      </c>
      <c r="K201" s="1"/>
      <c r="L201" s="1"/>
      <c r="M201" s="1"/>
      <c r="N201" s="1"/>
      <c r="O201" s="67">
        <v>421</v>
      </c>
      <c r="P201" s="1">
        <v>421</v>
      </c>
      <c r="Q201" s="1">
        <v>421</v>
      </c>
      <c r="R201" s="1">
        <v>421</v>
      </c>
      <c r="S201" s="1">
        <v>421</v>
      </c>
      <c r="T201" s="1">
        <v>421</v>
      </c>
      <c r="U201" s="1">
        <v>379</v>
      </c>
      <c r="V201" s="1"/>
      <c r="W201" s="1"/>
      <c r="X201" s="1"/>
      <c r="Y201" s="1"/>
      <c r="Z201" s="1"/>
      <c r="AA201" s="1"/>
      <c r="AB201" s="1"/>
      <c r="AC201" s="1"/>
      <c r="AD201" s="1"/>
      <c r="AE201" s="1"/>
      <c r="AF201" s="1"/>
      <c r="AG201" s="1"/>
      <c r="AH201" s="1"/>
      <c r="AI201" s="1"/>
      <c r="AJ201" s="1"/>
      <c r="AK201" s="1"/>
      <c r="AL201" s="1"/>
      <c r="AM201" s="1"/>
      <c r="AN201" s="1"/>
      <c r="AO201" s="1"/>
      <c r="AP201" s="1"/>
      <c r="AQ201" s="1"/>
      <c r="AR201" s="1" t="s">
        <v>839</v>
      </c>
      <c r="AS201" s="1" t="s">
        <v>914</v>
      </c>
      <c r="AT201" s="1" t="s">
        <v>915</v>
      </c>
      <c r="AU201" s="1" t="s">
        <v>854</v>
      </c>
      <c r="AV201" s="1" t="s">
        <v>916</v>
      </c>
      <c r="AW201" s="1" t="s">
        <v>916</v>
      </c>
      <c r="AX201" s="1" t="s">
        <v>848</v>
      </c>
      <c r="AY201" s="1"/>
      <c r="AZ201" s="1"/>
      <c r="BA201" s="1"/>
      <c r="BB201" s="1"/>
      <c r="BC201" s="1"/>
      <c r="BD201" s="1"/>
      <c r="BE201" s="147">
        <f t="shared" si="6"/>
        <v>2905</v>
      </c>
      <c r="BF201" t="s">
        <v>193</v>
      </c>
    </row>
    <row r="202" spans="1:58" ht="15.75" thickBot="1" x14ac:dyDescent="0.3">
      <c r="A202" s="3" t="s">
        <v>263</v>
      </c>
      <c r="B202" s="3" t="s">
        <v>567</v>
      </c>
      <c r="C202" s="4" t="s">
        <v>572</v>
      </c>
      <c r="D202" s="1" t="s">
        <v>917</v>
      </c>
      <c r="E202" s="2" t="s">
        <v>838</v>
      </c>
      <c r="F202" s="1">
        <v>16</v>
      </c>
      <c r="G202" s="1">
        <v>419</v>
      </c>
      <c r="H202" s="1">
        <v>1</v>
      </c>
      <c r="I202" s="1">
        <v>1947</v>
      </c>
      <c r="J202" s="1">
        <v>5</v>
      </c>
      <c r="K202" s="1"/>
      <c r="L202" s="1"/>
      <c r="M202" s="1"/>
      <c r="N202" s="1"/>
      <c r="O202" s="67">
        <v>419</v>
      </c>
      <c r="P202" s="1">
        <v>419</v>
      </c>
      <c r="Q202" s="1">
        <v>419</v>
      </c>
      <c r="R202" s="1">
        <v>419</v>
      </c>
      <c r="S202" s="1">
        <v>271</v>
      </c>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t="s">
        <v>839</v>
      </c>
      <c r="AS202" s="1" t="s">
        <v>914</v>
      </c>
      <c r="AT202" s="1" t="s">
        <v>915</v>
      </c>
      <c r="AU202" s="1" t="s">
        <v>854</v>
      </c>
      <c r="AV202" s="1" t="s">
        <v>916</v>
      </c>
      <c r="AW202" s="1" t="s">
        <v>916</v>
      </c>
      <c r="AX202" s="1" t="s">
        <v>848</v>
      </c>
      <c r="AY202" s="1"/>
      <c r="AZ202" s="1"/>
      <c r="BA202" s="1"/>
      <c r="BB202" s="1"/>
      <c r="BC202" s="1"/>
      <c r="BD202" s="1"/>
      <c r="BE202" s="147">
        <f t="shared" si="6"/>
        <v>1947</v>
      </c>
      <c r="BF202" t="s">
        <v>193</v>
      </c>
    </row>
    <row r="203" spans="1:58" ht="15.75" thickBot="1" x14ac:dyDescent="0.3">
      <c r="A203" s="3" t="s">
        <v>263</v>
      </c>
      <c r="B203" s="3" t="s">
        <v>595</v>
      </c>
      <c r="C203" s="4" t="s">
        <v>572</v>
      </c>
      <c r="D203" s="1" t="s">
        <v>917</v>
      </c>
      <c r="E203" s="2" t="s">
        <v>838</v>
      </c>
      <c r="F203" s="1">
        <v>12</v>
      </c>
      <c r="G203" s="1">
        <v>404</v>
      </c>
      <c r="H203" s="1">
        <v>1</v>
      </c>
      <c r="I203" s="1">
        <v>1879</v>
      </c>
      <c r="J203" s="1">
        <v>20</v>
      </c>
      <c r="K203" s="1"/>
      <c r="L203" s="1"/>
      <c r="M203" s="1"/>
      <c r="N203" s="1"/>
      <c r="O203" s="67">
        <v>404</v>
      </c>
      <c r="P203" s="1">
        <v>338</v>
      </c>
      <c r="Q203" s="1">
        <v>267</v>
      </c>
      <c r="R203" s="1">
        <v>267</v>
      </c>
      <c r="S203" s="1">
        <v>234</v>
      </c>
      <c r="T203" s="1">
        <v>176</v>
      </c>
      <c r="U203" s="1">
        <v>48</v>
      </c>
      <c r="V203" s="1">
        <v>48</v>
      </c>
      <c r="W203" s="1">
        <v>48</v>
      </c>
      <c r="X203" s="1">
        <v>48</v>
      </c>
      <c r="Y203" s="1"/>
      <c r="Z203" s="1"/>
      <c r="AA203" s="1"/>
      <c r="AB203" s="1"/>
      <c r="AC203" s="1"/>
      <c r="AD203" s="1"/>
      <c r="AE203" s="1"/>
      <c r="AF203" s="1"/>
      <c r="AG203" s="1"/>
      <c r="AH203" s="1"/>
      <c r="AI203" s="1"/>
      <c r="AJ203" s="1"/>
      <c r="AK203" s="1"/>
      <c r="AL203" s="1"/>
      <c r="AM203" s="1"/>
      <c r="AN203" s="1"/>
      <c r="AO203" s="1"/>
      <c r="AP203" s="1"/>
      <c r="AQ203" s="1"/>
      <c r="AR203" s="1" t="s">
        <v>839</v>
      </c>
      <c r="AS203" s="1" t="s">
        <v>914</v>
      </c>
      <c r="AT203" s="1" t="s">
        <v>915</v>
      </c>
      <c r="AU203" s="1" t="s">
        <v>854</v>
      </c>
      <c r="AV203" s="1" t="s">
        <v>911</v>
      </c>
      <c r="AW203" s="1" t="s">
        <v>911</v>
      </c>
      <c r="AX203" s="1" t="s">
        <v>848</v>
      </c>
      <c r="AY203" s="1"/>
      <c r="AZ203" s="1"/>
      <c r="BA203" s="1"/>
      <c r="BB203" s="1"/>
      <c r="BC203" s="1"/>
      <c r="BD203" s="1"/>
      <c r="BE203" s="147">
        <f t="shared" si="6"/>
        <v>1879</v>
      </c>
      <c r="BF203" t="s">
        <v>193</v>
      </c>
    </row>
    <row r="204" spans="1:58" ht="15.75" thickBot="1" x14ac:dyDescent="0.3">
      <c r="A204" s="3" t="s">
        <v>263</v>
      </c>
      <c r="B204" s="3" t="s">
        <v>569</v>
      </c>
      <c r="C204" s="4" t="s">
        <v>572</v>
      </c>
      <c r="D204" s="1" t="s">
        <v>917</v>
      </c>
      <c r="E204" s="2" t="s">
        <v>838</v>
      </c>
      <c r="F204" s="1">
        <v>22</v>
      </c>
      <c r="G204" s="1">
        <v>352</v>
      </c>
      <c r="H204" s="1">
        <v>1</v>
      </c>
      <c r="I204" s="1">
        <v>1185</v>
      </c>
      <c r="J204" s="1">
        <v>10</v>
      </c>
      <c r="K204" s="1"/>
      <c r="L204" s="1"/>
      <c r="M204" s="1"/>
      <c r="N204" s="1"/>
      <c r="O204" s="67">
        <v>352</v>
      </c>
      <c r="P204" s="1">
        <v>352</v>
      </c>
      <c r="Q204" s="1">
        <v>352</v>
      </c>
      <c r="R204" s="1">
        <v>127</v>
      </c>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t="s">
        <v>839</v>
      </c>
      <c r="AS204" s="1" t="s">
        <v>914</v>
      </c>
      <c r="AT204" s="1" t="s">
        <v>915</v>
      </c>
      <c r="AU204" s="1" t="s">
        <v>854</v>
      </c>
      <c r="AV204" s="1" t="s">
        <v>916</v>
      </c>
      <c r="AW204" s="1" t="s">
        <v>916</v>
      </c>
      <c r="AX204" s="1" t="s">
        <v>848</v>
      </c>
      <c r="AY204" s="1"/>
      <c r="AZ204" s="1"/>
      <c r="BA204" s="1"/>
      <c r="BB204" s="1"/>
      <c r="BC204" s="1"/>
      <c r="BD204" s="1"/>
      <c r="BE204" s="147">
        <f t="shared" si="6"/>
        <v>1185</v>
      </c>
      <c r="BF204" t="s">
        <v>193</v>
      </c>
    </row>
    <row r="205" spans="1:58" ht="15.75" thickBot="1" x14ac:dyDescent="0.3">
      <c r="A205" s="3" t="s">
        <v>548</v>
      </c>
      <c r="B205" s="3" t="s">
        <v>553</v>
      </c>
      <c r="C205" s="4" t="s">
        <v>572</v>
      </c>
      <c r="D205" s="1" t="s">
        <v>838</v>
      </c>
      <c r="E205" s="2" t="s">
        <v>838</v>
      </c>
      <c r="F205" s="1">
        <v>22</v>
      </c>
      <c r="G205" s="1">
        <v>214</v>
      </c>
      <c r="H205" s="1">
        <v>1</v>
      </c>
      <c r="I205" s="1">
        <v>1983</v>
      </c>
      <c r="J205" s="1">
        <v>15</v>
      </c>
      <c r="K205" s="1"/>
      <c r="L205" s="1"/>
      <c r="M205" s="1"/>
      <c r="N205" s="1"/>
      <c r="O205" s="67">
        <v>220</v>
      </c>
      <c r="P205" s="1">
        <v>220</v>
      </c>
      <c r="Q205" s="1">
        <v>220</v>
      </c>
      <c r="R205" s="1">
        <v>220</v>
      </c>
      <c r="S205" s="1">
        <v>220</v>
      </c>
      <c r="T205" s="1"/>
      <c r="U205" s="1">
        <v>220</v>
      </c>
      <c r="V205" s="1">
        <v>220</v>
      </c>
      <c r="W205" s="1">
        <v>220</v>
      </c>
      <c r="X205" s="1">
        <v>220</v>
      </c>
      <c r="Y205" s="1"/>
      <c r="Z205" s="1"/>
      <c r="AA205" s="1"/>
      <c r="AB205" s="1"/>
      <c r="AC205" s="1"/>
      <c r="AD205" s="1"/>
      <c r="AE205" s="1"/>
      <c r="AF205" s="1"/>
      <c r="AG205" s="1"/>
      <c r="AH205" s="1"/>
      <c r="AI205" s="1"/>
      <c r="AJ205" s="1"/>
      <c r="AK205" s="1"/>
      <c r="AL205" s="1"/>
      <c r="AM205" s="1"/>
      <c r="AN205" s="1"/>
      <c r="AO205" s="1"/>
      <c r="AP205" s="1"/>
      <c r="AQ205" s="1"/>
      <c r="AR205" s="1" t="s">
        <v>839</v>
      </c>
      <c r="AS205" s="1" t="s">
        <v>914</v>
      </c>
      <c r="AT205" s="1" t="s">
        <v>915</v>
      </c>
      <c r="AU205" s="1" t="s">
        <v>854</v>
      </c>
      <c r="AV205" s="1"/>
      <c r="AW205" s="1"/>
      <c r="AX205" s="1"/>
      <c r="AY205" s="1"/>
      <c r="AZ205" s="1"/>
      <c r="BA205" s="1"/>
      <c r="BB205" s="1"/>
      <c r="BC205" s="1"/>
      <c r="BD205" s="1"/>
      <c r="BE205" s="147">
        <f t="shared" si="6"/>
        <v>1983</v>
      </c>
      <c r="BF205" t="s">
        <v>816</v>
      </c>
    </row>
    <row r="206" spans="1:58" ht="15.75" thickBot="1" x14ac:dyDescent="0.3">
      <c r="A206" s="3" t="s">
        <v>571</v>
      </c>
      <c r="B206" s="3" t="s">
        <v>403</v>
      </c>
      <c r="C206" s="4" t="s">
        <v>572</v>
      </c>
      <c r="D206" s="1" t="s">
        <v>838</v>
      </c>
      <c r="E206" s="2" t="s">
        <v>838</v>
      </c>
      <c r="F206" s="1">
        <v>519</v>
      </c>
      <c r="G206" s="1">
        <v>144</v>
      </c>
      <c r="H206" s="1">
        <v>1</v>
      </c>
      <c r="I206" s="1">
        <v>2261</v>
      </c>
      <c r="J206" s="1">
        <v>20</v>
      </c>
      <c r="K206" s="1"/>
      <c r="L206" s="1"/>
      <c r="M206" s="1"/>
      <c r="N206" s="1"/>
      <c r="O206" s="67">
        <v>119</v>
      </c>
      <c r="P206" s="1">
        <v>119</v>
      </c>
      <c r="Q206" s="1">
        <v>119</v>
      </c>
      <c r="R206" s="1">
        <v>119</v>
      </c>
      <c r="S206" s="1">
        <v>119</v>
      </c>
      <c r="T206" s="1">
        <v>119</v>
      </c>
      <c r="U206" s="1">
        <v>119</v>
      </c>
      <c r="V206" s="1">
        <v>119</v>
      </c>
      <c r="W206" s="1">
        <v>119</v>
      </c>
      <c r="X206" s="1">
        <v>119</v>
      </c>
      <c r="Y206" s="1">
        <v>107</v>
      </c>
      <c r="Z206" s="1">
        <v>107</v>
      </c>
      <c r="AA206" s="1">
        <v>107</v>
      </c>
      <c r="AB206" s="1">
        <v>107</v>
      </c>
      <c r="AC206" s="1">
        <v>107</v>
      </c>
      <c r="AD206" s="1">
        <v>107</v>
      </c>
      <c r="AE206" s="1">
        <v>107</v>
      </c>
      <c r="AF206" s="1">
        <v>107</v>
      </c>
      <c r="AG206" s="1">
        <v>107</v>
      </c>
      <c r="AH206" s="1">
        <v>107</v>
      </c>
      <c r="AI206" s="1"/>
      <c r="AJ206" s="1"/>
      <c r="AK206" s="1"/>
      <c r="AL206" s="1"/>
      <c r="AM206" s="1"/>
      <c r="AN206" s="1"/>
      <c r="AO206" s="1"/>
      <c r="AP206" s="1"/>
      <c r="AQ206" s="1"/>
      <c r="AR206" s="1" t="s">
        <v>839</v>
      </c>
      <c r="AS206" s="1" t="s">
        <v>914</v>
      </c>
      <c r="AT206" s="1" t="s">
        <v>915</v>
      </c>
      <c r="AU206" s="1" t="s">
        <v>854</v>
      </c>
      <c r="AV206" s="1"/>
      <c r="AW206" s="1"/>
      <c r="AX206" s="1"/>
      <c r="AY206" s="1"/>
      <c r="AZ206" s="1"/>
      <c r="BA206" s="1"/>
      <c r="BB206" s="1"/>
      <c r="BC206" s="1"/>
      <c r="BD206" s="1"/>
      <c r="BE206" s="147">
        <f t="shared" si="6"/>
        <v>2261</v>
      </c>
      <c r="BF206" t="s">
        <v>816</v>
      </c>
    </row>
    <row r="207" spans="1:58" ht="15.75" thickBot="1" x14ac:dyDescent="0.3">
      <c r="A207" s="3" t="s">
        <v>263</v>
      </c>
      <c r="B207" s="3" t="s">
        <v>596</v>
      </c>
      <c r="C207" s="4" t="s">
        <v>572</v>
      </c>
      <c r="D207" s="1" t="s">
        <v>917</v>
      </c>
      <c r="E207" s="2" t="s">
        <v>838</v>
      </c>
      <c r="F207" s="1">
        <v>4</v>
      </c>
      <c r="G207" s="1">
        <v>125</v>
      </c>
      <c r="H207" s="1">
        <v>1</v>
      </c>
      <c r="I207" s="1">
        <v>933</v>
      </c>
      <c r="J207" s="1">
        <v>10</v>
      </c>
      <c r="K207" s="1"/>
      <c r="L207" s="1"/>
      <c r="M207" s="1"/>
      <c r="N207" s="1"/>
      <c r="O207" s="67">
        <v>125</v>
      </c>
      <c r="P207" s="1">
        <v>125</v>
      </c>
      <c r="Q207" s="1">
        <v>125</v>
      </c>
      <c r="R207" s="1">
        <v>125</v>
      </c>
      <c r="S207" s="1">
        <v>77</v>
      </c>
      <c r="T207" s="1">
        <v>71</v>
      </c>
      <c r="U207" s="1">
        <v>71</v>
      </c>
      <c r="V207" s="1">
        <v>71</v>
      </c>
      <c r="W207" s="1">
        <v>71</v>
      </c>
      <c r="X207" s="1">
        <v>71</v>
      </c>
      <c r="Y207" s="1"/>
      <c r="Z207" s="1"/>
      <c r="AA207" s="1"/>
      <c r="AB207" s="1"/>
      <c r="AC207" s="1"/>
      <c r="AD207" s="1"/>
      <c r="AE207" s="1"/>
      <c r="AF207" s="1"/>
      <c r="AG207" s="1"/>
      <c r="AH207" s="1"/>
      <c r="AI207" s="1"/>
      <c r="AJ207" s="1"/>
      <c r="AK207" s="1"/>
      <c r="AL207" s="1"/>
      <c r="AM207" s="1"/>
      <c r="AN207" s="1"/>
      <c r="AO207" s="1"/>
      <c r="AP207" s="1"/>
      <c r="AQ207" s="1"/>
      <c r="AR207" s="1" t="s">
        <v>839</v>
      </c>
      <c r="AS207" s="1" t="s">
        <v>914</v>
      </c>
      <c r="AT207" s="1" t="s">
        <v>915</v>
      </c>
      <c r="AU207" s="1" t="s">
        <v>854</v>
      </c>
      <c r="AV207" s="1" t="s">
        <v>911</v>
      </c>
      <c r="AW207" s="1" t="s">
        <v>911</v>
      </c>
      <c r="AX207" s="1" t="s">
        <v>848</v>
      </c>
      <c r="AY207" s="1"/>
      <c r="AZ207" s="1"/>
      <c r="BA207" s="1"/>
      <c r="BB207" s="1"/>
      <c r="BC207" s="1"/>
      <c r="BD207" s="1"/>
      <c r="BE207" s="147">
        <f t="shared" si="6"/>
        <v>933</v>
      </c>
      <c r="BF207" t="s">
        <v>193</v>
      </c>
    </row>
    <row r="208" spans="1:58" ht="15.75" thickBot="1" x14ac:dyDescent="0.3">
      <c r="A208" s="3" t="s">
        <v>571</v>
      </c>
      <c r="B208" s="3" t="s">
        <v>597</v>
      </c>
      <c r="C208" s="4" t="s">
        <v>572</v>
      </c>
      <c r="D208" s="1" t="s">
        <v>917</v>
      </c>
      <c r="E208" s="2" t="s">
        <v>838</v>
      </c>
      <c r="F208" s="1">
        <v>235</v>
      </c>
      <c r="G208" s="1">
        <v>121</v>
      </c>
      <c r="H208" s="1">
        <v>1</v>
      </c>
      <c r="I208" s="1">
        <v>2192</v>
      </c>
      <c r="J208" s="1">
        <v>10</v>
      </c>
      <c r="K208" s="1"/>
      <c r="L208" s="1"/>
      <c r="M208" s="1"/>
      <c r="N208" s="1"/>
      <c r="O208" s="67">
        <v>121</v>
      </c>
      <c r="P208" s="1">
        <v>121</v>
      </c>
      <c r="Q208" s="1">
        <v>121</v>
      </c>
      <c r="R208" s="1">
        <v>121</v>
      </c>
      <c r="S208" s="1">
        <v>121</v>
      </c>
      <c r="T208" s="1">
        <v>121</v>
      </c>
      <c r="U208" s="1">
        <v>121</v>
      </c>
      <c r="V208" s="1">
        <v>121</v>
      </c>
      <c r="W208" s="1">
        <v>121</v>
      </c>
      <c r="X208" s="1">
        <v>121</v>
      </c>
      <c r="Y208" s="1">
        <v>98</v>
      </c>
      <c r="Z208" s="1">
        <v>98</v>
      </c>
      <c r="AA208" s="1">
        <v>98</v>
      </c>
      <c r="AB208" s="1">
        <v>98</v>
      </c>
      <c r="AC208" s="1">
        <v>98</v>
      </c>
      <c r="AD208" s="1">
        <v>98</v>
      </c>
      <c r="AE208" s="1">
        <v>98</v>
      </c>
      <c r="AF208" s="1">
        <v>98</v>
      </c>
      <c r="AG208" s="1">
        <v>98</v>
      </c>
      <c r="AH208" s="1">
        <v>98</v>
      </c>
      <c r="AI208" s="1"/>
      <c r="AJ208" s="1"/>
      <c r="AK208" s="1"/>
      <c r="AL208" s="1"/>
      <c r="AM208" s="1"/>
      <c r="AN208" s="1"/>
      <c r="AO208" s="1"/>
      <c r="AP208" s="1"/>
      <c r="AQ208" s="1"/>
      <c r="AR208" s="1" t="s">
        <v>839</v>
      </c>
      <c r="AS208" s="1" t="s">
        <v>914</v>
      </c>
      <c r="AT208" s="1" t="s">
        <v>915</v>
      </c>
      <c r="AU208" s="1" t="s">
        <v>854</v>
      </c>
      <c r="AV208" s="1"/>
      <c r="AW208" s="1"/>
      <c r="AX208" s="1"/>
      <c r="AY208" s="1"/>
      <c r="AZ208" s="1"/>
      <c r="BA208" s="1"/>
      <c r="BB208" s="1"/>
      <c r="BC208" s="1"/>
      <c r="BD208" s="1"/>
      <c r="BE208" s="147">
        <f t="shared" si="6"/>
        <v>2192</v>
      </c>
      <c r="BF208" t="s">
        <v>193</v>
      </c>
    </row>
    <row r="209" spans="1:58" ht="15.75" thickBot="1" x14ac:dyDescent="0.3">
      <c r="A209" s="3" t="s">
        <v>598</v>
      </c>
      <c r="B209" s="3" t="s">
        <v>599</v>
      </c>
      <c r="C209" s="4" t="s">
        <v>572</v>
      </c>
      <c r="D209" s="1" t="s">
        <v>917</v>
      </c>
      <c r="E209" s="2" t="s">
        <v>838</v>
      </c>
      <c r="F209" s="1">
        <v>1265</v>
      </c>
      <c r="G209" s="1" t="s">
        <v>265</v>
      </c>
      <c r="H209" s="1"/>
      <c r="I209" s="1" t="s">
        <v>831</v>
      </c>
      <c r="J209" s="1">
        <v>6</v>
      </c>
      <c r="K209" s="1"/>
      <c r="L209" s="1"/>
      <c r="M209" s="1"/>
      <c r="N209" s="1"/>
      <c r="O209" s="67"/>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t="s">
        <v>839</v>
      </c>
      <c r="AS209" s="1" t="s">
        <v>914</v>
      </c>
      <c r="AT209" s="1" t="s">
        <v>915</v>
      </c>
      <c r="AU209" s="1" t="s">
        <v>854</v>
      </c>
      <c r="AV209" s="1"/>
      <c r="AW209" s="1"/>
      <c r="AX209" s="1"/>
      <c r="AY209" s="1"/>
      <c r="AZ209" s="1"/>
      <c r="BA209" s="1"/>
      <c r="BB209" s="1"/>
      <c r="BC209" s="1"/>
      <c r="BD209" s="1"/>
      <c r="BE209" s="147" t="e">
        <f t="shared" si="6"/>
        <v>#VALUE!</v>
      </c>
      <c r="BF209" t="s">
        <v>193</v>
      </c>
    </row>
    <row r="210" spans="1:58" ht="15.75" thickBot="1" x14ac:dyDescent="0.3">
      <c r="A210" s="3" t="s">
        <v>598</v>
      </c>
      <c r="B210" s="3" t="s">
        <v>600</v>
      </c>
      <c r="C210" s="4" t="s">
        <v>572</v>
      </c>
      <c r="D210" s="1" t="s">
        <v>917</v>
      </c>
      <c r="E210" s="2" t="s">
        <v>838</v>
      </c>
      <c r="F210" s="1">
        <v>270728</v>
      </c>
      <c r="G210" s="1" t="s">
        <v>265</v>
      </c>
      <c r="H210" s="1"/>
      <c r="I210" s="1" t="s">
        <v>831</v>
      </c>
      <c r="J210" s="1">
        <v>15</v>
      </c>
      <c r="K210" s="1"/>
      <c r="L210" s="1"/>
      <c r="M210" s="1"/>
      <c r="N210" s="1"/>
      <c r="O210" s="67"/>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t="s">
        <v>839</v>
      </c>
      <c r="AS210" s="1" t="s">
        <v>914</v>
      </c>
      <c r="AT210" s="1" t="s">
        <v>915</v>
      </c>
      <c r="AU210" s="1" t="s">
        <v>854</v>
      </c>
      <c r="AV210" s="1"/>
      <c r="AW210" s="1"/>
      <c r="AX210" s="1"/>
      <c r="AY210" s="1"/>
      <c r="AZ210" s="1"/>
      <c r="BA210" s="1"/>
      <c r="BB210" s="1"/>
      <c r="BC210" s="1"/>
      <c r="BD210" s="1"/>
      <c r="BE210" s="147" t="e">
        <f t="shared" si="6"/>
        <v>#VALUE!</v>
      </c>
      <c r="BF210" t="s">
        <v>193</v>
      </c>
    </row>
    <row r="211" spans="1:58" ht="15.75" thickBot="1" x14ac:dyDescent="0.3">
      <c r="A211" s="3" t="s">
        <v>548</v>
      </c>
      <c r="B211" s="3" t="s">
        <v>601</v>
      </c>
      <c r="C211" s="4" t="s">
        <v>572</v>
      </c>
      <c r="D211" s="1" t="s">
        <v>917</v>
      </c>
      <c r="E211" s="2" t="s">
        <v>838</v>
      </c>
      <c r="F211" s="1">
        <v>77</v>
      </c>
      <c r="G211" s="1" t="s">
        <v>265</v>
      </c>
      <c r="H211" s="1"/>
      <c r="I211" s="1" t="s">
        <v>831</v>
      </c>
      <c r="J211" s="1">
        <v>5</v>
      </c>
      <c r="K211" s="1"/>
      <c r="L211" s="1"/>
      <c r="M211" s="1"/>
      <c r="N211" s="1"/>
      <c r="O211" s="67"/>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t="s">
        <v>839</v>
      </c>
      <c r="AS211" s="1" t="s">
        <v>914</v>
      </c>
      <c r="AT211" s="1" t="s">
        <v>915</v>
      </c>
      <c r="AU211" s="1" t="s">
        <v>854</v>
      </c>
      <c r="AV211" s="1"/>
      <c r="AW211" s="1"/>
      <c r="AX211" s="1"/>
      <c r="AY211" s="1"/>
      <c r="AZ211" s="1"/>
      <c r="BA211" s="1"/>
      <c r="BB211" s="1"/>
      <c r="BC211" s="1"/>
      <c r="BD211" s="1"/>
      <c r="BE211" s="147" t="e">
        <f t="shared" si="6"/>
        <v>#VALUE!</v>
      </c>
      <c r="BF211" t="s">
        <v>193</v>
      </c>
    </row>
    <row r="212" spans="1:58" ht="15.75" thickBot="1" x14ac:dyDescent="0.3">
      <c r="A212" s="3" t="s">
        <v>548</v>
      </c>
      <c r="B212" s="3" t="s">
        <v>602</v>
      </c>
      <c r="C212" s="4" t="s">
        <v>572</v>
      </c>
      <c r="D212" s="1" t="s">
        <v>917</v>
      </c>
      <c r="E212" s="2" t="s">
        <v>838</v>
      </c>
      <c r="F212" s="1">
        <v>378</v>
      </c>
      <c r="G212" s="1" t="s">
        <v>265</v>
      </c>
      <c r="H212" s="1"/>
      <c r="I212" s="1" t="s">
        <v>831</v>
      </c>
      <c r="J212" s="1">
        <v>20</v>
      </c>
      <c r="K212" s="1"/>
      <c r="L212" s="1"/>
      <c r="M212" s="1"/>
      <c r="N212" s="1"/>
      <c r="O212" s="67"/>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t="s">
        <v>839</v>
      </c>
      <c r="AS212" s="1" t="s">
        <v>914</v>
      </c>
      <c r="AT212" s="1" t="s">
        <v>915</v>
      </c>
      <c r="AU212" s="1" t="s">
        <v>854</v>
      </c>
      <c r="AV212" s="1"/>
      <c r="AW212" s="1"/>
      <c r="AX212" s="1"/>
      <c r="AY212" s="1"/>
      <c r="AZ212" s="1"/>
      <c r="BA212" s="1"/>
      <c r="BB212" s="1"/>
      <c r="BC212" s="1"/>
      <c r="BD212" s="1"/>
      <c r="BE212" s="147" t="e">
        <f t="shared" si="6"/>
        <v>#VALUE!</v>
      </c>
      <c r="BF212" t="s">
        <v>193</v>
      </c>
    </row>
    <row r="213" spans="1:58" ht="15.75" thickBot="1" x14ac:dyDescent="0.3">
      <c r="A213" s="3" t="s">
        <v>288</v>
      </c>
      <c r="B213" s="3" t="s">
        <v>288</v>
      </c>
      <c r="C213" s="4" t="s">
        <v>572</v>
      </c>
      <c r="D213" s="1" t="s">
        <v>917</v>
      </c>
      <c r="E213" s="2" t="s">
        <v>838</v>
      </c>
      <c r="F213" s="1">
        <v>16</v>
      </c>
      <c r="G213" s="1" t="s">
        <v>265</v>
      </c>
      <c r="H213" s="1"/>
      <c r="I213" s="1" t="s">
        <v>831</v>
      </c>
      <c r="J213" s="1">
        <v>10</v>
      </c>
      <c r="K213" s="1"/>
      <c r="L213" s="1"/>
      <c r="M213" s="1"/>
      <c r="N213" s="1"/>
      <c r="O213" s="67"/>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t="s">
        <v>839</v>
      </c>
      <c r="AS213" s="1" t="s">
        <v>914</v>
      </c>
      <c r="AT213" s="1" t="s">
        <v>915</v>
      </c>
      <c r="AU213" s="1" t="s">
        <v>854</v>
      </c>
      <c r="AV213" s="1"/>
      <c r="AW213" s="1"/>
      <c r="AX213" s="1"/>
      <c r="AY213" s="1"/>
      <c r="AZ213" s="1"/>
      <c r="BA213" s="1"/>
      <c r="BB213" s="1"/>
      <c r="BC213" s="1"/>
      <c r="BD213" s="1"/>
      <c r="BE213" s="147" t="e">
        <f t="shared" si="6"/>
        <v>#VALUE!</v>
      </c>
      <c r="BF213" t="s">
        <v>193</v>
      </c>
    </row>
    <row r="214" spans="1:58" ht="15.75" thickBot="1" x14ac:dyDescent="0.3">
      <c r="A214" s="3" t="s">
        <v>603</v>
      </c>
      <c r="B214" s="3" t="s">
        <v>424</v>
      </c>
      <c r="C214" s="4" t="s">
        <v>572</v>
      </c>
      <c r="D214" s="1" t="s">
        <v>917</v>
      </c>
      <c r="E214" s="2" t="s">
        <v>838</v>
      </c>
      <c r="F214" s="1">
        <v>1284</v>
      </c>
      <c r="G214" s="1" t="s">
        <v>265</v>
      </c>
      <c r="H214" s="1"/>
      <c r="I214" s="1" t="s">
        <v>831</v>
      </c>
      <c r="J214" s="1">
        <v>2</v>
      </c>
      <c r="K214" s="1"/>
      <c r="L214" s="1"/>
      <c r="M214" s="1"/>
      <c r="N214" s="1"/>
      <c r="O214" s="67"/>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t="s">
        <v>839</v>
      </c>
      <c r="AS214" s="1" t="s">
        <v>914</v>
      </c>
      <c r="AT214" s="1" t="s">
        <v>915</v>
      </c>
      <c r="AU214" s="1" t="s">
        <v>854</v>
      </c>
      <c r="AV214" s="1"/>
      <c r="AW214" s="1"/>
      <c r="AX214" s="1"/>
      <c r="AY214" s="1"/>
      <c r="AZ214" s="1"/>
      <c r="BA214" s="1"/>
      <c r="BB214" s="1"/>
      <c r="BC214" s="1"/>
      <c r="BD214" s="1"/>
      <c r="BE214" s="147" t="e">
        <f t="shared" si="6"/>
        <v>#VALUE!</v>
      </c>
      <c r="BF214" t="s">
        <v>193</v>
      </c>
    </row>
    <row r="215" spans="1:58" ht="15.75" thickBot="1" x14ac:dyDescent="0.3">
      <c r="A215" s="3" t="s">
        <v>604</v>
      </c>
      <c r="B215" s="3" t="s">
        <v>605</v>
      </c>
      <c r="C215" s="4" t="s">
        <v>572</v>
      </c>
      <c r="D215" s="1" t="s">
        <v>917</v>
      </c>
      <c r="E215" s="2" t="s">
        <v>838</v>
      </c>
      <c r="F215" s="1">
        <v>2382</v>
      </c>
      <c r="G215" s="1" t="s">
        <v>265</v>
      </c>
      <c r="H215" s="1"/>
      <c r="I215" s="1" t="s">
        <v>831</v>
      </c>
      <c r="J215" s="1">
        <v>6</v>
      </c>
      <c r="K215" s="1"/>
      <c r="L215" s="1"/>
      <c r="M215" s="1"/>
      <c r="N215" s="1"/>
      <c r="O215" s="67"/>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t="s">
        <v>839</v>
      </c>
      <c r="AS215" s="1" t="s">
        <v>914</v>
      </c>
      <c r="AT215" s="1" t="s">
        <v>915</v>
      </c>
      <c r="AU215" s="1" t="s">
        <v>854</v>
      </c>
      <c r="AV215" s="1"/>
      <c r="AW215" s="1"/>
      <c r="AX215" s="1"/>
      <c r="AY215" s="1"/>
      <c r="AZ215" s="1"/>
      <c r="BA215" s="1"/>
      <c r="BB215" s="1"/>
      <c r="BC215" s="1"/>
      <c r="BD215" s="1"/>
      <c r="BE215" s="147" t="e">
        <f t="shared" si="6"/>
        <v>#VALUE!</v>
      </c>
      <c r="BF215" t="s">
        <v>193</v>
      </c>
    </row>
    <row r="216" spans="1:58" ht="15.75" thickBot="1" x14ac:dyDescent="0.3">
      <c r="A216" s="3" t="s">
        <v>598</v>
      </c>
      <c r="B216" s="3" t="s">
        <v>417</v>
      </c>
      <c r="C216" s="4" t="s">
        <v>572</v>
      </c>
      <c r="D216" s="1" t="s">
        <v>917</v>
      </c>
      <c r="E216" s="2" t="s">
        <v>838</v>
      </c>
      <c r="F216" s="1">
        <v>142075</v>
      </c>
      <c r="G216" s="1" t="s">
        <v>265</v>
      </c>
      <c r="H216" s="1"/>
      <c r="I216" s="1" t="s">
        <v>831</v>
      </c>
      <c r="J216" s="1">
        <v>3</v>
      </c>
      <c r="K216" s="1"/>
      <c r="L216" s="1"/>
      <c r="M216" s="1"/>
      <c r="N216" s="1"/>
      <c r="O216" s="67"/>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t="s">
        <v>839</v>
      </c>
      <c r="AS216" s="1" t="s">
        <v>914</v>
      </c>
      <c r="AT216" s="1" t="s">
        <v>915</v>
      </c>
      <c r="AU216" s="1" t="s">
        <v>854</v>
      </c>
      <c r="AV216" s="1"/>
      <c r="AW216" s="1"/>
      <c r="AX216" s="1"/>
      <c r="AY216" s="1"/>
      <c r="AZ216" s="1"/>
      <c r="BA216" s="1"/>
      <c r="BB216" s="1"/>
      <c r="BC216" s="1"/>
      <c r="BD216" s="1"/>
      <c r="BE216" s="147" t="e">
        <f t="shared" si="6"/>
        <v>#VALUE!</v>
      </c>
      <c r="BF216" t="s">
        <v>193</v>
      </c>
    </row>
    <row r="217" spans="1:58" ht="15.75" thickBot="1" x14ac:dyDescent="0.3">
      <c r="A217" s="3" t="s">
        <v>405</v>
      </c>
      <c r="B217" s="3" t="s">
        <v>570</v>
      </c>
      <c r="C217" s="4" t="s">
        <v>572</v>
      </c>
      <c r="D217" s="1" t="s">
        <v>917</v>
      </c>
      <c r="E217" s="2" t="s">
        <v>838</v>
      </c>
      <c r="F217" s="1">
        <v>363</v>
      </c>
      <c r="G217" s="1" t="s">
        <v>265</v>
      </c>
      <c r="H217" s="1"/>
      <c r="I217" s="1" t="s">
        <v>831</v>
      </c>
      <c r="J217" s="1">
        <v>12</v>
      </c>
      <c r="K217" s="1"/>
      <c r="L217" s="1"/>
      <c r="M217" s="1"/>
      <c r="N217" s="1"/>
      <c r="O217" s="67"/>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t="s">
        <v>839</v>
      </c>
      <c r="AS217" s="1" t="s">
        <v>914</v>
      </c>
      <c r="AT217" s="1" t="s">
        <v>915</v>
      </c>
      <c r="AU217" s="1" t="s">
        <v>854</v>
      </c>
      <c r="AV217" s="1"/>
      <c r="AW217" s="1"/>
      <c r="AX217" s="1"/>
      <c r="AY217" s="1"/>
      <c r="AZ217" s="1"/>
      <c r="BA217" s="1"/>
      <c r="BB217" s="1"/>
      <c r="BC217" s="1"/>
      <c r="BD217" s="1"/>
      <c r="BE217" s="147" t="e">
        <f t="shared" si="6"/>
        <v>#VALUE!</v>
      </c>
      <c r="BF217" t="s">
        <v>193</v>
      </c>
    </row>
    <row r="218" spans="1:58" ht="15.75" thickBot="1" x14ac:dyDescent="0.3">
      <c r="A218" s="3" t="s">
        <v>598</v>
      </c>
      <c r="B218" s="3" t="s">
        <v>606</v>
      </c>
      <c r="C218" s="4" t="s">
        <v>572</v>
      </c>
      <c r="D218" s="1" t="s">
        <v>917</v>
      </c>
      <c r="E218" s="2" t="s">
        <v>838</v>
      </c>
      <c r="F218" s="1">
        <v>8000</v>
      </c>
      <c r="G218" s="1" t="s">
        <v>265</v>
      </c>
      <c r="H218" s="1"/>
      <c r="I218" s="1" t="s">
        <v>831</v>
      </c>
      <c r="J218" s="1">
        <v>16</v>
      </c>
      <c r="K218" s="1"/>
      <c r="L218" s="1"/>
      <c r="M218" s="1"/>
      <c r="N218" s="1"/>
      <c r="O218" s="67"/>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t="s">
        <v>839</v>
      </c>
      <c r="AS218" s="1" t="s">
        <v>914</v>
      </c>
      <c r="AT218" s="1" t="s">
        <v>915</v>
      </c>
      <c r="AU218" s="1" t="s">
        <v>854</v>
      </c>
      <c r="AV218" s="1"/>
      <c r="AW218" s="1"/>
      <c r="AX218" s="1"/>
      <c r="AY218" s="1"/>
      <c r="AZ218" s="1"/>
      <c r="BA218" s="1"/>
      <c r="BB218" s="1"/>
      <c r="BC218" s="1"/>
      <c r="BD218" s="1"/>
      <c r="BE218" s="147" t="e">
        <f t="shared" si="6"/>
        <v>#VALUE!</v>
      </c>
      <c r="BF218" t="s">
        <v>193</v>
      </c>
    </row>
    <row r="219" spans="1:58" ht="15.75" thickBot="1" x14ac:dyDescent="0.3">
      <c r="A219" s="3" t="s">
        <v>607</v>
      </c>
      <c r="B219" s="3" t="s">
        <v>608</v>
      </c>
      <c r="C219" s="4" t="s">
        <v>572</v>
      </c>
      <c r="D219" s="1" t="s">
        <v>917</v>
      </c>
      <c r="E219" s="2" t="s">
        <v>838</v>
      </c>
      <c r="F219" s="1">
        <v>1</v>
      </c>
      <c r="G219" s="1" t="s">
        <v>265</v>
      </c>
      <c r="H219" s="1"/>
      <c r="I219" s="1" t="s">
        <v>831</v>
      </c>
      <c r="J219" s="1">
        <v>15</v>
      </c>
      <c r="K219" s="1"/>
      <c r="L219" s="1"/>
      <c r="M219" s="1"/>
      <c r="N219" s="1"/>
      <c r="O219" s="67"/>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t="s">
        <v>839</v>
      </c>
      <c r="AS219" s="1" t="s">
        <v>914</v>
      </c>
      <c r="AT219" s="1" t="s">
        <v>915</v>
      </c>
      <c r="AU219" s="1" t="s">
        <v>854</v>
      </c>
      <c r="AV219" s="1"/>
      <c r="AW219" s="1"/>
      <c r="AX219" s="1"/>
      <c r="AY219" s="1"/>
      <c r="AZ219" s="1"/>
      <c r="BA219" s="1"/>
      <c r="BB219" s="1"/>
      <c r="BC219" s="1"/>
      <c r="BD219" s="1"/>
      <c r="BE219" s="147" t="e">
        <f t="shared" si="6"/>
        <v>#VALUE!</v>
      </c>
      <c r="BF219" t="s">
        <v>193</v>
      </c>
    </row>
    <row r="220" spans="1:58" ht="15.75" thickBot="1" x14ac:dyDescent="0.3">
      <c r="A220" s="3" t="s">
        <v>609</v>
      </c>
      <c r="B220" s="3" t="s">
        <v>610</v>
      </c>
      <c r="C220" s="4" t="s">
        <v>572</v>
      </c>
      <c r="D220" s="1" t="s">
        <v>917</v>
      </c>
      <c r="E220" s="2" t="s">
        <v>838</v>
      </c>
      <c r="F220" s="1">
        <v>22507</v>
      </c>
      <c r="G220" s="1" t="s">
        <v>265</v>
      </c>
      <c r="H220" s="1"/>
      <c r="I220" s="1" t="s">
        <v>831</v>
      </c>
      <c r="J220" s="1">
        <v>25</v>
      </c>
      <c r="K220" s="1"/>
      <c r="L220" s="1"/>
      <c r="M220" s="1"/>
      <c r="N220" s="1"/>
      <c r="O220" s="67"/>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t="s">
        <v>839</v>
      </c>
      <c r="AS220" s="1" t="s">
        <v>914</v>
      </c>
      <c r="AT220" s="1" t="s">
        <v>915</v>
      </c>
      <c r="AU220" s="1" t="s">
        <v>854</v>
      </c>
      <c r="AV220" s="1"/>
      <c r="AW220" s="1"/>
      <c r="AX220" s="1"/>
      <c r="AY220" s="1"/>
      <c r="AZ220" s="1"/>
      <c r="BA220" s="1"/>
      <c r="BB220" s="1"/>
      <c r="BC220" s="1"/>
      <c r="BD220" s="1"/>
      <c r="BE220" s="147" t="e">
        <f t="shared" si="6"/>
        <v>#VALUE!</v>
      </c>
      <c r="BF220" t="s">
        <v>193</v>
      </c>
    </row>
    <row r="221" spans="1:58" ht="15.75" thickBot="1" x14ac:dyDescent="0.3">
      <c r="A221" s="3" t="s">
        <v>609</v>
      </c>
      <c r="B221" s="3" t="s">
        <v>611</v>
      </c>
      <c r="C221" s="4" t="s">
        <v>572</v>
      </c>
      <c r="D221" s="1" t="s">
        <v>917</v>
      </c>
      <c r="E221" s="2" t="s">
        <v>838</v>
      </c>
      <c r="F221" s="1">
        <v>83573</v>
      </c>
      <c r="G221" s="1" t="s">
        <v>265</v>
      </c>
      <c r="H221" s="1"/>
      <c r="I221" s="1" t="s">
        <v>831</v>
      </c>
      <c r="J221" s="1">
        <v>15</v>
      </c>
      <c r="K221" s="1"/>
      <c r="L221" s="1"/>
      <c r="M221" s="1"/>
      <c r="N221" s="1"/>
      <c r="O221" s="67"/>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t="s">
        <v>839</v>
      </c>
      <c r="AS221" s="1" t="s">
        <v>914</v>
      </c>
      <c r="AT221" s="1" t="s">
        <v>915</v>
      </c>
      <c r="AU221" s="1" t="s">
        <v>854</v>
      </c>
      <c r="AV221" s="1"/>
      <c r="AW221" s="1"/>
      <c r="AX221" s="1"/>
      <c r="AY221" s="1"/>
      <c r="AZ221" s="1"/>
      <c r="BA221" s="1"/>
      <c r="BB221" s="1"/>
      <c r="BC221" s="1"/>
      <c r="BD221" s="1"/>
      <c r="BE221" s="147" t="e">
        <f t="shared" si="6"/>
        <v>#VALUE!</v>
      </c>
      <c r="BF221" t="s">
        <v>193</v>
      </c>
    </row>
    <row r="222" spans="1:58" ht="15.75" thickBot="1" x14ac:dyDescent="0.3">
      <c r="A222" s="3" t="s">
        <v>598</v>
      </c>
      <c r="B222" s="3" t="s">
        <v>612</v>
      </c>
      <c r="C222" s="4" t="s">
        <v>572</v>
      </c>
      <c r="D222" s="1" t="s">
        <v>917</v>
      </c>
      <c r="E222" s="2" t="s">
        <v>838</v>
      </c>
      <c r="F222" s="1">
        <v>1198</v>
      </c>
      <c r="G222" s="1" t="s">
        <v>265</v>
      </c>
      <c r="H222" s="1"/>
      <c r="I222" s="1" t="s">
        <v>831</v>
      </c>
      <c r="J222" s="1">
        <v>10</v>
      </c>
      <c r="K222" s="1"/>
      <c r="L222" s="1"/>
      <c r="M222" s="1"/>
      <c r="N222" s="1"/>
      <c r="O222" s="67"/>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t="s">
        <v>839</v>
      </c>
      <c r="AS222" s="1" t="s">
        <v>914</v>
      </c>
      <c r="AT222" s="1" t="s">
        <v>915</v>
      </c>
      <c r="AU222" s="1" t="s">
        <v>854</v>
      </c>
      <c r="AV222" s="1"/>
      <c r="AW222" s="1"/>
      <c r="AX222" s="1"/>
      <c r="AY222" s="1"/>
      <c r="AZ222" s="1"/>
      <c r="BA222" s="1"/>
      <c r="BB222" s="1"/>
      <c r="BC222" s="1"/>
      <c r="BD222" s="1"/>
      <c r="BE222" s="147" t="e">
        <f t="shared" si="6"/>
        <v>#VALUE!</v>
      </c>
      <c r="BF222" t="s">
        <v>193</v>
      </c>
    </row>
    <row r="223" spans="1:58" ht="15.75" thickBot="1" x14ac:dyDescent="0.3">
      <c r="A223" s="3" t="s">
        <v>427</v>
      </c>
      <c r="B223" s="3" t="s">
        <v>427</v>
      </c>
      <c r="C223" s="4" t="s">
        <v>572</v>
      </c>
      <c r="D223" s="1" t="s">
        <v>917</v>
      </c>
      <c r="E223" s="2" t="s">
        <v>838</v>
      </c>
      <c r="F223" s="1">
        <v>34</v>
      </c>
      <c r="G223" s="1" t="s">
        <v>265</v>
      </c>
      <c r="H223" s="1"/>
      <c r="I223" s="1" t="s">
        <v>831</v>
      </c>
      <c r="J223" s="1">
        <v>1</v>
      </c>
      <c r="K223" s="1"/>
      <c r="L223" s="1"/>
      <c r="M223" s="1"/>
      <c r="N223" s="1"/>
      <c r="O223" s="67"/>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t="s">
        <v>839</v>
      </c>
      <c r="AS223" s="1" t="s">
        <v>914</v>
      </c>
      <c r="AT223" s="1" t="s">
        <v>915</v>
      </c>
      <c r="AU223" s="1" t="s">
        <v>854</v>
      </c>
      <c r="AV223" s="1"/>
      <c r="AW223" s="1"/>
      <c r="AX223" s="1"/>
      <c r="AY223" s="1"/>
      <c r="AZ223" s="1"/>
      <c r="BA223" s="1"/>
      <c r="BB223" s="1"/>
      <c r="BC223" s="1"/>
      <c r="BD223" s="1"/>
      <c r="BE223" s="147" t="e">
        <f t="shared" si="6"/>
        <v>#VALUE!</v>
      </c>
      <c r="BF223" t="s">
        <v>193</v>
      </c>
    </row>
    <row r="224" spans="1:58" ht="15.75" thickBot="1" x14ac:dyDescent="0.3">
      <c r="A224" s="3" t="s">
        <v>263</v>
      </c>
      <c r="B224" s="3" t="s">
        <v>613</v>
      </c>
      <c r="C224" s="4" t="s">
        <v>614</v>
      </c>
      <c r="D224" s="1" t="s">
        <v>917</v>
      </c>
      <c r="E224" s="2" t="s">
        <v>838</v>
      </c>
      <c r="F224" s="1">
        <v>393</v>
      </c>
      <c r="G224" s="1">
        <v>55586</v>
      </c>
      <c r="H224" s="1">
        <v>1</v>
      </c>
      <c r="I224" s="1">
        <v>380263</v>
      </c>
      <c r="J224" s="1">
        <v>7</v>
      </c>
      <c r="K224" s="1"/>
      <c r="L224" s="1"/>
      <c r="M224" s="1"/>
      <c r="N224" s="1"/>
      <c r="O224" s="67">
        <v>55586</v>
      </c>
      <c r="P224" s="1">
        <v>55586</v>
      </c>
      <c r="Q224" s="1">
        <v>55586</v>
      </c>
      <c r="R224" s="1">
        <v>55586</v>
      </c>
      <c r="S224" s="1">
        <v>55586</v>
      </c>
      <c r="T224" s="1">
        <v>55586</v>
      </c>
      <c r="U224" s="1">
        <v>46749</v>
      </c>
      <c r="V224" s="1"/>
      <c r="W224" s="1"/>
      <c r="X224" s="1"/>
      <c r="Y224" s="1"/>
      <c r="Z224" s="1"/>
      <c r="AA224" s="1"/>
      <c r="AB224" s="1"/>
      <c r="AC224" s="1"/>
      <c r="AD224" s="1"/>
      <c r="AE224" s="1"/>
      <c r="AF224" s="1"/>
      <c r="AG224" s="1"/>
      <c r="AH224" s="1"/>
      <c r="AI224" s="1"/>
      <c r="AJ224" s="1"/>
      <c r="AK224" s="1"/>
      <c r="AL224" s="1"/>
      <c r="AM224" s="1"/>
      <c r="AN224" s="1"/>
      <c r="AO224" s="1"/>
      <c r="AP224" s="1"/>
      <c r="AQ224" s="1"/>
      <c r="AR224" s="1" t="s">
        <v>839</v>
      </c>
      <c r="AS224" s="1" t="s">
        <v>914</v>
      </c>
      <c r="AT224" s="1" t="s">
        <v>915</v>
      </c>
      <c r="AU224" s="1" t="s">
        <v>854</v>
      </c>
      <c r="AV224" s="1" t="s">
        <v>882</v>
      </c>
      <c r="AW224" s="1" t="s">
        <v>882</v>
      </c>
      <c r="AX224" s="1" t="s">
        <v>848</v>
      </c>
      <c r="AY224" s="1"/>
      <c r="AZ224" s="1"/>
      <c r="BA224" s="1"/>
      <c r="BB224" s="1"/>
      <c r="BC224" s="1"/>
      <c r="BD224" s="1"/>
      <c r="BE224" s="147">
        <f t="shared" si="6"/>
        <v>380263</v>
      </c>
      <c r="BF224" t="s">
        <v>193</v>
      </c>
    </row>
    <row r="225" spans="1:58" ht="15.75" thickBot="1" x14ac:dyDescent="0.3">
      <c r="A225" s="3" t="s">
        <v>263</v>
      </c>
      <c r="B225" s="3" t="s">
        <v>615</v>
      </c>
      <c r="C225" s="4" t="s">
        <v>614</v>
      </c>
      <c r="D225" s="1" t="s">
        <v>917</v>
      </c>
      <c r="E225" s="2" t="s">
        <v>838</v>
      </c>
      <c r="F225" s="1">
        <v>21</v>
      </c>
      <c r="G225" s="1">
        <v>600</v>
      </c>
      <c r="H225" s="1">
        <v>1</v>
      </c>
      <c r="I225" s="1">
        <v>5040</v>
      </c>
      <c r="J225" s="1">
        <v>8</v>
      </c>
      <c r="K225" s="1"/>
      <c r="L225" s="1"/>
      <c r="M225" s="1"/>
      <c r="N225" s="1"/>
      <c r="O225" s="67">
        <v>600</v>
      </c>
      <c r="P225" s="1">
        <v>600</v>
      </c>
      <c r="Q225" s="1">
        <v>600</v>
      </c>
      <c r="R225" s="1">
        <v>600</v>
      </c>
      <c r="S225" s="1">
        <v>600</v>
      </c>
      <c r="T225" s="1">
        <v>600</v>
      </c>
      <c r="U225" s="1">
        <v>600</v>
      </c>
      <c r="V225" s="1">
        <v>600</v>
      </c>
      <c r="W225" s="1">
        <v>242</v>
      </c>
      <c r="X225" s="1"/>
      <c r="Y225" s="1"/>
      <c r="Z225" s="1"/>
      <c r="AA225" s="1"/>
      <c r="AB225" s="1"/>
      <c r="AC225" s="1"/>
      <c r="AD225" s="1"/>
      <c r="AE225" s="1"/>
      <c r="AF225" s="1"/>
      <c r="AG225" s="1"/>
      <c r="AH225" s="1"/>
      <c r="AI225" s="1"/>
      <c r="AJ225" s="1"/>
      <c r="AK225" s="1"/>
      <c r="AL225" s="1"/>
      <c r="AM225" s="1"/>
      <c r="AN225" s="1"/>
      <c r="AO225" s="1"/>
      <c r="AP225" s="1"/>
      <c r="AQ225" s="1"/>
      <c r="AR225" s="1" t="s">
        <v>839</v>
      </c>
      <c r="AS225" s="1" t="s">
        <v>914</v>
      </c>
      <c r="AT225" s="1" t="s">
        <v>915</v>
      </c>
      <c r="AU225" s="1" t="s">
        <v>854</v>
      </c>
      <c r="AV225" s="1" t="s">
        <v>882</v>
      </c>
      <c r="AW225" s="1" t="s">
        <v>882</v>
      </c>
      <c r="AX225" s="1" t="s">
        <v>848</v>
      </c>
      <c r="AY225" s="1"/>
      <c r="AZ225" s="1"/>
      <c r="BA225" s="1"/>
      <c r="BB225" s="1"/>
      <c r="BC225" s="1"/>
      <c r="BD225" s="1"/>
      <c r="BE225" s="147">
        <f t="shared" si="6"/>
        <v>5040</v>
      </c>
      <c r="BF225" t="s">
        <v>193</v>
      </c>
    </row>
    <row r="226" spans="1:58" ht="15.75" thickBot="1" x14ac:dyDescent="0.3">
      <c r="A226" s="3" t="s">
        <v>263</v>
      </c>
      <c r="B226" s="3" t="s">
        <v>616</v>
      </c>
      <c r="C226" s="4" t="s">
        <v>614</v>
      </c>
      <c r="D226" s="1" t="s">
        <v>917</v>
      </c>
      <c r="E226" s="2" t="s">
        <v>838</v>
      </c>
      <c r="F226" s="1">
        <v>81</v>
      </c>
      <c r="G226" s="1">
        <v>19306</v>
      </c>
      <c r="H226" s="1">
        <v>1</v>
      </c>
      <c r="I226" s="1">
        <v>224329</v>
      </c>
      <c r="J226" s="1">
        <v>12</v>
      </c>
      <c r="K226" s="1"/>
      <c r="L226" s="1"/>
      <c r="M226" s="1"/>
      <c r="N226" s="1"/>
      <c r="O226" s="67">
        <v>19306</v>
      </c>
      <c r="P226" s="1">
        <v>19306</v>
      </c>
      <c r="Q226" s="1">
        <v>19306</v>
      </c>
      <c r="R226" s="1">
        <v>19306</v>
      </c>
      <c r="S226" s="1">
        <v>19306</v>
      </c>
      <c r="T226" s="1">
        <v>19306</v>
      </c>
      <c r="U226" s="1">
        <v>19306</v>
      </c>
      <c r="V226" s="1">
        <v>19306</v>
      </c>
      <c r="W226" s="1">
        <v>19306</v>
      </c>
      <c r="X226" s="1">
        <v>19306</v>
      </c>
      <c r="Y226" s="1">
        <v>19306</v>
      </c>
      <c r="Z226" s="1">
        <v>11966</v>
      </c>
      <c r="AA226" s="1"/>
      <c r="AB226" s="1"/>
      <c r="AC226" s="1"/>
      <c r="AD226" s="1"/>
      <c r="AE226" s="1"/>
      <c r="AF226" s="1"/>
      <c r="AG226" s="1"/>
      <c r="AH226" s="1"/>
      <c r="AI226" s="1"/>
      <c r="AJ226" s="1"/>
      <c r="AK226" s="1"/>
      <c r="AL226" s="1"/>
      <c r="AM226" s="1"/>
      <c r="AN226" s="1"/>
      <c r="AO226" s="1"/>
      <c r="AP226" s="1"/>
      <c r="AQ226" s="1"/>
      <c r="AR226" s="1" t="s">
        <v>839</v>
      </c>
      <c r="AS226" s="1" t="s">
        <v>914</v>
      </c>
      <c r="AT226" s="1" t="s">
        <v>915</v>
      </c>
      <c r="AU226" s="1" t="s">
        <v>854</v>
      </c>
      <c r="AV226" s="1" t="s">
        <v>882</v>
      </c>
      <c r="AW226" s="1" t="s">
        <v>882</v>
      </c>
      <c r="AX226" s="1" t="s">
        <v>848</v>
      </c>
      <c r="AY226" s="1"/>
      <c r="AZ226" s="1"/>
      <c r="BA226" s="1"/>
      <c r="BB226" s="1"/>
      <c r="BC226" s="1"/>
      <c r="BD226" s="1"/>
      <c r="BE226" s="147">
        <f t="shared" si="6"/>
        <v>224329</v>
      </c>
      <c r="BF226" t="s">
        <v>193</v>
      </c>
    </row>
    <row r="227" spans="1:58" ht="15.75" thickBot="1" x14ac:dyDescent="0.3">
      <c r="A227" s="3" t="s">
        <v>207</v>
      </c>
      <c r="B227" s="3" t="s">
        <v>617</v>
      </c>
      <c r="C227" s="4" t="s">
        <v>614</v>
      </c>
      <c r="D227" s="1" t="s">
        <v>917</v>
      </c>
      <c r="E227" s="2" t="s">
        <v>838</v>
      </c>
      <c r="F227" s="1">
        <v>171</v>
      </c>
      <c r="G227" s="1">
        <v>3185</v>
      </c>
      <c r="H227" s="1">
        <v>1</v>
      </c>
      <c r="I227" s="1">
        <v>15924</v>
      </c>
      <c r="J227" s="1">
        <v>5</v>
      </c>
      <c r="K227" s="1"/>
      <c r="L227" s="1"/>
      <c r="M227" s="1"/>
      <c r="N227" s="1"/>
      <c r="O227" s="67">
        <v>3185</v>
      </c>
      <c r="P227" s="1">
        <v>3185</v>
      </c>
      <c r="Q227" s="1">
        <v>3185</v>
      </c>
      <c r="R227" s="1">
        <v>3185</v>
      </c>
      <c r="S227" s="1">
        <v>3185</v>
      </c>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t="s">
        <v>839</v>
      </c>
      <c r="AS227" s="1" t="s">
        <v>914</v>
      </c>
      <c r="AT227" s="1" t="s">
        <v>915</v>
      </c>
      <c r="AU227" s="1" t="s">
        <v>854</v>
      </c>
      <c r="AV227" s="1" t="s">
        <v>863</v>
      </c>
      <c r="AW227" s="1" t="s">
        <v>863</v>
      </c>
      <c r="AX227" s="1" t="s">
        <v>844</v>
      </c>
      <c r="AY227" s="1"/>
      <c r="AZ227" s="1"/>
      <c r="BA227" s="1"/>
      <c r="BB227" s="1"/>
      <c r="BC227" s="1"/>
      <c r="BD227" s="1"/>
      <c r="BE227" s="147">
        <f t="shared" si="6"/>
        <v>15924</v>
      </c>
      <c r="BF227" t="s">
        <v>193</v>
      </c>
    </row>
    <row r="228" spans="1:58" ht="15.75" thickBot="1" x14ac:dyDescent="0.3">
      <c r="A228" s="3" t="s">
        <v>500</v>
      </c>
      <c r="B228" s="3" t="s">
        <v>618</v>
      </c>
      <c r="C228" s="4" t="s">
        <v>619</v>
      </c>
      <c r="D228" s="1" t="s">
        <v>838</v>
      </c>
      <c r="E228" s="2" t="s">
        <v>838</v>
      </c>
      <c r="F228" s="1">
        <v>8</v>
      </c>
      <c r="G228" s="1">
        <v>13382</v>
      </c>
      <c r="H228" s="1">
        <v>1</v>
      </c>
      <c r="I228" s="1">
        <v>200732</v>
      </c>
      <c r="J228" s="1">
        <v>10</v>
      </c>
      <c r="K228" s="1"/>
      <c r="L228" s="1"/>
      <c r="M228" s="1"/>
      <c r="N228" s="1"/>
      <c r="O228" s="67">
        <v>13382</v>
      </c>
      <c r="P228" s="1">
        <v>13382</v>
      </c>
      <c r="Q228" s="1">
        <v>13382</v>
      </c>
      <c r="R228" s="1">
        <v>13382</v>
      </c>
      <c r="S228" s="1">
        <v>13382</v>
      </c>
      <c r="T228" s="1">
        <v>13382</v>
      </c>
      <c r="U228" s="1">
        <v>13382</v>
      </c>
      <c r="V228" s="1">
        <v>13382</v>
      </c>
      <c r="W228" s="1">
        <v>13382</v>
      </c>
      <c r="X228" s="1">
        <v>13382</v>
      </c>
      <c r="Y228" s="1">
        <v>13382</v>
      </c>
      <c r="Z228" s="1">
        <v>13382</v>
      </c>
      <c r="AA228" s="1">
        <v>13382</v>
      </c>
      <c r="AB228" s="1">
        <v>13382</v>
      </c>
      <c r="AC228" s="1">
        <v>13382</v>
      </c>
      <c r="AD228" s="1"/>
      <c r="AE228" s="1"/>
      <c r="AF228" s="1"/>
      <c r="AG228" s="1"/>
      <c r="AH228" s="1"/>
      <c r="AI228" s="1"/>
      <c r="AJ228" s="1"/>
      <c r="AK228" s="1"/>
      <c r="AL228" s="1"/>
      <c r="AM228" s="1"/>
      <c r="AN228" s="1"/>
      <c r="AO228" s="1"/>
      <c r="AP228" s="1"/>
      <c r="AQ228" s="1"/>
      <c r="AR228" s="1" t="s">
        <v>839</v>
      </c>
      <c r="AS228" s="1" t="s">
        <v>914</v>
      </c>
      <c r="AT228" s="1" t="s">
        <v>915</v>
      </c>
      <c r="AU228" s="1" t="s">
        <v>854</v>
      </c>
      <c r="AV228" s="1"/>
      <c r="AW228" s="1"/>
      <c r="AX228" s="1"/>
      <c r="AY228" s="1"/>
      <c r="AZ228" s="1"/>
      <c r="BA228" s="1"/>
      <c r="BB228" s="1"/>
      <c r="BC228" s="1"/>
      <c r="BD228" s="1"/>
      <c r="BE228" s="147">
        <f t="shared" si="6"/>
        <v>200732</v>
      </c>
      <c r="BF228" t="s">
        <v>816</v>
      </c>
    </row>
    <row r="229" spans="1:58" ht="15.75" thickBot="1" x14ac:dyDescent="0.3">
      <c r="A229" s="3" t="s">
        <v>263</v>
      </c>
      <c r="B229" s="3" t="s">
        <v>620</v>
      </c>
      <c r="C229" s="4" t="s">
        <v>619</v>
      </c>
      <c r="D229" s="1" t="s">
        <v>838</v>
      </c>
      <c r="E229" s="2" t="s">
        <v>838</v>
      </c>
      <c r="F229" s="1">
        <v>4</v>
      </c>
      <c r="G229" s="1">
        <v>7980</v>
      </c>
      <c r="H229" s="1">
        <v>1</v>
      </c>
      <c r="I229" s="1">
        <v>18815</v>
      </c>
      <c r="J229" s="1">
        <v>2</v>
      </c>
      <c r="K229" s="1"/>
      <c r="L229" s="1"/>
      <c r="M229" s="1"/>
      <c r="N229" s="1"/>
      <c r="O229" s="67">
        <v>7980</v>
      </c>
      <c r="P229" s="1">
        <v>7980</v>
      </c>
      <c r="Q229" s="1">
        <v>2854</v>
      </c>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t="s">
        <v>839</v>
      </c>
      <c r="AS229" s="1" t="s">
        <v>914</v>
      </c>
      <c r="AT229" s="1" t="s">
        <v>915</v>
      </c>
      <c r="AU229" s="1" t="s">
        <v>854</v>
      </c>
      <c r="AV229" s="1" t="s">
        <v>911</v>
      </c>
      <c r="AW229" s="1" t="s">
        <v>911</v>
      </c>
      <c r="AX229" s="1" t="s">
        <v>848</v>
      </c>
      <c r="AY229" s="1"/>
      <c r="AZ229" s="1"/>
      <c r="BA229" s="1"/>
      <c r="BB229" s="1"/>
      <c r="BC229" s="1"/>
      <c r="BD229" s="1"/>
      <c r="BE229" s="147">
        <f t="shared" si="6"/>
        <v>18815</v>
      </c>
      <c r="BF229" t="s">
        <v>816</v>
      </c>
    </row>
    <row r="230" spans="1:58" ht="15.75" thickBot="1" x14ac:dyDescent="0.3">
      <c r="A230" s="3" t="s">
        <v>207</v>
      </c>
      <c r="B230" s="3" t="s">
        <v>621</v>
      </c>
      <c r="C230" s="4" t="s">
        <v>619</v>
      </c>
      <c r="D230" s="1" t="s">
        <v>838</v>
      </c>
      <c r="E230" s="2" t="s">
        <v>838</v>
      </c>
      <c r="F230" s="1">
        <v>1</v>
      </c>
      <c r="G230" s="1">
        <v>1791</v>
      </c>
      <c r="H230" s="1">
        <v>1</v>
      </c>
      <c r="I230" s="1">
        <v>26861</v>
      </c>
      <c r="J230" s="1">
        <v>25</v>
      </c>
      <c r="K230" s="1"/>
      <c r="L230" s="1"/>
      <c r="M230" s="1"/>
      <c r="N230" s="1"/>
      <c r="O230" s="67">
        <v>1791</v>
      </c>
      <c r="P230" s="1">
        <v>1791</v>
      </c>
      <c r="Q230" s="1">
        <v>1791</v>
      </c>
      <c r="R230" s="1">
        <v>1791</v>
      </c>
      <c r="S230" s="1">
        <v>1791</v>
      </c>
      <c r="T230" s="1">
        <v>1791</v>
      </c>
      <c r="U230" s="1">
        <v>1791</v>
      </c>
      <c r="V230" s="1">
        <v>1791</v>
      </c>
      <c r="W230" s="1">
        <v>1791</v>
      </c>
      <c r="X230" s="1">
        <v>1791</v>
      </c>
      <c r="Y230" s="1">
        <v>1791</v>
      </c>
      <c r="Z230" s="1">
        <v>1791</v>
      </c>
      <c r="AA230" s="1">
        <v>1791</v>
      </c>
      <c r="AB230" s="1">
        <v>1791</v>
      </c>
      <c r="AC230" s="1">
        <v>1791</v>
      </c>
      <c r="AD230" s="1"/>
      <c r="AE230" s="1"/>
      <c r="AF230" s="1"/>
      <c r="AG230" s="1"/>
      <c r="AH230" s="1"/>
      <c r="AI230" s="1"/>
      <c r="AJ230" s="1"/>
      <c r="AK230" s="1"/>
      <c r="AL230" s="1"/>
      <c r="AM230" s="1"/>
      <c r="AN230" s="1"/>
      <c r="AO230" s="1"/>
      <c r="AP230" s="1"/>
      <c r="AQ230" s="1"/>
      <c r="AR230" s="1" t="s">
        <v>839</v>
      </c>
      <c r="AS230" s="1" t="s">
        <v>914</v>
      </c>
      <c r="AT230" s="1" t="s">
        <v>915</v>
      </c>
      <c r="AU230" s="1" t="s">
        <v>854</v>
      </c>
      <c r="AV230" s="1" t="s">
        <v>908</v>
      </c>
      <c r="AW230" s="1" t="s">
        <v>908</v>
      </c>
      <c r="AX230" s="1" t="s">
        <v>844</v>
      </c>
      <c r="AY230" s="1"/>
      <c r="AZ230" s="1"/>
      <c r="BA230" s="1"/>
      <c r="BB230" s="1"/>
      <c r="BC230" s="1"/>
      <c r="BD230" s="1"/>
      <c r="BE230" s="147">
        <f t="shared" si="6"/>
        <v>26861</v>
      </c>
      <c r="BF230" t="s">
        <v>816</v>
      </c>
    </row>
    <row r="231" spans="1:58" ht="15.75" thickBot="1" x14ac:dyDescent="0.3">
      <c r="A231" s="3" t="s">
        <v>207</v>
      </c>
      <c r="B231" s="3" t="s">
        <v>622</v>
      </c>
      <c r="C231" s="4" t="s">
        <v>619</v>
      </c>
      <c r="D231" s="1" t="s">
        <v>838</v>
      </c>
      <c r="E231" s="2" t="s">
        <v>838</v>
      </c>
      <c r="F231" s="1">
        <v>1</v>
      </c>
      <c r="G231" s="1">
        <v>1725</v>
      </c>
      <c r="H231" s="1">
        <v>1</v>
      </c>
      <c r="I231" s="1">
        <v>25878</v>
      </c>
      <c r="J231" s="1">
        <v>15</v>
      </c>
      <c r="K231" s="1"/>
      <c r="L231" s="1"/>
      <c r="M231" s="1"/>
      <c r="N231" s="1"/>
      <c r="O231" s="67">
        <v>1725</v>
      </c>
      <c r="P231" s="1">
        <v>1725</v>
      </c>
      <c r="Q231" s="1">
        <v>1725</v>
      </c>
      <c r="R231" s="1">
        <v>1725</v>
      </c>
      <c r="S231" s="1">
        <v>1725</v>
      </c>
      <c r="T231" s="1">
        <v>1725</v>
      </c>
      <c r="U231" s="1">
        <v>1725</v>
      </c>
      <c r="V231" s="1">
        <v>1725</v>
      </c>
      <c r="W231" s="1">
        <v>1725</v>
      </c>
      <c r="X231" s="1">
        <v>1725</v>
      </c>
      <c r="Y231" s="1">
        <v>1725</v>
      </c>
      <c r="Z231" s="1">
        <v>1725</v>
      </c>
      <c r="AA231" s="1">
        <v>1725</v>
      </c>
      <c r="AB231" s="1">
        <v>1725</v>
      </c>
      <c r="AC231" s="1">
        <v>1725</v>
      </c>
      <c r="AD231" s="1"/>
      <c r="AE231" s="1"/>
      <c r="AF231" s="1"/>
      <c r="AG231" s="1"/>
      <c r="AH231" s="1"/>
      <c r="AI231" s="1"/>
      <c r="AJ231" s="1"/>
      <c r="AK231" s="1"/>
      <c r="AL231" s="1"/>
      <c r="AM231" s="1"/>
      <c r="AN231" s="1"/>
      <c r="AO231" s="1"/>
      <c r="AP231" s="1"/>
      <c r="AQ231" s="1"/>
      <c r="AR231" s="1" t="s">
        <v>839</v>
      </c>
      <c r="AS231" s="1" t="s">
        <v>914</v>
      </c>
      <c r="AT231" s="1" t="s">
        <v>915</v>
      </c>
      <c r="AU231" s="1" t="s">
        <v>854</v>
      </c>
      <c r="AV231" s="1" t="s">
        <v>845</v>
      </c>
      <c r="AW231" s="1" t="s">
        <v>845</v>
      </c>
      <c r="AX231" s="1" t="s">
        <v>844</v>
      </c>
      <c r="AY231" s="1"/>
      <c r="AZ231" s="1"/>
      <c r="BA231" s="1"/>
      <c r="BB231" s="1"/>
      <c r="BC231" s="1"/>
      <c r="BD231" s="1"/>
      <c r="BE231" s="147">
        <f t="shared" si="6"/>
        <v>25878</v>
      </c>
      <c r="BF231" t="s">
        <v>816</v>
      </c>
    </row>
    <row r="232" spans="1:58" ht="15.75" thickBot="1" x14ac:dyDescent="0.3">
      <c r="A232" s="3" t="s">
        <v>571</v>
      </c>
      <c r="B232" s="3" t="s">
        <v>403</v>
      </c>
      <c r="C232" s="4" t="s">
        <v>619</v>
      </c>
      <c r="D232" s="1" t="s">
        <v>838</v>
      </c>
      <c r="E232" s="2" t="s">
        <v>838</v>
      </c>
      <c r="F232" s="1">
        <v>29</v>
      </c>
      <c r="G232" s="1">
        <v>700</v>
      </c>
      <c r="H232" s="1">
        <v>1</v>
      </c>
      <c r="I232" s="1">
        <v>13991</v>
      </c>
      <c r="J232" s="1">
        <v>15</v>
      </c>
      <c r="K232" s="1"/>
      <c r="L232" s="1"/>
      <c r="M232" s="1"/>
      <c r="N232" s="1"/>
      <c r="O232" s="67">
        <v>700</v>
      </c>
      <c r="P232" s="1">
        <v>700</v>
      </c>
      <c r="Q232" s="1">
        <v>700</v>
      </c>
      <c r="R232" s="1">
        <v>700</v>
      </c>
      <c r="S232" s="1">
        <v>700</v>
      </c>
      <c r="T232" s="1">
        <v>700</v>
      </c>
      <c r="U232" s="1">
        <v>700</v>
      </c>
      <c r="V232" s="1">
        <v>700</v>
      </c>
      <c r="W232" s="1">
        <v>700</v>
      </c>
      <c r="X232" s="1">
        <v>700</v>
      </c>
      <c r="Y232" s="1">
        <v>700</v>
      </c>
      <c r="Z232" s="1">
        <v>700</v>
      </c>
      <c r="AA232" s="1">
        <v>700</v>
      </c>
      <c r="AB232" s="1">
        <v>700</v>
      </c>
      <c r="AC232" s="1">
        <v>700</v>
      </c>
      <c r="AD232" s="1">
        <v>700</v>
      </c>
      <c r="AE232" s="1">
        <v>700</v>
      </c>
      <c r="AF232" s="1">
        <v>700</v>
      </c>
      <c r="AG232" s="1">
        <v>700</v>
      </c>
      <c r="AH232" s="1">
        <v>700</v>
      </c>
      <c r="AI232" s="1"/>
      <c r="AJ232" s="1"/>
      <c r="AK232" s="1"/>
      <c r="AL232" s="1"/>
      <c r="AM232" s="1"/>
      <c r="AN232" s="1"/>
      <c r="AO232" s="1"/>
      <c r="AP232" s="1"/>
      <c r="AQ232" s="1"/>
      <c r="AR232" s="1" t="s">
        <v>839</v>
      </c>
      <c r="AS232" s="1" t="s">
        <v>914</v>
      </c>
      <c r="AT232" s="1" t="s">
        <v>915</v>
      </c>
      <c r="AU232" s="1" t="s">
        <v>854</v>
      </c>
      <c r="AV232" s="1"/>
      <c r="AW232" s="1"/>
      <c r="AX232" s="1"/>
      <c r="AY232" s="1"/>
      <c r="AZ232" s="1"/>
      <c r="BA232" s="1"/>
      <c r="BB232" s="1"/>
      <c r="BC232" s="1"/>
      <c r="BD232" s="1"/>
      <c r="BE232" s="147">
        <f t="shared" si="6"/>
        <v>13991</v>
      </c>
      <c r="BF232" t="s">
        <v>816</v>
      </c>
    </row>
    <row r="233" spans="1:58" ht="15.75" thickBot="1" x14ac:dyDescent="0.3">
      <c r="A233" s="3" t="s">
        <v>263</v>
      </c>
      <c r="B233" s="3" t="s">
        <v>623</v>
      </c>
      <c r="C233" s="4" t="s">
        <v>619</v>
      </c>
      <c r="D233" s="1" t="s">
        <v>838</v>
      </c>
      <c r="E233" s="2" t="s">
        <v>838</v>
      </c>
      <c r="F233" s="1">
        <v>15</v>
      </c>
      <c r="G233" s="1">
        <v>666</v>
      </c>
      <c r="H233" s="1">
        <v>1</v>
      </c>
      <c r="I233" s="1">
        <v>9986</v>
      </c>
      <c r="J233" s="1">
        <v>10</v>
      </c>
      <c r="K233" s="1"/>
      <c r="L233" s="1"/>
      <c r="M233" s="1"/>
      <c r="N233" s="1"/>
      <c r="O233" s="67">
        <v>666</v>
      </c>
      <c r="P233" s="1">
        <v>666</v>
      </c>
      <c r="Q233" s="1">
        <v>666</v>
      </c>
      <c r="R233" s="1">
        <v>666</v>
      </c>
      <c r="S233" s="1">
        <v>666</v>
      </c>
      <c r="T233" s="1">
        <v>666</v>
      </c>
      <c r="U233" s="1">
        <v>666</v>
      </c>
      <c r="V233" s="1">
        <v>666</v>
      </c>
      <c r="W233" s="1">
        <v>666</v>
      </c>
      <c r="X233" s="1">
        <v>666</v>
      </c>
      <c r="Y233" s="1">
        <v>666</v>
      </c>
      <c r="Z233" s="1">
        <v>666</v>
      </c>
      <c r="AA233" s="1">
        <v>666</v>
      </c>
      <c r="AB233" s="1">
        <v>666</v>
      </c>
      <c r="AC233" s="1">
        <v>666</v>
      </c>
      <c r="AD233" s="1"/>
      <c r="AE233" s="1"/>
      <c r="AF233" s="1"/>
      <c r="AG233" s="1"/>
      <c r="AH233" s="1"/>
      <c r="AI233" s="1"/>
      <c r="AJ233" s="1"/>
      <c r="AK233" s="1"/>
      <c r="AL233" s="1"/>
      <c r="AM233" s="1"/>
      <c r="AN233" s="1"/>
      <c r="AO233" s="1"/>
      <c r="AP233" s="1"/>
      <c r="AQ233" s="1"/>
      <c r="AR233" s="1" t="s">
        <v>839</v>
      </c>
      <c r="AS233" s="1" t="s">
        <v>914</v>
      </c>
      <c r="AT233" s="1" t="s">
        <v>915</v>
      </c>
      <c r="AU233" s="1" t="s">
        <v>854</v>
      </c>
      <c r="AV233" s="1" t="s">
        <v>911</v>
      </c>
      <c r="AW233" s="1" t="s">
        <v>911</v>
      </c>
      <c r="AX233" s="1" t="s">
        <v>848</v>
      </c>
      <c r="AY233" s="1"/>
      <c r="AZ233" s="1"/>
      <c r="BA233" s="1"/>
      <c r="BB233" s="1"/>
      <c r="BC233" s="1"/>
      <c r="BD233" s="1"/>
      <c r="BE233" s="147">
        <f t="shared" si="6"/>
        <v>9986</v>
      </c>
      <c r="BF233" t="s">
        <v>816</v>
      </c>
    </row>
    <row r="234" spans="1:58" ht="15.75" thickBot="1" x14ac:dyDescent="0.3">
      <c r="A234" s="3" t="s">
        <v>263</v>
      </c>
      <c r="B234" s="3" t="s">
        <v>624</v>
      </c>
      <c r="C234" s="4" t="s">
        <v>619</v>
      </c>
      <c r="D234" s="1" t="s">
        <v>838</v>
      </c>
      <c r="E234" s="2" t="s">
        <v>838</v>
      </c>
      <c r="F234" s="1">
        <v>1</v>
      </c>
      <c r="G234" s="1">
        <v>422</v>
      </c>
      <c r="H234" s="1">
        <v>1</v>
      </c>
      <c r="I234" s="1">
        <v>2913</v>
      </c>
      <c r="J234" s="1">
        <v>17</v>
      </c>
      <c r="K234" s="1"/>
      <c r="L234" s="1"/>
      <c r="M234" s="1"/>
      <c r="N234" s="1"/>
      <c r="O234" s="67">
        <v>422</v>
      </c>
      <c r="P234" s="1">
        <v>422</v>
      </c>
      <c r="Q234" s="1">
        <v>422</v>
      </c>
      <c r="R234" s="1">
        <v>422</v>
      </c>
      <c r="S234" s="1">
        <v>422</v>
      </c>
      <c r="T234" s="1">
        <v>422</v>
      </c>
      <c r="U234" s="1">
        <v>380</v>
      </c>
      <c r="V234" s="1"/>
      <c r="W234" s="1"/>
      <c r="X234" s="1"/>
      <c r="Y234" s="1"/>
      <c r="Z234" s="1"/>
      <c r="AA234" s="1"/>
      <c r="AB234" s="1"/>
      <c r="AC234" s="1"/>
      <c r="AD234" s="1"/>
      <c r="AE234" s="1"/>
      <c r="AF234" s="1"/>
      <c r="AG234" s="1"/>
      <c r="AH234" s="1"/>
      <c r="AI234" s="1"/>
      <c r="AJ234" s="1"/>
      <c r="AK234" s="1"/>
      <c r="AL234" s="1"/>
      <c r="AM234" s="1"/>
      <c r="AN234" s="1"/>
      <c r="AO234" s="1"/>
      <c r="AP234" s="1"/>
      <c r="AQ234" s="1"/>
      <c r="AR234" s="1" t="s">
        <v>839</v>
      </c>
      <c r="AS234" s="1" t="s">
        <v>914</v>
      </c>
      <c r="AT234" s="1" t="s">
        <v>915</v>
      </c>
      <c r="AU234" s="1" t="s">
        <v>854</v>
      </c>
      <c r="AV234" s="1" t="s">
        <v>919</v>
      </c>
      <c r="AW234" s="1" t="s">
        <v>919</v>
      </c>
      <c r="AX234" s="1" t="s">
        <v>848</v>
      </c>
      <c r="AY234" s="1"/>
      <c r="AZ234" s="1"/>
      <c r="BA234" s="1"/>
      <c r="BB234" s="1"/>
      <c r="BC234" s="1"/>
      <c r="BD234" s="1"/>
      <c r="BE234" s="147">
        <f t="shared" si="6"/>
        <v>2913</v>
      </c>
      <c r="BF234" t="s">
        <v>816</v>
      </c>
    </row>
    <row r="235" spans="1:58" ht="15.75" thickBot="1" x14ac:dyDescent="0.3">
      <c r="A235" s="3" t="s">
        <v>577</v>
      </c>
      <c r="B235" s="3" t="s">
        <v>577</v>
      </c>
      <c r="C235" s="4" t="s">
        <v>619</v>
      </c>
      <c r="D235" s="1" t="s">
        <v>838</v>
      </c>
      <c r="E235" s="2" t="s">
        <v>838</v>
      </c>
      <c r="F235" s="1">
        <v>1</v>
      </c>
      <c r="G235" s="1">
        <v>417</v>
      </c>
      <c r="H235" s="1">
        <v>1</v>
      </c>
      <c r="I235" s="1">
        <v>7091</v>
      </c>
      <c r="J235" s="1">
        <v>15</v>
      </c>
      <c r="K235" s="1"/>
      <c r="L235" s="1"/>
      <c r="M235" s="1"/>
      <c r="N235" s="1"/>
      <c r="O235" s="67">
        <v>417</v>
      </c>
      <c r="P235" s="1">
        <v>417</v>
      </c>
      <c r="Q235" s="1">
        <v>417</v>
      </c>
      <c r="R235" s="1">
        <v>417</v>
      </c>
      <c r="S235" s="1">
        <v>417</v>
      </c>
      <c r="T235" s="1">
        <v>417</v>
      </c>
      <c r="U235" s="1">
        <v>417</v>
      </c>
      <c r="V235" s="1">
        <v>417</v>
      </c>
      <c r="W235" s="1">
        <v>417</v>
      </c>
      <c r="X235" s="1">
        <v>417</v>
      </c>
      <c r="Y235" s="1">
        <v>417</v>
      </c>
      <c r="Z235" s="1">
        <v>417</v>
      </c>
      <c r="AA235" s="1">
        <v>417</v>
      </c>
      <c r="AB235" s="1">
        <v>417</v>
      </c>
      <c r="AC235" s="1">
        <v>417</v>
      </c>
      <c r="AD235" s="1">
        <v>417</v>
      </c>
      <c r="AE235" s="1">
        <v>417</v>
      </c>
      <c r="AF235" s="1"/>
      <c r="AG235" s="1"/>
      <c r="AH235" s="1"/>
      <c r="AI235" s="1"/>
      <c r="AJ235" s="1"/>
      <c r="AK235" s="1"/>
      <c r="AL235" s="1"/>
      <c r="AM235" s="1"/>
      <c r="AN235" s="1"/>
      <c r="AO235" s="1"/>
      <c r="AP235" s="1"/>
      <c r="AQ235" s="1"/>
      <c r="AR235" s="1" t="s">
        <v>839</v>
      </c>
      <c r="AS235" s="1" t="s">
        <v>914</v>
      </c>
      <c r="AT235" s="1" t="s">
        <v>915</v>
      </c>
      <c r="AU235" s="1" t="s">
        <v>854</v>
      </c>
      <c r="AV235" s="1"/>
      <c r="AW235" s="1"/>
      <c r="AX235" s="1"/>
      <c r="AY235" s="1"/>
      <c r="AZ235" s="1"/>
      <c r="BA235" s="1"/>
      <c r="BB235" s="1"/>
      <c r="BC235" s="1"/>
      <c r="BD235" s="1"/>
      <c r="BE235" s="147">
        <f t="shared" si="6"/>
        <v>7091</v>
      </c>
      <c r="BF235" t="s">
        <v>816</v>
      </c>
    </row>
    <row r="236" spans="1:58" ht="15.75" thickBot="1" x14ac:dyDescent="0.3">
      <c r="A236" s="3" t="s">
        <v>263</v>
      </c>
      <c r="B236" s="3" t="s">
        <v>625</v>
      </c>
      <c r="C236" s="4" t="s">
        <v>619</v>
      </c>
      <c r="D236" s="1" t="s">
        <v>838</v>
      </c>
      <c r="E236" s="2" t="s">
        <v>838</v>
      </c>
      <c r="F236" s="1">
        <v>28</v>
      </c>
      <c r="G236" s="1">
        <v>293</v>
      </c>
      <c r="H236" s="1">
        <v>1</v>
      </c>
      <c r="I236" s="1">
        <v>2931</v>
      </c>
      <c r="J236" s="1">
        <v>7</v>
      </c>
      <c r="K236" s="1"/>
      <c r="L236" s="1"/>
      <c r="M236" s="1"/>
      <c r="N236" s="1"/>
      <c r="O236" s="67">
        <v>293</v>
      </c>
      <c r="P236" s="1">
        <v>293</v>
      </c>
      <c r="Q236" s="1">
        <v>293</v>
      </c>
      <c r="R236" s="1">
        <v>293</v>
      </c>
      <c r="S236" s="1">
        <v>293</v>
      </c>
      <c r="T236" s="1">
        <v>293</v>
      </c>
      <c r="U236" s="1">
        <v>293</v>
      </c>
      <c r="V236" s="1">
        <v>293</v>
      </c>
      <c r="W236" s="1">
        <v>293</v>
      </c>
      <c r="X236" s="1">
        <v>293</v>
      </c>
      <c r="Y236" s="1"/>
      <c r="Z236" s="1"/>
      <c r="AA236" s="1"/>
      <c r="AB236" s="1"/>
      <c r="AC236" s="1"/>
      <c r="AD236" s="1"/>
      <c r="AE236" s="1"/>
      <c r="AF236" s="1"/>
      <c r="AG236" s="1"/>
      <c r="AH236" s="1"/>
      <c r="AI236" s="1"/>
      <c r="AJ236" s="1"/>
      <c r="AK236" s="1"/>
      <c r="AL236" s="1"/>
      <c r="AM236" s="1"/>
      <c r="AN236" s="1"/>
      <c r="AO236" s="1"/>
      <c r="AP236" s="1"/>
      <c r="AQ236" s="1"/>
      <c r="AR236" s="1" t="s">
        <v>839</v>
      </c>
      <c r="AS236" s="1" t="s">
        <v>914</v>
      </c>
      <c r="AT236" s="1" t="s">
        <v>915</v>
      </c>
      <c r="AU236" s="1" t="s">
        <v>854</v>
      </c>
      <c r="AV236" s="1" t="s">
        <v>919</v>
      </c>
      <c r="AW236" s="1" t="s">
        <v>919</v>
      </c>
      <c r="AX236" s="1" t="s">
        <v>848</v>
      </c>
      <c r="AY236" s="1"/>
      <c r="AZ236" s="1"/>
      <c r="BA236" s="1"/>
      <c r="BB236" s="1"/>
      <c r="BC236" s="1"/>
      <c r="BD236" s="1"/>
      <c r="BE236" s="147">
        <f t="shared" si="6"/>
        <v>2931</v>
      </c>
      <c r="BF236" t="s">
        <v>816</v>
      </c>
    </row>
    <row r="237" spans="1:58" ht="15.75" thickBot="1" x14ac:dyDescent="0.3">
      <c r="A237" s="3" t="s">
        <v>207</v>
      </c>
      <c r="B237" s="3" t="s">
        <v>626</v>
      </c>
      <c r="C237" s="4" t="s">
        <v>619</v>
      </c>
      <c r="D237" s="1" t="s">
        <v>838</v>
      </c>
      <c r="E237" s="2" t="s">
        <v>838</v>
      </c>
      <c r="F237" s="1">
        <v>1</v>
      </c>
      <c r="G237" s="1">
        <v>172</v>
      </c>
      <c r="H237" s="1">
        <v>1</v>
      </c>
      <c r="I237" s="1">
        <v>3266</v>
      </c>
      <c r="J237" s="1">
        <v>20</v>
      </c>
      <c r="K237" s="1"/>
      <c r="L237" s="1"/>
      <c r="M237" s="1"/>
      <c r="N237" s="1"/>
      <c r="O237" s="67">
        <v>172</v>
      </c>
      <c r="P237" s="1">
        <v>172</v>
      </c>
      <c r="Q237" s="1">
        <v>172</v>
      </c>
      <c r="R237" s="1">
        <v>172</v>
      </c>
      <c r="S237" s="1">
        <v>172</v>
      </c>
      <c r="T237" s="1">
        <v>172</v>
      </c>
      <c r="U237" s="1">
        <v>172</v>
      </c>
      <c r="V237" s="1">
        <v>172</v>
      </c>
      <c r="W237" s="1">
        <v>172</v>
      </c>
      <c r="X237" s="1">
        <v>172</v>
      </c>
      <c r="Y237" s="1">
        <v>172</v>
      </c>
      <c r="Z237" s="1">
        <v>172</v>
      </c>
      <c r="AA237" s="1">
        <v>172</v>
      </c>
      <c r="AB237" s="1">
        <v>172</v>
      </c>
      <c r="AC237" s="1">
        <v>172</v>
      </c>
      <c r="AD237" s="1">
        <v>172</v>
      </c>
      <c r="AE237" s="1">
        <v>172</v>
      </c>
      <c r="AF237" s="1">
        <v>172</v>
      </c>
      <c r="AG237" s="1">
        <v>172</v>
      </c>
      <c r="AH237" s="1"/>
      <c r="AI237" s="1"/>
      <c r="AJ237" s="1"/>
      <c r="AK237" s="1"/>
      <c r="AL237" s="1"/>
      <c r="AM237" s="1"/>
      <c r="AN237" s="1"/>
      <c r="AO237" s="1"/>
      <c r="AP237" s="1"/>
      <c r="AQ237" s="1"/>
      <c r="AR237" s="1" t="s">
        <v>839</v>
      </c>
      <c r="AS237" s="1" t="s">
        <v>914</v>
      </c>
      <c r="AT237" s="1" t="s">
        <v>915</v>
      </c>
      <c r="AU237" s="1" t="s">
        <v>854</v>
      </c>
      <c r="AV237" s="1" t="s">
        <v>920</v>
      </c>
      <c r="AW237" s="1" t="s">
        <v>920</v>
      </c>
      <c r="AX237" s="1" t="s">
        <v>844</v>
      </c>
      <c r="AY237" s="1"/>
      <c r="AZ237" s="1"/>
      <c r="BA237" s="1"/>
      <c r="BB237" s="1"/>
      <c r="BC237" s="1"/>
      <c r="BD237" s="1"/>
      <c r="BE237" s="147">
        <f t="shared" si="6"/>
        <v>3266</v>
      </c>
      <c r="BF237" t="s">
        <v>816</v>
      </c>
    </row>
    <row r="238" spans="1:58" ht="15.75" thickBot="1" x14ac:dyDescent="0.3">
      <c r="A238" s="3" t="s">
        <v>548</v>
      </c>
      <c r="B238" s="3" t="s">
        <v>627</v>
      </c>
      <c r="C238" s="4" t="s">
        <v>619</v>
      </c>
      <c r="D238" s="1" t="s">
        <v>838</v>
      </c>
      <c r="E238" s="2" t="s">
        <v>838</v>
      </c>
      <c r="F238" s="1">
        <v>16</v>
      </c>
      <c r="G238" s="1">
        <v>22</v>
      </c>
      <c r="H238" s="1">
        <v>1</v>
      </c>
      <c r="I238" s="1">
        <v>221</v>
      </c>
      <c r="J238" s="1">
        <v>10</v>
      </c>
      <c r="K238" s="1"/>
      <c r="L238" s="1"/>
      <c r="M238" s="1"/>
      <c r="N238" s="1"/>
      <c r="O238" s="67">
        <v>22</v>
      </c>
      <c r="P238" s="1">
        <v>22</v>
      </c>
      <c r="Q238" s="1">
        <v>22</v>
      </c>
      <c r="R238" s="1">
        <v>22</v>
      </c>
      <c r="S238" s="1">
        <v>22</v>
      </c>
      <c r="T238" s="1">
        <v>22</v>
      </c>
      <c r="U238" s="1">
        <v>22</v>
      </c>
      <c r="V238" s="1">
        <v>22</v>
      </c>
      <c r="W238" s="1">
        <v>22</v>
      </c>
      <c r="X238" s="1">
        <v>22</v>
      </c>
      <c r="Y238" s="1"/>
      <c r="Z238" s="1"/>
      <c r="AA238" s="1"/>
      <c r="AB238" s="1"/>
      <c r="AC238" s="1"/>
      <c r="AD238" s="1"/>
      <c r="AE238" s="1"/>
      <c r="AF238" s="1"/>
      <c r="AG238" s="1"/>
      <c r="AH238" s="1"/>
      <c r="AI238" s="1"/>
      <c r="AJ238" s="1"/>
      <c r="AK238" s="1"/>
      <c r="AL238" s="1"/>
      <c r="AM238" s="1"/>
      <c r="AN238" s="1"/>
      <c r="AO238" s="1"/>
      <c r="AP238" s="1"/>
      <c r="AQ238" s="1"/>
      <c r="AR238" s="1" t="s">
        <v>839</v>
      </c>
      <c r="AS238" s="1" t="s">
        <v>914</v>
      </c>
      <c r="AT238" s="1" t="s">
        <v>915</v>
      </c>
      <c r="AU238" s="1" t="s">
        <v>854</v>
      </c>
      <c r="AV238" s="1"/>
      <c r="AW238" s="1"/>
      <c r="AX238" s="1"/>
      <c r="AY238" s="1"/>
      <c r="AZ238" s="1"/>
      <c r="BA238" s="1"/>
      <c r="BB238" s="1"/>
      <c r="BC238" s="1"/>
      <c r="BD238" s="1"/>
      <c r="BE238" s="147">
        <f t="shared" si="6"/>
        <v>221</v>
      </c>
      <c r="BF238" t="s">
        <v>816</v>
      </c>
    </row>
    <row r="239" spans="1:58" ht="15.75" thickBot="1" x14ac:dyDescent="0.3">
      <c r="A239" s="3" t="s">
        <v>548</v>
      </c>
      <c r="B239" s="3" t="s">
        <v>628</v>
      </c>
      <c r="C239" s="4" t="s">
        <v>619</v>
      </c>
      <c r="D239" s="1" t="s">
        <v>838</v>
      </c>
      <c r="E239" s="2" t="s">
        <v>838</v>
      </c>
      <c r="F239" s="1">
        <v>20</v>
      </c>
      <c r="G239" s="1">
        <v>21</v>
      </c>
      <c r="H239" s="1">
        <v>1</v>
      </c>
      <c r="I239" s="1">
        <v>214</v>
      </c>
      <c r="J239" s="1">
        <v>19</v>
      </c>
      <c r="K239" s="1"/>
      <c r="L239" s="1"/>
      <c r="M239" s="1"/>
      <c r="N239" s="1"/>
      <c r="O239" s="67">
        <v>21</v>
      </c>
      <c r="P239" s="1">
        <v>21</v>
      </c>
      <c r="Q239" s="1">
        <v>21</v>
      </c>
      <c r="R239" s="1">
        <v>21</v>
      </c>
      <c r="S239" s="1">
        <v>21</v>
      </c>
      <c r="T239" s="1">
        <v>21</v>
      </c>
      <c r="U239" s="1">
        <v>21</v>
      </c>
      <c r="V239" s="1">
        <v>21</v>
      </c>
      <c r="W239" s="1">
        <v>21</v>
      </c>
      <c r="X239" s="1">
        <v>21</v>
      </c>
      <c r="Y239" s="1"/>
      <c r="Z239" s="1"/>
      <c r="AA239" s="1"/>
      <c r="AB239" s="1"/>
      <c r="AC239" s="1"/>
      <c r="AD239" s="1"/>
      <c r="AE239" s="1"/>
      <c r="AF239" s="1"/>
      <c r="AG239" s="1"/>
      <c r="AH239" s="1"/>
      <c r="AI239" s="1"/>
      <c r="AJ239" s="1"/>
      <c r="AK239" s="1"/>
      <c r="AL239" s="1"/>
      <c r="AM239" s="1"/>
      <c r="AN239" s="1"/>
      <c r="AO239" s="1"/>
      <c r="AP239" s="1"/>
      <c r="AQ239" s="1"/>
      <c r="AR239" s="1" t="s">
        <v>839</v>
      </c>
      <c r="AS239" s="1" t="s">
        <v>914</v>
      </c>
      <c r="AT239" s="1" t="s">
        <v>915</v>
      </c>
      <c r="AU239" s="1" t="s">
        <v>854</v>
      </c>
      <c r="AV239" s="1"/>
      <c r="AW239" s="1"/>
      <c r="AX239" s="1"/>
      <c r="AY239" s="1"/>
      <c r="AZ239" s="1"/>
      <c r="BA239" s="1"/>
      <c r="BB239" s="1"/>
      <c r="BC239" s="1"/>
      <c r="BD239" s="1"/>
      <c r="BE239" s="147">
        <f t="shared" si="6"/>
        <v>214</v>
      </c>
      <c r="BF239" t="s">
        <v>816</v>
      </c>
    </row>
    <row r="240" spans="1:58" ht="15.75" thickBot="1" x14ac:dyDescent="0.3">
      <c r="A240" s="3" t="s">
        <v>548</v>
      </c>
      <c r="B240" s="3" t="s">
        <v>629</v>
      </c>
      <c r="C240" s="4" t="s">
        <v>619</v>
      </c>
      <c r="D240" s="1" t="s">
        <v>838</v>
      </c>
      <c r="E240" s="2" t="s">
        <v>838</v>
      </c>
      <c r="F240" s="1">
        <v>6</v>
      </c>
      <c r="G240" s="1" t="s">
        <v>265</v>
      </c>
      <c r="H240" s="1"/>
      <c r="I240" s="1" t="s">
        <v>831</v>
      </c>
      <c r="J240" s="1">
        <v>15</v>
      </c>
      <c r="K240" s="1"/>
      <c r="L240" s="1"/>
      <c r="M240" s="1"/>
      <c r="N240" s="1"/>
      <c r="O240" s="67"/>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t="s">
        <v>839</v>
      </c>
      <c r="AS240" s="1" t="s">
        <v>914</v>
      </c>
      <c r="AT240" s="1" t="s">
        <v>915</v>
      </c>
      <c r="AU240" s="1" t="s">
        <v>854</v>
      </c>
      <c r="AV240" s="1"/>
      <c r="AW240" s="1"/>
      <c r="AX240" s="1"/>
      <c r="AY240" s="1"/>
      <c r="AZ240" s="1"/>
      <c r="BA240" s="1"/>
      <c r="BB240" s="1"/>
      <c r="BC240" s="1"/>
      <c r="BD240" s="1"/>
      <c r="BE240" s="147" t="e">
        <f t="shared" si="6"/>
        <v>#VALUE!</v>
      </c>
      <c r="BF240" t="s">
        <v>816</v>
      </c>
    </row>
    <row r="241" spans="1:58" ht="15.75" thickBot="1" x14ac:dyDescent="0.3">
      <c r="A241" s="3" t="s">
        <v>598</v>
      </c>
      <c r="B241" s="3" t="s">
        <v>417</v>
      </c>
      <c r="C241" s="4" t="s">
        <v>619</v>
      </c>
      <c r="D241" s="1" t="s">
        <v>838</v>
      </c>
      <c r="E241" s="2" t="s">
        <v>838</v>
      </c>
      <c r="F241" s="1">
        <v>9</v>
      </c>
      <c r="G241" s="1" t="s">
        <v>265</v>
      </c>
      <c r="H241" s="1"/>
      <c r="I241" s="1" t="s">
        <v>831</v>
      </c>
      <c r="J241" s="1">
        <v>15</v>
      </c>
      <c r="K241" s="1"/>
      <c r="L241" s="1"/>
      <c r="M241" s="1"/>
      <c r="N241" s="1"/>
      <c r="O241" s="67"/>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t="s">
        <v>839</v>
      </c>
      <c r="AS241" s="1" t="s">
        <v>914</v>
      </c>
      <c r="AT241" s="1" t="s">
        <v>915</v>
      </c>
      <c r="AU241" s="1" t="s">
        <v>854</v>
      </c>
      <c r="AV241" s="1"/>
      <c r="AW241" s="1"/>
      <c r="AX241" s="1"/>
      <c r="AY241" s="1"/>
      <c r="AZ241" s="1"/>
      <c r="BA241" s="1"/>
      <c r="BB241" s="1"/>
      <c r="BC241" s="1"/>
      <c r="BD241" s="1"/>
      <c r="BE241" s="147" t="e">
        <f t="shared" si="6"/>
        <v>#VALUE!</v>
      </c>
      <c r="BF241" t="s">
        <v>816</v>
      </c>
    </row>
    <row r="242" spans="1:58" ht="15.75" thickBot="1" x14ac:dyDescent="0.3">
      <c r="A242" s="3" t="s">
        <v>571</v>
      </c>
      <c r="B242" s="3" t="s">
        <v>592</v>
      </c>
      <c r="C242" s="4" t="s">
        <v>619</v>
      </c>
      <c r="D242" s="1" t="s">
        <v>838</v>
      </c>
      <c r="E242" s="2" t="s">
        <v>838</v>
      </c>
      <c r="F242" s="1">
        <v>1</v>
      </c>
      <c r="G242" s="1" t="s">
        <v>265</v>
      </c>
      <c r="H242" s="1"/>
      <c r="I242" s="1" t="s">
        <v>831</v>
      </c>
      <c r="J242" s="1">
        <v>20</v>
      </c>
      <c r="K242" s="1"/>
      <c r="L242" s="1"/>
      <c r="M242" s="1"/>
      <c r="N242" s="1"/>
      <c r="O242" s="67"/>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t="s">
        <v>839</v>
      </c>
      <c r="AS242" s="1" t="s">
        <v>914</v>
      </c>
      <c r="AT242" s="1" t="s">
        <v>915</v>
      </c>
      <c r="AU242" s="1" t="s">
        <v>854</v>
      </c>
      <c r="AV242" s="1"/>
      <c r="AW242" s="1"/>
      <c r="AX242" s="1"/>
      <c r="AY242" s="1"/>
      <c r="AZ242" s="1"/>
      <c r="BA242" s="1"/>
      <c r="BB242" s="1"/>
      <c r="BC242" s="1"/>
      <c r="BD242" s="1"/>
      <c r="BE242" s="147" t="e">
        <f t="shared" si="6"/>
        <v>#VALUE!</v>
      </c>
      <c r="BF242" t="s">
        <v>816</v>
      </c>
    </row>
    <row r="243" spans="1:58" ht="15.75" thickBot="1" x14ac:dyDescent="0.3">
      <c r="A243" s="3" t="s">
        <v>282</v>
      </c>
      <c r="B243" s="3" t="s">
        <v>630</v>
      </c>
      <c r="C243" s="4" t="s">
        <v>631</v>
      </c>
      <c r="D243" s="1" t="s">
        <v>838</v>
      </c>
      <c r="E243" s="2" t="s">
        <v>838</v>
      </c>
      <c r="F243" s="1">
        <v>65</v>
      </c>
      <c r="G243" s="1">
        <v>22410491</v>
      </c>
      <c r="H243" s="1">
        <v>0</v>
      </c>
      <c r="I243" s="1">
        <v>187172422</v>
      </c>
      <c r="J243" s="1">
        <v>17</v>
      </c>
      <c r="K243" s="1"/>
      <c r="L243" s="1"/>
      <c r="M243" s="1"/>
      <c r="N243" s="1"/>
      <c r="O243" s="67">
        <v>10757036</v>
      </c>
      <c r="P243" s="1">
        <v>10757036</v>
      </c>
      <c r="Q243" s="1">
        <v>10757036</v>
      </c>
      <c r="R243" s="1">
        <v>10757036</v>
      </c>
      <c r="S243" s="1">
        <v>10757036</v>
      </c>
      <c r="T243" s="1">
        <v>10757036</v>
      </c>
      <c r="U243" s="1">
        <v>10757036</v>
      </c>
      <c r="V243" s="1">
        <v>10757036</v>
      </c>
      <c r="W243" s="1">
        <v>10757036</v>
      </c>
      <c r="X243" s="1">
        <v>10757036</v>
      </c>
      <c r="Y243" s="1">
        <v>10757036</v>
      </c>
      <c r="Z243" s="1">
        <v>10757036</v>
      </c>
      <c r="AA243" s="1">
        <v>10757036</v>
      </c>
      <c r="AB243" s="1">
        <v>10757036</v>
      </c>
      <c r="AC243" s="1">
        <v>10757036</v>
      </c>
      <c r="AD243" s="1">
        <v>10757036</v>
      </c>
      <c r="AE243" s="1">
        <v>10757036</v>
      </c>
      <c r="AF243" s="1">
        <v>4302814</v>
      </c>
      <c r="AG243" s="1"/>
      <c r="AH243" s="1"/>
      <c r="AI243" s="1"/>
      <c r="AJ243" s="1"/>
      <c r="AK243" s="1"/>
      <c r="AL243" s="1"/>
      <c r="AM243" s="1"/>
      <c r="AN243" s="1"/>
      <c r="AO243" s="1"/>
      <c r="AP243" s="1"/>
      <c r="AQ243" s="1"/>
      <c r="AR243" s="1" t="s">
        <v>839</v>
      </c>
      <c r="AS243" s="1" t="s">
        <v>921</v>
      </c>
      <c r="AT243" s="1" t="s">
        <v>922</v>
      </c>
      <c r="AU243" s="1" t="s">
        <v>842</v>
      </c>
      <c r="AV243" s="1" t="s">
        <v>923</v>
      </c>
      <c r="AW243" s="1" t="s">
        <v>923</v>
      </c>
      <c r="AX243" s="1" t="s">
        <v>846</v>
      </c>
      <c r="AY243" s="1"/>
      <c r="AZ243" s="1"/>
      <c r="BA243" s="1"/>
      <c r="BB243" s="1"/>
      <c r="BC243" s="1"/>
      <c r="BD243" s="1"/>
      <c r="BE243" s="21">
        <f>I243/(O243/G243)</f>
        <v>389942534.23333359</v>
      </c>
      <c r="BF243" t="s">
        <v>817</v>
      </c>
    </row>
    <row r="244" spans="1:58" ht="15.75" thickBot="1" x14ac:dyDescent="0.3">
      <c r="A244" s="3" t="s">
        <v>207</v>
      </c>
      <c r="B244" s="3" t="s">
        <v>489</v>
      </c>
      <c r="C244" s="4" t="s">
        <v>220</v>
      </c>
      <c r="D244" s="1" t="s">
        <v>917</v>
      </c>
      <c r="E244" s="2" t="s">
        <v>838</v>
      </c>
      <c r="F244" s="1">
        <v>426</v>
      </c>
      <c r="G244" s="1">
        <v>594386</v>
      </c>
      <c r="H244" s="1">
        <v>1</v>
      </c>
      <c r="I244" s="1">
        <v>8336327</v>
      </c>
      <c r="J244" s="1">
        <v>14</v>
      </c>
      <c r="K244" s="1"/>
      <c r="L244" s="1"/>
      <c r="M244" s="1"/>
      <c r="N244" s="1"/>
      <c r="O244" s="67">
        <v>594386</v>
      </c>
      <c r="P244" s="1">
        <v>594386</v>
      </c>
      <c r="Q244" s="1">
        <v>594386</v>
      </c>
      <c r="R244" s="1">
        <v>594386</v>
      </c>
      <c r="S244" s="1">
        <v>594386</v>
      </c>
      <c r="T244" s="1">
        <v>594386</v>
      </c>
      <c r="U244" s="1">
        <v>594386</v>
      </c>
      <c r="V244" s="1">
        <v>594386</v>
      </c>
      <c r="W244" s="1">
        <v>594386</v>
      </c>
      <c r="X244" s="1">
        <v>594386</v>
      </c>
      <c r="Y244" s="1">
        <v>594386</v>
      </c>
      <c r="Z244" s="1">
        <v>594386</v>
      </c>
      <c r="AA244" s="1">
        <v>594386</v>
      </c>
      <c r="AB244" s="1">
        <v>594386</v>
      </c>
      <c r="AC244" s="1">
        <v>14925</v>
      </c>
      <c r="AD244" s="1"/>
      <c r="AE244" s="1"/>
      <c r="AF244" s="1"/>
      <c r="AG244" s="1"/>
      <c r="AH244" s="1"/>
      <c r="AI244" s="1"/>
      <c r="AJ244" s="1"/>
      <c r="AK244" s="1"/>
      <c r="AL244" s="1"/>
      <c r="AM244" s="1"/>
      <c r="AN244" s="1"/>
      <c r="AO244" s="1"/>
      <c r="AP244" s="1"/>
      <c r="AQ244" s="1"/>
      <c r="AR244" s="1" t="s">
        <v>839</v>
      </c>
      <c r="AS244" s="1" t="s">
        <v>924</v>
      </c>
      <c r="AT244" s="1" t="s">
        <v>925</v>
      </c>
      <c r="AU244" s="1" t="s">
        <v>854</v>
      </c>
      <c r="AV244" s="1" t="s">
        <v>845</v>
      </c>
      <c r="AW244" s="1" t="s">
        <v>845</v>
      </c>
      <c r="AX244" s="1" t="s">
        <v>844</v>
      </c>
      <c r="AY244" s="1"/>
      <c r="AZ244" s="1"/>
      <c r="BA244" s="1"/>
      <c r="BB244" s="1"/>
      <c r="BC244" s="1"/>
      <c r="BD244" s="1"/>
      <c r="BE244" s="147">
        <f t="shared" si="6"/>
        <v>8336327</v>
      </c>
      <c r="BF244" t="s">
        <v>193</v>
      </c>
    </row>
    <row r="245" spans="1:58" ht="15.75" thickBot="1" x14ac:dyDescent="0.3">
      <c r="A245" s="3" t="s">
        <v>263</v>
      </c>
      <c r="B245" s="3" t="s">
        <v>493</v>
      </c>
      <c r="C245" s="4" t="s">
        <v>220</v>
      </c>
      <c r="D245" s="1" t="s">
        <v>917</v>
      </c>
      <c r="E245" s="2" t="s">
        <v>838</v>
      </c>
      <c r="F245" s="1">
        <v>7700</v>
      </c>
      <c r="G245" s="1">
        <v>584839</v>
      </c>
      <c r="H245" s="1">
        <v>1</v>
      </c>
      <c r="I245" s="1">
        <v>8488069</v>
      </c>
      <c r="J245" s="1">
        <v>15</v>
      </c>
      <c r="K245" s="1"/>
      <c r="L245" s="1"/>
      <c r="M245" s="1"/>
      <c r="N245" s="1"/>
      <c r="O245" s="67">
        <v>584839</v>
      </c>
      <c r="P245" s="1">
        <v>584839</v>
      </c>
      <c r="Q245" s="1">
        <v>584839</v>
      </c>
      <c r="R245" s="1">
        <v>584839</v>
      </c>
      <c r="S245" s="1">
        <v>584839</v>
      </c>
      <c r="T245" s="1">
        <v>584839</v>
      </c>
      <c r="U245" s="1">
        <v>584839</v>
      </c>
      <c r="V245" s="1">
        <v>584839</v>
      </c>
      <c r="W245" s="1">
        <v>584839</v>
      </c>
      <c r="X245" s="1">
        <v>584839</v>
      </c>
      <c r="Y245" s="1">
        <v>584839</v>
      </c>
      <c r="Z245" s="1">
        <v>584839</v>
      </c>
      <c r="AA245" s="1">
        <v>584839</v>
      </c>
      <c r="AB245" s="1">
        <v>584839</v>
      </c>
      <c r="AC245" s="1">
        <v>300320</v>
      </c>
      <c r="AD245" s="1"/>
      <c r="AE245" s="1"/>
      <c r="AF245" s="1"/>
      <c r="AG245" s="1"/>
      <c r="AH245" s="1"/>
      <c r="AI245" s="1"/>
      <c r="AJ245" s="1"/>
      <c r="AK245" s="1"/>
      <c r="AL245" s="1"/>
      <c r="AM245" s="1"/>
      <c r="AN245" s="1"/>
      <c r="AO245" s="1"/>
      <c r="AP245" s="1"/>
      <c r="AQ245" s="1"/>
      <c r="AR245" s="1" t="s">
        <v>839</v>
      </c>
      <c r="AS245" s="1" t="s">
        <v>924</v>
      </c>
      <c r="AT245" s="1" t="s">
        <v>925</v>
      </c>
      <c r="AU245" s="1" t="s">
        <v>854</v>
      </c>
      <c r="AV245" s="1" t="s">
        <v>882</v>
      </c>
      <c r="AW245" s="1" t="s">
        <v>882</v>
      </c>
      <c r="AX245" s="1" t="s">
        <v>848</v>
      </c>
      <c r="AY245" s="1"/>
      <c r="AZ245" s="1"/>
      <c r="BA245" s="1"/>
      <c r="BB245" s="1"/>
      <c r="BC245" s="1"/>
      <c r="BD245" s="1"/>
      <c r="BE245" s="147">
        <f t="shared" si="6"/>
        <v>8488069</v>
      </c>
      <c r="BF245" t="s">
        <v>193</v>
      </c>
    </row>
    <row r="246" spans="1:58" ht="15.75" thickBot="1" x14ac:dyDescent="0.3">
      <c r="A246" s="3" t="s">
        <v>267</v>
      </c>
      <c r="B246" s="3" t="s">
        <v>491</v>
      </c>
      <c r="C246" s="4" t="s">
        <v>220</v>
      </c>
      <c r="D246" s="1" t="s">
        <v>917</v>
      </c>
      <c r="E246" s="2" t="s">
        <v>838</v>
      </c>
      <c r="F246" s="1">
        <v>199322</v>
      </c>
      <c r="G246" s="1">
        <v>82575</v>
      </c>
      <c r="H246" s="1">
        <v>1</v>
      </c>
      <c r="I246" s="1">
        <v>1620037</v>
      </c>
      <c r="J246" s="1">
        <v>20</v>
      </c>
      <c r="K246" s="1"/>
      <c r="L246" s="1"/>
      <c r="M246" s="1"/>
      <c r="N246" s="1"/>
      <c r="O246" s="67">
        <v>82575</v>
      </c>
      <c r="P246" s="1">
        <v>82575</v>
      </c>
      <c r="Q246" s="1">
        <v>82575</v>
      </c>
      <c r="R246" s="1">
        <v>82575</v>
      </c>
      <c r="S246" s="1">
        <v>82575</v>
      </c>
      <c r="T246" s="1">
        <v>82575</v>
      </c>
      <c r="U246" s="1">
        <v>82575</v>
      </c>
      <c r="V246" s="1">
        <v>82575</v>
      </c>
      <c r="W246" s="1">
        <v>82575</v>
      </c>
      <c r="X246" s="1">
        <v>82575</v>
      </c>
      <c r="Y246" s="1">
        <v>82575</v>
      </c>
      <c r="Z246" s="1">
        <v>82575</v>
      </c>
      <c r="AA246" s="1">
        <v>82575</v>
      </c>
      <c r="AB246" s="1">
        <v>82575</v>
      </c>
      <c r="AC246" s="1">
        <v>82575</v>
      </c>
      <c r="AD246" s="1">
        <v>82575</v>
      </c>
      <c r="AE246" s="1">
        <v>82575</v>
      </c>
      <c r="AF246" s="1">
        <v>82575</v>
      </c>
      <c r="AG246" s="1">
        <v>82575</v>
      </c>
      <c r="AH246" s="1">
        <v>51118</v>
      </c>
      <c r="AI246" s="1"/>
      <c r="AJ246" s="1"/>
      <c r="AK246" s="1"/>
      <c r="AL246" s="1"/>
      <c r="AM246" s="1"/>
      <c r="AN246" s="1"/>
      <c r="AO246" s="1"/>
      <c r="AP246" s="1"/>
      <c r="AQ246" s="1"/>
      <c r="AR246" s="1" t="s">
        <v>839</v>
      </c>
      <c r="AS246" s="1" t="s">
        <v>924</v>
      </c>
      <c r="AT246" s="1" t="s">
        <v>925</v>
      </c>
      <c r="AU246" s="1" t="s">
        <v>854</v>
      </c>
      <c r="AV246" s="1" t="s">
        <v>878</v>
      </c>
      <c r="AW246" s="1" t="s">
        <v>878</v>
      </c>
      <c r="AX246" s="1" t="s">
        <v>879</v>
      </c>
      <c r="AY246" s="1"/>
      <c r="AZ246" s="1"/>
      <c r="BA246" s="1"/>
      <c r="BB246" s="1"/>
      <c r="BC246" s="1"/>
      <c r="BD246" s="1"/>
      <c r="BE246" s="147">
        <f t="shared" si="6"/>
        <v>1620037</v>
      </c>
      <c r="BF246" t="s">
        <v>193</v>
      </c>
    </row>
    <row r="247" spans="1:58" ht="15.75" thickBot="1" x14ac:dyDescent="0.3">
      <c r="A247" s="3" t="s">
        <v>207</v>
      </c>
      <c r="B247" s="3" t="s">
        <v>494</v>
      </c>
      <c r="C247" s="4" t="s">
        <v>220</v>
      </c>
      <c r="D247" s="1" t="s">
        <v>917</v>
      </c>
      <c r="E247" s="2" t="s">
        <v>838</v>
      </c>
      <c r="F247" s="1">
        <v>724</v>
      </c>
      <c r="G247" s="1">
        <v>54368</v>
      </c>
      <c r="H247" s="1">
        <v>1</v>
      </c>
      <c r="I247" s="1">
        <v>1032994</v>
      </c>
      <c r="J247" s="1">
        <v>19</v>
      </c>
      <c r="K247" s="1"/>
      <c r="L247" s="1"/>
      <c r="M247" s="1"/>
      <c r="N247" s="1"/>
      <c r="O247" s="67">
        <v>54368</v>
      </c>
      <c r="P247" s="1">
        <v>54368</v>
      </c>
      <c r="Q247" s="1">
        <v>54368</v>
      </c>
      <c r="R247" s="1">
        <v>54368</v>
      </c>
      <c r="S247" s="1">
        <v>54368</v>
      </c>
      <c r="T247" s="1">
        <v>54368</v>
      </c>
      <c r="U247" s="1">
        <v>54368</v>
      </c>
      <c r="V247" s="1">
        <v>54368</v>
      </c>
      <c r="W247" s="1">
        <v>54368</v>
      </c>
      <c r="X247" s="1">
        <v>54368</v>
      </c>
      <c r="Y247" s="1">
        <v>54368</v>
      </c>
      <c r="Z247" s="1">
        <v>54368</v>
      </c>
      <c r="AA247" s="1">
        <v>54368</v>
      </c>
      <c r="AB247" s="1">
        <v>54368</v>
      </c>
      <c r="AC247" s="1">
        <v>54368</v>
      </c>
      <c r="AD247" s="1">
        <v>54368</v>
      </c>
      <c r="AE247" s="1">
        <v>54368</v>
      </c>
      <c r="AF247" s="1">
        <v>54368</v>
      </c>
      <c r="AG247" s="1">
        <v>54368</v>
      </c>
      <c r="AH247" s="1"/>
      <c r="AI247" s="1"/>
      <c r="AJ247" s="1"/>
      <c r="AK247" s="1"/>
      <c r="AL247" s="1"/>
      <c r="AM247" s="1"/>
      <c r="AN247" s="1"/>
      <c r="AO247" s="1"/>
      <c r="AP247" s="1"/>
      <c r="AQ247" s="1"/>
      <c r="AR247" s="1" t="s">
        <v>839</v>
      </c>
      <c r="AS247" s="1" t="s">
        <v>924</v>
      </c>
      <c r="AT247" s="1" t="s">
        <v>925</v>
      </c>
      <c r="AU247" s="1" t="s">
        <v>854</v>
      </c>
      <c r="AV247" s="1" t="s">
        <v>883</v>
      </c>
      <c r="AW247" s="1" t="s">
        <v>883</v>
      </c>
      <c r="AX247" s="1" t="s">
        <v>844</v>
      </c>
      <c r="AY247" s="1"/>
      <c r="AZ247" s="1"/>
      <c r="BA247" s="1"/>
      <c r="BB247" s="1"/>
      <c r="BC247" s="1"/>
      <c r="BD247" s="1"/>
      <c r="BE247" s="147">
        <f t="shared" si="6"/>
        <v>1032994</v>
      </c>
      <c r="BF247" t="s">
        <v>193</v>
      </c>
    </row>
    <row r="248" spans="1:58" ht="15.75" thickBot="1" x14ac:dyDescent="0.3">
      <c r="A248" s="3" t="s">
        <v>217</v>
      </c>
      <c r="B248" s="3" t="s">
        <v>409</v>
      </c>
      <c r="C248" s="4" t="s">
        <v>220</v>
      </c>
      <c r="D248" s="1" t="s">
        <v>917</v>
      </c>
      <c r="E248" s="2" t="s">
        <v>838</v>
      </c>
      <c r="F248" s="1">
        <v>957</v>
      </c>
      <c r="G248" s="1">
        <v>48993</v>
      </c>
      <c r="H248" s="1">
        <v>1</v>
      </c>
      <c r="I248" s="1">
        <v>732338</v>
      </c>
      <c r="J248" s="1">
        <v>15</v>
      </c>
      <c r="K248" s="1"/>
      <c r="L248" s="1"/>
      <c r="M248" s="1"/>
      <c r="N248" s="1"/>
      <c r="O248" s="67">
        <v>48993</v>
      </c>
      <c r="P248" s="1">
        <v>48993</v>
      </c>
      <c r="Q248" s="1">
        <v>48993</v>
      </c>
      <c r="R248" s="1">
        <v>48993</v>
      </c>
      <c r="S248" s="1">
        <v>48993</v>
      </c>
      <c r="T248" s="1">
        <v>48993</v>
      </c>
      <c r="U248" s="1">
        <v>48993</v>
      </c>
      <c r="V248" s="1">
        <v>48993</v>
      </c>
      <c r="W248" s="1">
        <v>48993</v>
      </c>
      <c r="X248" s="1">
        <v>48993</v>
      </c>
      <c r="Y248" s="1">
        <v>48993</v>
      </c>
      <c r="Z248" s="1">
        <v>48993</v>
      </c>
      <c r="AA248" s="1">
        <v>48993</v>
      </c>
      <c r="AB248" s="1">
        <v>48993</v>
      </c>
      <c r="AC248" s="1">
        <v>46442</v>
      </c>
      <c r="AD248" s="1"/>
      <c r="AE248" s="1"/>
      <c r="AF248" s="1"/>
      <c r="AG248" s="1"/>
      <c r="AH248" s="1"/>
      <c r="AI248" s="1"/>
      <c r="AJ248" s="1"/>
      <c r="AK248" s="1"/>
      <c r="AL248" s="1"/>
      <c r="AM248" s="1"/>
      <c r="AN248" s="1"/>
      <c r="AO248" s="1"/>
      <c r="AP248" s="1"/>
      <c r="AQ248" s="1"/>
      <c r="AR248" s="1" t="s">
        <v>839</v>
      </c>
      <c r="AS248" s="1" t="s">
        <v>924</v>
      </c>
      <c r="AT248" s="1" t="s">
        <v>925</v>
      </c>
      <c r="AU248" s="1" t="s">
        <v>854</v>
      </c>
      <c r="AV248" s="1" t="s">
        <v>871</v>
      </c>
      <c r="AW248" s="1" t="s">
        <v>871</v>
      </c>
      <c r="AX248" s="1" t="s">
        <v>872</v>
      </c>
      <c r="AY248" s="1"/>
      <c r="AZ248" s="1"/>
      <c r="BA248" s="1"/>
      <c r="BB248" s="1"/>
      <c r="BC248" s="1"/>
      <c r="BD248" s="1"/>
      <c r="BE248" s="147">
        <f t="shared" si="6"/>
        <v>732338</v>
      </c>
      <c r="BF248" t="s">
        <v>193</v>
      </c>
    </row>
    <row r="249" spans="1:58" ht="15.75" thickBot="1" x14ac:dyDescent="0.3">
      <c r="A249" s="3" t="s">
        <v>263</v>
      </c>
      <c r="B249" s="3" t="s">
        <v>495</v>
      </c>
      <c r="C249" s="4" t="s">
        <v>220</v>
      </c>
      <c r="D249" s="1" t="s">
        <v>917</v>
      </c>
      <c r="E249" s="2" t="s">
        <v>838</v>
      </c>
      <c r="F249" s="1" t="s">
        <v>820</v>
      </c>
      <c r="G249" s="1">
        <v>61796</v>
      </c>
      <c r="H249" s="1">
        <v>1</v>
      </c>
      <c r="I249" s="1">
        <v>675146</v>
      </c>
      <c r="J249" s="1">
        <v>11</v>
      </c>
      <c r="K249" s="1"/>
      <c r="L249" s="1"/>
      <c r="M249" s="1"/>
      <c r="N249" s="1"/>
      <c r="O249" s="67">
        <v>61796</v>
      </c>
      <c r="P249" s="1">
        <v>61796</v>
      </c>
      <c r="Q249" s="1">
        <v>61796</v>
      </c>
      <c r="R249" s="1">
        <v>61796</v>
      </c>
      <c r="S249" s="1">
        <v>61796</v>
      </c>
      <c r="T249" s="1">
        <v>61796</v>
      </c>
      <c r="U249" s="1">
        <v>61796</v>
      </c>
      <c r="V249" s="1">
        <v>61796</v>
      </c>
      <c r="W249" s="1">
        <v>61796</v>
      </c>
      <c r="X249" s="1">
        <v>61796</v>
      </c>
      <c r="Y249" s="1">
        <v>57185</v>
      </c>
      <c r="Z249" s="1"/>
      <c r="AA249" s="1"/>
      <c r="AB249" s="1"/>
      <c r="AC249" s="1"/>
      <c r="AD249" s="1"/>
      <c r="AE249" s="1"/>
      <c r="AF249" s="1"/>
      <c r="AG249" s="1"/>
      <c r="AH249" s="1"/>
      <c r="AI249" s="1"/>
      <c r="AJ249" s="1"/>
      <c r="AK249" s="1"/>
      <c r="AL249" s="1"/>
      <c r="AM249" s="1"/>
      <c r="AN249" s="1"/>
      <c r="AO249" s="1"/>
      <c r="AP249" s="1"/>
      <c r="AQ249" s="1"/>
      <c r="AR249" s="1" t="s">
        <v>839</v>
      </c>
      <c r="AS249" s="1" t="s">
        <v>924</v>
      </c>
      <c r="AT249" s="1" t="s">
        <v>925</v>
      </c>
      <c r="AU249" s="1" t="s">
        <v>854</v>
      </c>
      <c r="AV249" s="1" t="s">
        <v>882</v>
      </c>
      <c r="AW249" s="1" t="s">
        <v>882</v>
      </c>
      <c r="AX249" s="1" t="s">
        <v>848</v>
      </c>
      <c r="AY249" s="1"/>
      <c r="AZ249" s="1"/>
      <c r="BA249" s="1"/>
      <c r="BB249" s="1"/>
      <c r="BC249" s="1"/>
      <c r="BD249" s="1"/>
      <c r="BE249" s="147">
        <f t="shared" si="6"/>
        <v>675146</v>
      </c>
      <c r="BF249" t="s">
        <v>193</v>
      </c>
    </row>
    <row r="250" spans="1:58" ht="15.75" thickBot="1" x14ac:dyDescent="0.3">
      <c r="A250" s="3" t="s">
        <v>267</v>
      </c>
      <c r="B250" s="3" t="s">
        <v>632</v>
      </c>
      <c r="C250" s="4" t="s">
        <v>220</v>
      </c>
      <c r="D250" s="1" t="s">
        <v>917</v>
      </c>
      <c r="E250" s="2" t="s">
        <v>838</v>
      </c>
      <c r="F250" s="1">
        <v>409827</v>
      </c>
      <c r="G250" s="1">
        <v>56028</v>
      </c>
      <c r="H250" s="1">
        <v>1</v>
      </c>
      <c r="I250" s="1">
        <v>1182252</v>
      </c>
      <c r="J250" s="1">
        <v>21</v>
      </c>
      <c r="K250" s="1"/>
      <c r="L250" s="1"/>
      <c r="M250" s="1"/>
      <c r="N250" s="1"/>
      <c r="O250" s="67">
        <v>56028</v>
      </c>
      <c r="P250" s="1">
        <v>56028</v>
      </c>
      <c r="Q250" s="1">
        <v>56028</v>
      </c>
      <c r="R250" s="1">
        <v>56028</v>
      </c>
      <c r="S250" s="1">
        <v>56028</v>
      </c>
      <c r="T250" s="1">
        <v>56028</v>
      </c>
      <c r="U250" s="1">
        <v>56028</v>
      </c>
      <c r="V250" s="1">
        <v>56028</v>
      </c>
      <c r="W250" s="1">
        <v>56028</v>
      </c>
      <c r="X250" s="1">
        <v>56028</v>
      </c>
      <c r="Y250" s="1">
        <v>56028</v>
      </c>
      <c r="Z250" s="1">
        <v>56028</v>
      </c>
      <c r="AA250" s="1">
        <v>56028</v>
      </c>
      <c r="AB250" s="1">
        <v>56028</v>
      </c>
      <c r="AC250" s="1">
        <v>56028</v>
      </c>
      <c r="AD250" s="1">
        <v>56028</v>
      </c>
      <c r="AE250" s="1">
        <v>56028</v>
      </c>
      <c r="AF250" s="1">
        <v>56028</v>
      </c>
      <c r="AG250" s="1">
        <v>56028</v>
      </c>
      <c r="AH250" s="1">
        <v>56028</v>
      </c>
      <c r="AI250" s="1">
        <v>56028</v>
      </c>
      <c r="AJ250" s="1">
        <v>5664</v>
      </c>
      <c r="AK250" s="1"/>
      <c r="AL250" s="1"/>
      <c r="AM250" s="1"/>
      <c r="AN250" s="1"/>
      <c r="AO250" s="1"/>
      <c r="AP250" s="1"/>
      <c r="AQ250" s="1"/>
      <c r="AR250" s="1" t="s">
        <v>839</v>
      </c>
      <c r="AS250" s="1" t="s">
        <v>924</v>
      </c>
      <c r="AT250" s="1" t="s">
        <v>925</v>
      </c>
      <c r="AU250" s="1" t="s">
        <v>854</v>
      </c>
      <c r="AV250" s="1" t="s">
        <v>878</v>
      </c>
      <c r="AW250" s="1" t="s">
        <v>878</v>
      </c>
      <c r="AX250" s="1" t="s">
        <v>879</v>
      </c>
      <c r="AY250" s="1"/>
      <c r="AZ250" s="1"/>
      <c r="BA250" s="1"/>
      <c r="BB250" s="1"/>
      <c r="BC250" s="1"/>
      <c r="BD250" s="1"/>
      <c r="BE250" s="147">
        <f t="shared" si="6"/>
        <v>1182252</v>
      </c>
      <c r="BF250" t="s">
        <v>193</v>
      </c>
    </row>
    <row r="251" spans="1:58" ht="15.75" thickBot="1" x14ac:dyDescent="0.3">
      <c r="A251" s="3" t="s">
        <v>207</v>
      </c>
      <c r="B251" s="3" t="s">
        <v>492</v>
      </c>
      <c r="C251" s="4" t="s">
        <v>220</v>
      </c>
      <c r="D251" s="1" t="s">
        <v>917</v>
      </c>
      <c r="E251" s="2" t="s">
        <v>838</v>
      </c>
      <c r="F251" s="1">
        <v>511</v>
      </c>
      <c r="G251" s="1">
        <v>47077</v>
      </c>
      <c r="H251" s="1">
        <v>1</v>
      </c>
      <c r="I251" s="1">
        <v>500507</v>
      </c>
      <c r="J251" s="1">
        <v>11</v>
      </c>
      <c r="K251" s="1"/>
      <c r="L251" s="1"/>
      <c r="M251" s="1"/>
      <c r="N251" s="1"/>
      <c r="O251" s="67">
        <v>47077</v>
      </c>
      <c r="P251" s="1">
        <v>47077</v>
      </c>
      <c r="Q251" s="1">
        <v>47077</v>
      </c>
      <c r="R251" s="1">
        <v>47077</v>
      </c>
      <c r="S251" s="1">
        <v>47077</v>
      </c>
      <c r="T251" s="1">
        <v>47077</v>
      </c>
      <c r="U251" s="1">
        <v>47077</v>
      </c>
      <c r="V251" s="1">
        <v>47077</v>
      </c>
      <c r="W251" s="1">
        <v>47077</v>
      </c>
      <c r="X251" s="1">
        <v>47077</v>
      </c>
      <c r="Y251" s="1">
        <v>29741</v>
      </c>
      <c r="Z251" s="1"/>
      <c r="AA251" s="1"/>
      <c r="AB251" s="1"/>
      <c r="AC251" s="1"/>
      <c r="AD251" s="1"/>
      <c r="AE251" s="1"/>
      <c r="AF251" s="1"/>
      <c r="AG251" s="1"/>
      <c r="AH251" s="1"/>
      <c r="AI251" s="1"/>
      <c r="AJ251" s="1"/>
      <c r="AK251" s="1"/>
      <c r="AL251" s="1"/>
      <c r="AM251" s="1"/>
      <c r="AN251" s="1"/>
      <c r="AO251" s="1"/>
      <c r="AP251" s="1"/>
      <c r="AQ251" s="1"/>
      <c r="AR251" s="1" t="s">
        <v>839</v>
      </c>
      <c r="AS251" s="1" t="s">
        <v>924</v>
      </c>
      <c r="AT251" s="1" t="s">
        <v>925</v>
      </c>
      <c r="AU251" s="1" t="s">
        <v>854</v>
      </c>
      <c r="AV251" s="1" t="s">
        <v>843</v>
      </c>
      <c r="AW251" s="1" t="s">
        <v>843</v>
      </c>
      <c r="AX251" s="1" t="s">
        <v>844</v>
      </c>
      <c r="AY251" s="1"/>
      <c r="AZ251" s="1"/>
      <c r="BA251" s="1"/>
      <c r="BB251" s="1"/>
      <c r="BC251" s="1"/>
      <c r="BD251" s="1"/>
      <c r="BE251" s="147">
        <f t="shared" si="6"/>
        <v>500507</v>
      </c>
      <c r="BF251" t="s">
        <v>193</v>
      </c>
    </row>
    <row r="252" spans="1:58" ht="15.75" thickBot="1" x14ac:dyDescent="0.3">
      <c r="A252" s="3" t="s">
        <v>263</v>
      </c>
      <c r="B252" s="3" t="s">
        <v>633</v>
      </c>
      <c r="C252" s="4" t="s">
        <v>220</v>
      </c>
      <c r="D252" s="1" t="s">
        <v>917</v>
      </c>
      <c r="E252" s="2" t="s">
        <v>838</v>
      </c>
      <c r="F252" s="1">
        <v>13268</v>
      </c>
      <c r="G252" s="1">
        <v>30623</v>
      </c>
      <c r="H252" s="1">
        <v>1</v>
      </c>
      <c r="I252" s="1">
        <v>244987</v>
      </c>
      <c r="J252" s="1">
        <v>8</v>
      </c>
      <c r="K252" s="1"/>
      <c r="L252" s="1"/>
      <c r="M252" s="1"/>
      <c r="N252" s="1"/>
      <c r="O252" s="67">
        <v>30623</v>
      </c>
      <c r="P252" s="1">
        <v>30623</v>
      </c>
      <c r="Q252" s="1">
        <v>30623</v>
      </c>
      <c r="R252" s="1">
        <v>30623</v>
      </c>
      <c r="S252" s="1">
        <v>30623</v>
      </c>
      <c r="T252" s="1">
        <v>30623</v>
      </c>
      <c r="U252" s="1">
        <v>30623</v>
      </c>
      <c r="V252" s="1">
        <v>30623</v>
      </c>
      <c r="W252" s="1"/>
      <c r="X252" s="1"/>
      <c r="Y252" s="1"/>
      <c r="Z252" s="1"/>
      <c r="AA252" s="1"/>
      <c r="AB252" s="1"/>
      <c r="AC252" s="1"/>
      <c r="AD252" s="1"/>
      <c r="AE252" s="1"/>
      <c r="AF252" s="1"/>
      <c r="AG252" s="1"/>
      <c r="AH252" s="1"/>
      <c r="AI252" s="1"/>
      <c r="AJ252" s="1"/>
      <c r="AK252" s="1"/>
      <c r="AL252" s="1"/>
      <c r="AM252" s="1"/>
      <c r="AN252" s="1"/>
      <c r="AO252" s="1"/>
      <c r="AP252" s="1"/>
      <c r="AQ252" s="1"/>
      <c r="AR252" s="1" t="s">
        <v>839</v>
      </c>
      <c r="AS252" s="1" t="s">
        <v>924</v>
      </c>
      <c r="AT252" s="1" t="s">
        <v>925</v>
      </c>
      <c r="AU252" s="1" t="s">
        <v>854</v>
      </c>
      <c r="AV252" s="1" t="s">
        <v>851</v>
      </c>
      <c r="AW252" s="1" t="s">
        <v>851</v>
      </c>
      <c r="AX252" s="1" t="s">
        <v>848</v>
      </c>
      <c r="AY252" s="1"/>
      <c r="AZ252" s="1"/>
      <c r="BA252" s="1"/>
      <c r="BB252" s="1"/>
      <c r="BC252" s="1"/>
      <c r="BD252" s="1"/>
      <c r="BE252" s="147">
        <f t="shared" si="6"/>
        <v>244987</v>
      </c>
      <c r="BF252" t="s">
        <v>193</v>
      </c>
    </row>
    <row r="253" spans="1:58" ht="15.75" thickBot="1" x14ac:dyDescent="0.3">
      <c r="A253" s="3" t="s">
        <v>207</v>
      </c>
      <c r="B253" s="3" t="s">
        <v>634</v>
      </c>
      <c r="C253" s="4" t="s">
        <v>220</v>
      </c>
      <c r="D253" s="1" t="s">
        <v>917</v>
      </c>
      <c r="E253" s="2" t="s">
        <v>838</v>
      </c>
      <c r="F253" s="1">
        <v>21</v>
      </c>
      <c r="G253" s="1">
        <v>19379</v>
      </c>
      <c r="H253" s="1">
        <v>1</v>
      </c>
      <c r="I253" s="1">
        <v>290685</v>
      </c>
      <c r="J253" s="1">
        <v>15</v>
      </c>
      <c r="K253" s="1"/>
      <c r="L253" s="1"/>
      <c r="M253" s="1"/>
      <c r="N253" s="1"/>
      <c r="O253" s="67">
        <v>19379</v>
      </c>
      <c r="P253" s="1">
        <v>19379</v>
      </c>
      <c r="Q253" s="1">
        <v>19379</v>
      </c>
      <c r="R253" s="1">
        <v>19379</v>
      </c>
      <c r="S253" s="1">
        <v>19379</v>
      </c>
      <c r="T253" s="1">
        <v>19379</v>
      </c>
      <c r="U253" s="1">
        <v>19379</v>
      </c>
      <c r="V253" s="1">
        <v>19379</v>
      </c>
      <c r="W253" s="1">
        <v>19379</v>
      </c>
      <c r="X253" s="1">
        <v>19379</v>
      </c>
      <c r="Y253" s="1">
        <v>19379</v>
      </c>
      <c r="Z253" s="1">
        <v>19379</v>
      </c>
      <c r="AA253" s="1">
        <v>19379</v>
      </c>
      <c r="AB253" s="1">
        <v>19379</v>
      </c>
      <c r="AC253" s="1">
        <v>19379</v>
      </c>
      <c r="AD253" s="1"/>
      <c r="AE253" s="1"/>
      <c r="AF253" s="1"/>
      <c r="AG253" s="1"/>
      <c r="AH253" s="1"/>
      <c r="AI253" s="1"/>
      <c r="AJ253" s="1"/>
      <c r="AK253" s="1"/>
      <c r="AL253" s="1"/>
      <c r="AM253" s="1"/>
      <c r="AN253" s="1"/>
      <c r="AO253" s="1"/>
      <c r="AP253" s="1"/>
      <c r="AQ253" s="1"/>
      <c r="AR253" s="1" t="s">
        <v>839</v>
      </c>
      <c r="AS253" s="1" t="s">
        <v>924</v>
      </c>
      <c r="AT253" s="1" t="s">
        <v>925</v>
      </c>
      <c r="AU253" s="1" t="s">
        <v>854</v>
      </c>
      <c r="AV253" s="1" t="s">
        <v>845</v>
      </c>
      <c r="AW253" s="1" t="s">
        <v>845</v>
      </c>
      <c r="AX253" s="1" t="s">
        <v>844</v>
      </c>
      <c r="AY253" s="1"/>
      <c r="AZ253" s="1"/>
      <c r="BA253" s="1"/>
      <c r="BB253" s="1"/>
      <c r="BC253" s="1"/>
      <c r="BD253" s="1"/>
      <c r="BE253" s="147">
        <f t="shared" si="6"/>
        <v>290685</v>
      </c>
      <c r="BF253" t="s">
        <v>193</v>
      </c>
    </row>
    <row r="254" spans="1:58" ht="15.75" thickBot="1" x14ac:dyDescent="0.3">
      <c r="A254" s="3" t="s">
        <v>267</v>
      </c>
      <c r="B254" s="3" t="s">
        <v>425</v>
      </c>
      <c r="C254" s="4" t="s">
        <v>220</v>
      </c>
      <c r="D254" s="1" t="s">
        <v>917</v>
      </c>
      <c r="E254" s="2" t="s">
        <v>838</v>
      </c>
      <c r="F254" s="1">
        <v>63918</v>
      </c>
      <c r="G254" s="1">
        <v>13306</v>
      </c>
      <c r="H254" s="1">
        <v>1</v>
      </c>
      <c r="I254" s="1">
        <v>261998</v>
      </c>
      <c r="J254" s="1">
        <v>20</v>
      </c>
      <c r="K254" s="1"/>
      <c r="L254" s="1"/>
      <c r="M254" s="1"/>
      <c r="N254" s="1"/>
      <c r="O254" s="67">
        <v>13306</v>
      </c>
      <c r="P254" s="1">
        <v>13306</v>
      </c>
      <c r="Q254" s="1">
        <v>13306</v>
      </c>
      <c r="R254" s="1">
        <v>13306</v>
      </c>
      <c r="S254" s="1">
        <v>13306</v>
      </c>
      <c r="T254" s="1">
        <v>13306</v>
      </c>
      <c r="U254" s="1">
        <v>13306</v>
      </c>
      <c r="V254" s="1">
        <v>13306</v>
      </c>
      <c r="W254" s="1">
        <v>13306</v>
      </c>
      <c r="X254" s="1">
        <v>13306</v>
      </c>
      <c r="Y254" s="1">
        <v>13306</v>
      </c>
      <c r="Z254" s="1">
        <v>13306</v>
      </c>
      <c r="AA254" s="1">
        <v>13306</v>
      </c>
      <c r="AB254" s="1">
        <v>13306</v>
      </c>
      <c r="AC254" s="1">
        <v>13306</v>
      </c>
      <c r="AD254" s="1">
        <v>13306</v>
      </c>
      <c r="AE254" s="1">
        <v>13306</v>
      </c>
      <c r="AF254" s="1">
        <v>13306</v>
      </c>
      <c r="AG254" s="1">
        <v>13306</v>
      </c>
      <c r="AH254" s="1">
        <v>9192</v>
      </c>
      <c r="AI254" s="1"/>
      <c r="AJ254" s="1"/>
      <c r="AK254" s="1"/>
      <c r="AL254" s="1"/>
      <c r="AM254" s="1"/>
      <c r="AN254" s="1"/>
      <c r="AO254" s="1"/>
      <c r="AP254" s="1"/>
      <c r="AQ254" s="1"/>
      <c r="AR254" s="1" t="s">
        <v>839</v>
      </c>
      <c r="AS254" s="1" t="s">
        <v>924</v>
      </c>
      <c r="AT254" s="1" t="s">
        <v>925</v>
      </c>
      <c r="AU254" s="1" t="s">
        <v>854</v>
      </c>
      <c r="AV254" s="1" t="s">
        <v>926</v>
      </c>
      <c r="AW254" s="1" t="s">
        <v>926</v>
      </c>
      <c r="AX254" s="1" t="s">
        <v>879</v>
      </c>
      <c r="AY254" s="1"/>
      <c r="AZ254" s="1"/>
      <c r="BA254" s="1"/>
      <c r="BB254" s="1"/>
      <c r="BC254" s="1"/>
      <c r="BD254" s="1"/>
      <c r="BE254" s="147">
        <f t="shared" si="6"/>
        <v>261998</v>
      </c>
      <c r="BF254" t="s">
        <v>193</v>
      </c>
    </row>
    <row r="255" spans="1:58" ht="15.75" thickBot="1" x14ac:dyDescent="0.3">
      <c r="A255" s="3" t="s">
        <v>215</v>
      </c>
      <c r="B255" s="3" t="s">
        <v>290</v>
      </c>
      <c r="C255" s="4" t="s">
        <v>220</v>
      </c>
      <c r="D255" s="1" t="s">
        <v>917</v>
      </c>
      <c r="E255" s="2" t="s">
        <v>838</v>
      </c>
      <c r="F255" s="1">
        <v>634</v>
      </c>
      <c r="G255" s="1">
        <v>12839</v>
      </c>
      <c r="H255" s="1">
        <v>1</v>
      </c>
      <c r="I255" s="1">
        <v>147439</v>
      </c>
      <c r="J255" s="1">
        <v>11</v>
      </c>
      <c r="K255" s="1"/>
      <c r="L255" s="1"/>
      <c r="M255" s="1"/>
      <c r="N255" s="1"/>
      <c r="O255" s="67">
        <v>12839</v>
      </c>
      <c r="P255" s="1">
        <v>12839</v>
      </c>
      <c r="Q255" s="1">
        <v>12839</v>
      </c>
      <c r="R255" s="1">
        <v>12839</v>
      </c>
      <c r="S255" s="1">
        <v>12839</v>
      </c>
      <c r="T255" s="1">
        <v>12839</v>
      </c>
      <c r="U255" s="1">
        <v>12839</v>
      </c>
      <c r="V255" s="1">
        <v>12839</v>
      </c>
      <c r="W255" s="1">
        <v>12839</v>
      </c>
      <c r="X255" s="1">
        <v>12839</v>
      </c>
      <c r="Y255" s="1">
        <v>12839</v>
      </c>
      <c r="Z255" s="1">
        <v>6210</v>
      </c>
      <c r="AA255" s="1"/>
      <c r="AB255" s="1"/>
      <c r="AC255" s="1"/>
      <c r="AD255" s="1"/>
      <c r="AE255" s="1"/>
      <c r="AF255" s="1"/>
      <c r="AG255" s="1"/>
      <c r="AH255" s="1"/>
      <c r="AI255" s="1"/>
      <c r="AJ255" s="1"/>
      <c r="AK255" s="1"/>
      <c r="AL255" s="1"/>
      <c r="AM255" s="1"/>
      <c r="AN255" s="1"/>
      <c r="AO255" s="1"/>
      <c r="AP255" s="1"/>
      <c r="AQ255" s="1"/>
      <c r="AR255" s="1" t="s">
        <v>839</v>
      </c>
      <c r="AS255" s="1" t="s">
        <v>924</v>
      </c>
      <c r="AT255" s="1" t="s">
        <v>925</v>
      </c>
      <c r="AU255" s="1" t="s">
        <v>854</v>
      </c>
      <c r="AV255" s="1" t="s">
        <v>880</v>
      </c>
      <c r="AW255" s="1" t="s">
        <v>880</v>
      </c>
      <c r="AX255" s="1" t="s">
        <v>877</v>
      </c>
      <c r="AY255" s="1"/>
      <c r="AZ255" s="1"/>
      <c r="BA255" s="1"/>
      <c r="BB255" s="1"/>
      <c r="BC255" s="1"/>
      <c r="BD255" s="1"/>
      <c r="BE255" s="147">
        <f t="shared" si="6"/>
        <v>147439</v>
      </c>
      <c r="BF255" t="s">
        <v>193</v>
      </c>
    </row>
    <row r="256" spans="1:58" ht="15.75" thickBot="1" x14ac:dyDescent="0.3">
      <c r="A256" s="3" t="s">
        <v>215</v>
      </c>
      <c r="B256" s="3" t="s">
        <v>490</v>
      </c>
      <c r="C256" s="4" t="s">
        <v>220</v>
      </c>
      <c r="D256" s="1" t="s">
        <v>917</v>
      </c>
      <c r="E256" s="2" t="s">
        <v>838</v>
      </c>
      <c r="F256" s="1">
        <v>37</v>
      </c>
      <c r="G256" s="1">
        <v>656</v>
      </c>
      <c r="H256" s="1">
        <v>1</v>
      </c>
      <c r="I256" s="1">
        <v>9840</v>
      </c>
      <c r="J256" s="1">
        <v>15</v>
      </c>
      <c r="K256" s="1"/>
      <c r="L256" s="1"/>
      <c r="M256" s="1"/>
      <c r="N256" s="1"/>
      <c r="O256" s="67">
        <v>656</v>
      </c>
      <c r="P256" s="1">
        <v>656</v>
      </c>
      <c r="Q256" s="1">
        <v>656</v>
      </c>
      <c r="R256" s="1">
        <v>656</v>
      </c>
      <c r="S256" s="1">
        <v>656</v>
      </c>
      <c r="T256" s="1">
        <v>656</v>
      </c>
      <c r="U256" s="1">
        <v>656</v>
      </c>
      <c r="V256" s="1">
        <v>656</v>
      </c>
      <c r="W256" s="1">
        <v>656</v>
      </c>
      <c r="X256" s="1">
        <v>656</v>
      </c>
      <c r="Y256" s="1">
        <v>656</v>
      </c>
      <c r="Z256" s="1">
        <v>656</v>
      </c>
      <c r="AA256" s="1">
        <v>656</v>
      </c>
      <c r="AB256" s="1">
        <v>656</v>
      </c>
      <c r="AC256" s="1">
        <v>656</v>
      </c>
      <c r="AD256" s="1"/>
      <c r="AE256" s="1"/>
      <c r="AF256" s="1"/>
      <c r="AG256" s="1"/>
      <c r="AH256" s="1"/>
      <c r="AI256" s="1"/>
      <c r="AJ256" s="1"/>
      <c r="AK256" s="1"/>
      <c r="AL256" s="1"/>
      <c r="AM256" s="1"/>
      <c r="AN256" s="1"/>
      <c r="AO256" s="1"/>
      <c r="AP256" s="1"/>
      <c r="AQ256" s="1"/>
      <c r="AR256" s="1" t="s">
        <v>839</v>
      </c>
      <c r="AS256" s="1" t="s">
        <v>924</v>
      </c>
      <c r="AT256" s="1" t="s">
        <v>925</v>
      </c>
      <c r="AU256" s="1" t="s">
        <v>854</v>
      </c>
      <c r="AV256" s="1" t="s">
        <v>876</v>
      </c>
      <c r="AW256" s="1" t="s">
        <v>876</v>
      </c>
      <c r="AX256" s="1" t="s">
        <v>877</v>
      </c>
      <c r="AY256" s="1"/>
      <c r="AZ256" s="1"/>
      <c r="BA256" s="1"/>
      <c r="BB256" s="1"/>
      <c r="BC256" s="1"/>
      <c r="BD256" s="1"/>
      <c r="BE256" s="147">
        <f t="shared" si="6"/>
        <v>9840</v>
      </c>
      <c r="BF256" t="s">
        <v>193</v>
      </c>
    </row>
    <row r="257" spans="1:58" ht="15.75" thickBot="1" x14ac:dyDescent="0.3">
      <c r="A257" s="3" t="s">
        <v>263</v>
      </c>
      <c r="B257" s="3" t="s">
        <v>635</v>
      </c>
      <c r="C257" s="4" t="s">
        <v>636</v>
      </c>
      <c r="D257" s="1" t="s">
        <v>917</v>
      </c>
      <c r="E257" s="2" t="s">
        <v>838</v>
      </c>
      <c r="F257" s="1">
        <v>112116</v>
      </c>
      <c r="G257" s="1">
        <v>2440224</v>
      </c>
      <c r="H257" s="1">
        <v>1</v>
      </c>
      <c r="I257" s="1">
        <v>13411713</v>
      </c>
      <c r="J257" s="1">
        <v>10</v>
      </c>
      <c r="K257" s="1"/>
      <c r="L257" s="1"/>
      <c r="M257" s="1"/>
      <c r="N257" s="1"/>
      <c r="O257" s="67">
        <v>1488536</v>
      </c>
      <c r="P257" s="1">
        <v>1488536</v>
      </c>
      <c r="Q257" s="1">
        <v>1488536</v>
      </c>
      <c r="R257" s="1">
        <v>1488536</v>
      </c>
      <c r="S257" s="1">
        <v>1488536</v>
      </c>
      <c r="T257" s="1">
        <v>1488536</v>
      </c>
      <c r="U257" s="1">
        <v>1488536</v>
      </c>
      <c r="V257" s="1">
        <v>997319</v>
      </c>
      <c r="W257" s="1">
        <v>997319</v>
      </c>
      <c r="X257" s="1">
        <v>997319</v>
      </c>
      <c r="Y257" s="1"/>
      <c r="Z257" s="1"/>
      <c r="AA257" s="1"/>
      <c r="AB257" s="1"/>
      <c r="AC257" s="1"/>
      <c r="AD257" s="1"/>
      <c r="AE257" s="1"/>
      <c r="AF257" s="1"/>
      <c r="AG257" s="1"/>
      <c r="AH257" s="1"/>
      <c r="AI257" s="1"/>
      <c r="AJ257" s="1"/>
      <c r="AK257" s="1"/>
      <c r="AL257" s="1"/>
      <c r="AM257" s="1"/>
      <c r="AN257" s="1"/>
      <c r="AO257" s="1"/>
      <c r="AP257" s="1"/>
      <c r="AQ257" s="1"/>
      <c r="AR257" s="1" t="s">
        <v>839</v>
      </c>
      <c r="AS257" s="1" t="s">
        <v>927</v>
      </c>
      <c r="AT257" s="1" t="s">
        <v>928</v>
      </c>
      <c r="AU257" s="1" t="s">
        <v>854</v>
      </c>
      <c r="AV257" s="1" t="s">
        <v>919</v>
      </c>
      <c r="AW257" s="1" t="s">
        <v>919</v>
      </c>
      <c r="AX257" s="1" t="s">
        <v>848</v>
      </c>
      <c r="AY257" s="1"/>
      <c r="AZ257" s="1"/>
      <c r="BA257" s="1"/>
      <c r="BB257" s="1"/>
      <c r="BC257" s="1"/>
      <c r="BD257" s="1"/>
      <c r="BE257" s="147">
        <f t="shared" si="6"/>
        <v>13411713</v>
      </c>
      <c r="BF257" t="s">
        <v>193</v>
      </c>
    </row>
    <row r="258" spans="1:58" ht="15.75" thickBot="1" x14ac:dyDescent="0.3">
      <c r="A258" s="3" t="s">
        <v>268</v>
      </c>
      <c r="B258" s="3" t="s">
        <v>638</v>
      </c>
      <c r="C258" s="4" t="s">
        <v>636</v>
      </c>
      <c r="D258" s="1" t="s">
        <v>917</v>
      </c>
      <c r="E258" s="2" t="s">
        <v>838</v>
      </c>
      <c r="F258" s="1">
        <v>18686</v>
      </c>
      <c r="G258" s="1">
        <v>969065</v>
      </c>
      <c r="H258" s="1">
        <v>1</v>
      </c>
      <c r="I258" s="1">
        <v>6783457</v>
      </c>
      <c r="J258" s="1">
        <v>7</v>
      </c>
      <c r="K258" s="1"/>
      <c r="L258" s="1"/>
      <c r="M258" s="1"/>
      <c r="N258" s="1"/>
      <c r="O258" s="67">
        <v>969065</v>
      </c>
      <c r="P258" s="1">
        <v>969065</v>
      </c>
      <c r="Q258" s="1">
        <v>969065</v>
      </c>
      <c r="R258" s="1">
        <v>969065</v>
      </c>
      <c r="S258" s="1">
        <v>969065</v>
      </c>
      <c r="T258" s="1">
        <v>969065</v>
      </c>
      <c r="U258" s="1">
        <v>969065</v>
      </c>
      <c r="V258" s="1"/>
      <c r="W258" s="1"/>
      <c r="X258" s="1"/>
      <c r="Y258" s="1"/>
      <c r="Z258" s="1"/>
      <c r="AA258" s="1"/>
      <c r="AB258" s="1"/>
      <c r="AC258" s="1"/>
      <c r="AD258" s="1"/>
      <c r="AE258" s="1"/>
      <c r="AF258" s="1"/>
      <c r="AG258" s="1"/>
      <c r="AH258" s="1"/>
      <c r="AI258" s="1"/>
      <c r="AJ258" s="1"/>
      <c r="AK258" s="1"/>
      <c r="AL258" s="1"/>
      <c r="AM258" s="1"/>
      <c r="AN258" s="1"/>
      <c r="AO258" s="1"/>
      <c r="AP258" s="1"/>
      <c r="AQ258" s="1"/>
      <c r="AR258" s="1" t="s">
        <v>839</v>
      </c>
      <c r="AS258" s="1" t="s">
        <v>927</v>
      </c>
      <c r="AT258" s="1" t="s">
        <v>928</v>
      </c>
      <c r="AU258" s="1" t="s">
        <v>854</v>
      </c>
      <c r="AV258" s="1" t="s">
        <v>929</v>
      </c>
      <c r="AW258" s="1" t="s">
        <v>929</v>
      </c>
      <c r="AX258" s="1" t="s">
        <v>850</v>
      </c>
      <c r="AY258" s="1"/>
      <c r="AZ258" s="1"/>
      <c r="BA258" s="1"/>
      <c r="BB258" s="1"/>
      <c r="BC258" s="1"/>
      <c r="BD258" s="1"/>
      <c r="BE258" s="147">
        <f t="shared" si="6"/>
        <v>6783457</v>
      </c>
      <c r="BF258" t="s">
        <v>193</v>
      </c>
    </row>
    <row r="259" spans="1:58" ht="15.75" thickBot="1" x14ac:dyDescent="0.3">
      <c r="A259" s="3" t="s">
        <v>263</v>
      </c>
      <c r="B259" s="3" t="s">
        <v>639</v>
      </c>
      <c r="C259" s="4" t="s">
        <v>636</v>
      </c>
      <c r="D259" s="1" t="s">
        <v>838</v>
      </c>
      <c r="E259" s="2" t="s">
        <v>838</v>
      </c>
      <c r="F259" s="1">
        <v>27328</v>
      </c>
      <c r="G259" s="1">
        <v>594799</v>
      </c>
      <c r="H259" s="1">
        <v>1</v>
      </c>
      <c r="I259" s="1">
        <v>2975182</v>
      </c>
      <c r="J259" s="1">
        <v>10</v>
      </c>
      <c r="K259" s="1"/>
      <c r="L259" s="1"/>
      <c r="M259" s="1"/>
      <c r="N259" s="1"/>
      <c r="O259" s="67">
        <v>362827</v>
      </c>
      <c r="P259" s="1">
        <v>362827</v>
      </c>
      <c r="Q259" s="1">
        <v>362827</v>
      </c>
      <c r="R259" s="1">
        <v>362827</v>
      </c>
      <c r="S259" s="1">
        <v>253979</v>
      </c>
      <c r="T259" s="1">
        <v>253979</v>
      </c>
      <c r="U259" s="1">
        <v>253979</v>
      </c>
      <c r="V259" s="1">
        <v>253979</v>
      </c>
      <c r="W259" s="1">
        <v>253979</v>
      </c>
      <c r="X259" s="1">
        <v>253979</v>
      </c>
      <c r="Y259" s="1"/>
      <c r="Z259" s="1"/>
      <c r="AA259" s="1"/>
      <c r="AB259" s="1"/>
      <c r="AC259" s="1"/>
      <c r="AD259" s="1"/>
      <c r="AE259" s="1"/>
      <c r="AF259" s="1"/>
      <c r="AG259" s="1"/>
      <c r="AH259" s="1"/>
      <c r="AI259" s="1"/>
      <c r="AJ259" s="1"/>
      <c r="AK259" s="1"/>
      <c r="AL259" s="1"/>
      <c r="AM259" s="1"/>
      <c r="AN259" s="1"/>
      <c r="AO259" s="1"/>
      <c r="AP259" s="1"/>
      <c r="AQ259" s="1"/>
      <c r="AR259" s="1" t="s">
        <v>839</v>
      </c>
      <c r="AS259" s="1" t="s">
        <v>927</v>
      </c>
      <c r="AT259" s="1" t="s">
        <v>928</v>
      </c>
      <c r="AU259" s="1" t="s">
        <v>854</v>
      </c>
      <c r="AV259" s="1" t="s">
        <v>919</v>
      </c>
      <c r="AW259" s="1" t="s">
        <v>919</v>
      </c>
      <c r="AX259" s="1" t="s">
        <v>848</v>
      </c>
      <c r="AY259" s="1"/>
      <c r="AZ259" s="1"/>
      <c r="BA259" s="1"/>
      <c r="BB259" s="1"/>
      <c r="BC259" s="1"/>
      <c r="BD259" s="1"/>
      <c r="BE259" s="147">
        <f t="shared" ref="BE259:BE322" si="7">I259/H259</f>
        <v>2975182</v>
      </c>
      <c r="BF259" t="s">
        <v>816</v>
      </c>
    </row>
    <row r="260" spans="1:58" ht="15.75" thickBot="1" x14ac:dyDescent="0.3">
      <c r="A260" s="3" t="s">
        <v>263</v>
      </c>
      <c r="B260" s="3" t="s">
        <v>640</v>
      </c>
      <c r="C260" s="4" t="s">
        <v>636</v>
      </c>
      <c r="D260" s="1" t="s">
        <v>838</v>
      </c>
      <c r="E260" s="2" t="s">
        <v>838</v>
      </c>
      <c r="F260" s="1">
        <v>27328</v>
      </c>
      <c r="G260" s="1">
        <v>507164</v>
      </c>
      <c r="H260" s="1">
        <v>1</v>
      </c>
      <c r="I260" s="1">
        <v>3245851</v>
      </c>
      <c r="J260" s="1">
        <v>8</v>
      </c>
      <c r="K260" s="1"/>
      <c r="L260" s="1"/>
      <c r="M260" s="1"/>
      <c r="N260" s="1"/>
      <c r="O260" s="67">
        <v>405731</v>
      </c>
      <c r="P260" s="1">
        <v>405731</v>
      </c>
      <c r="Q260" s="1">
        <v>405731</v>
      </c>
      <c r="R260" s="1">
        <v>405731</v>
      </c>
      <c r="S260" s="1">
        <v>405731</v>
      </c>
      <c r="T260" s="1">
        <v>405731</v>
      </c>
      <c r="U260" s="1">
        <v>405731</v>
      </c>
      <c r="V260" s="1">
        <v>405731</v>
      </c>
      <c r="W260" s="1"/>
      <c r="X260" s="1"/>
      <c r="Y260" s="1"/>
      <c r="Z260" s="1"/>
      <c r="AA260" s="1"/>
      <c r="AB260" s="1"/>
      <c r="AC260" s="1"/>
      <c r="AD260" s="1"/>
      <c r="AE260" s="1"/>
      <c r="AF260" s="1"/>
      <c r="AG260" s="1"/>
      <c r="AH260" s="1"/>
      <c r="AI260" s="1"/>
      <c r="AJ260" s="1"/>
      <c r="AK260" s="1"/>
      <c r="AL260" s="1"/>
      <c r="AM260" s="1"/>
      <c r="AN260" s="1"/>
      <c r="AO260" s="1"/>
      <c r="AP260" s="1"/>
      <c r="AQ260" s="1"/>
      <c r="AR260" s="1" t="s">
        <v>839</v>
      </c>
      <c r="AS260" s="1" t="s">
        <v>927</v>
      </c>
      <c r="AT260" s="1" t="s">
        <v>928</v>
      </c>
      <c r="AU260" s="1" t="s">
        <v>854</v>
      </c>
      <c r="AV260" s="1" t="s">
        <v>909</v>
      </c>
      <c r="AW260" s="1" t="s">
        <v>909</v>
      </c>
      <c r="AX260" s="1" t="s">
        <v>848</v>
      </c>
      <c r="AY260" s="1"/>
      <c r="AZ260" s="1"/>
      <c r="BA260" s="1"/>
      <c r="BB260" s="1"/>
      <c r="BC260" s="1"/>
      <c r="BD260" s="1"/>
      <c r="BE260" s="147">
        <f t="shared" si="7"/>
        <v>3245851</v>
      </c>
      <c r="BF260" t="s">
        <v>816</v>
      </c>
    </row>
    <row r="261" spans="1:58" ht="15.75" thickBot="1" x14ac:dyDescent="0.3">
      <c r="A261" s="3" t="s">
        <v>215</v>
      </c>
      <c r="B261" s="3" t="s">
        <v>641</v>
      </c>
      <c r="C261" s="4" t="s">
        <v>636</v>
      </c>
      <c r="D261" s="1" t="s">
        <v>838</v>
      </c>
      <c r="E261" s="2" t="s">
        <v>838</v>
      </c>
      <c r="F261" s="1">
        <v>27328</v>
      </c>
      <c r="G261" s="1">
        <v>478091</v>
      </c>
      <c r="H261" s="1">
        <v>1</v>
      </c>
      <c r="I261" s="1">
        <v>956182</v>
      </c>
      <c r="J261" s="1">
        <v>2</v>
      </c>
      <c r="K261" s="1"/>
      <c r="L261" s="1"/>
      <c r="M261" s="1"/>
      <c r="N261" s="1"/>
      <c r="O261" s="67">
        <v>478091</v>
      </c>
      <c r="P261" s="1">
        <v>478091</v>
      </c>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t="s">
        <v>839</v>
      </c>
      <c r="AS261" s="1" t="s">
        <v>927</v>
      </c>
      <c r="AT261" s="1" t="s">
        <v>928</v>
      </c>
      <c r="AU261" s="1" t="s">
        <v>854</v>
      </c>
      <c r="AV261" s="1" t="s">
        <v>930</v>
      </c>
      <c r="AW261" s="1" t="s">
        <v>930</v>
      </c>
      <c r="AX261" s="1" t="s">
        <v>877</v>
      </c>
      <c r="AY261" s="1"/>
      <c r="AZ261" s="1"/>
      <c r="BA261" s="1"/>
      <c r="BB261" s="1"/>
      <c r="BC261" s="1"/>
      <c r="BD261" s="1"/>
      <c r="BE261" s="147">
        <f t="shared" si="7"/>
        <v>956182</v>
      </c>
      <c r="BF261" t="s">
        <v>816</v>
      </c>
    </row>
    <row r="262" spans="1:58" ht="15.75" thickBot="1" x14ac:dyDescent="0.3">
      <c r="A262" s="3" t="s">
        <v>215</v>
      </c>
      <c r="B262" s="3" t="s">
        <v>642</v>
      </c>
      <c r="C262" s="4" t="s">
        <v>636</v>
      </c>
      <c r="D262" s="1" t="s">
        <v>838</v>
      </c>
      <c r="E262" s="2" t="s">
        <v>838</v>
      </c>
      <c r="F262" s="1">
        <v>27328</v>
      </c>
      <c r="G262" s="1">
        <v>366343</v>
      </c>
      <c r="H262" s="1">
        <v>1</v>
      </c>
      <c r="I262" s="1">
        <v>3663431</v>
      </c>
      <c r="J262" s="1">
        <v>10</v>
      </c>
      <c r="K262" s="1"/>
      <c r="L262" s="1"/>
      <c r="M262" s="1"/>
      <c r="N262" s="1"/>
      <c r="O262" s="67">
        <v>366343</v>
      </c>
      <c r="P262" s="1">
        <v>366343</v>
      </c>
      <c r="Q262" s="1">
        <v>366343</v>
      </c>
      <c r="R262" s="1">
        <v>366343</v>
      </c>
      <c r="S262" s="1">
        <v>366343</v>
      </c>
      <c r="T262" s="1">
        <v>366343</v>
      </c>
      <c r="U262" s="1">
        <v>366343</v>
      </c>
      <c r="V262" s="1">
        <v>366343</v>
      </c>
      <c r="W262" s="1">
        <v>366343</v>
      </c>
      <c r="X262" s="1">
        <v>366343</v>
      </c>
      <c r="Y262" s="1"/>
      <c r="Z262" s="1"/>
      <c r="AA262" s="1"/>
      <c r="AB262" s="1"/>
      <c r="AC262" s="1"/>
      <c r="AD262" s="1"/>
      <c r="AE262" s="1"/>
      <c r="AF262" s="1"/>
      <c r="AG262" s="1"/>
      <c r="AH262" s="1"/>
      <c r="AI262" s="1"/>
      <c r="AJ262" s="1"/>
      <c r="AK262" s="1"/>
      <c r="AL262" s="1"/>
      <c r="AM262" s="1"/>
      <c r="AN262" s="1"/>
      <c r="AO262" s="1"/>
      <c r="AP262" s="1"/>
      <c r="AQ262" s="1"/>
      <c r="AR262" s="1" t="s">
        <v>839</v>
      </c>
      <c r="AS262" s="1" t="s">
        <v>927</v>
      </c>
      <c r="AT262" s="1" t="s">
        <v>928</v>
      </c>
      <c r="AU262" s="1" t="s">
        <v>854</v>
      </c>
      <c r="AV262" s="1" t="s">
        <v>930</v>
      </c>
      <c r="AW262" s="1" t="s">
        <v>930</v>
      </c>
      <c r="AX262" s="1" t="s">
        <v>877</v>
      </c>
      <c r="AY262" s="1"/>
      <c r="AZ262" s="1"/>
      <c r="BA262" s="1"/>
      <c r="BB262" s="1"/>
      <c r="BC262" s="1"/>
      <c r="BD262" s="1"/>
      <c r="BE262" s="147">
        <f t="shared" si="7"/>
        <v>3663431</v>
      </c>
      <c r="BF262" t="s">
        <v>816</v>
      </c>
    </row>
    <row r="263" spans="1:58" ht="15.75" thickBot="1" x14ac:dyDescent="0.3">
      <c r="A263" s="3" t="s">
        <v>263</v>
      </c>
      <c r="B263" s="3" t="s">
        <v>643</v>
      </c>
      <c r="C263" s="4" t="s">
        <v>636</v>
      </c>
      <c r="D263" s="1" t="s">
        <v>917</v>
      </c>
      <c r="E263" s="2" t="s">
        <v>838</v>
      </c>
      <c r="F263" s="1">
        <v>18686</v>
      </c>
      <c r="G263" s="1">
        <v>346782</v>
      </c>
      <c r="H263" s="1">
        <v>1</v>
      </c>
      <c r="I263" s="1">
        <v>2219408</v>
      </c>
      <c r="J263" s="1">
        <v>8</v>
      </c>
      <c r="K263" s="1"/>
      <c r="L263" s="1"/>
      <c r="M263" s="1"/>
      <c r="N263" s="1"/>
      <c r="O263" s="67">
        <v>277426</v>
      </c>
      <c r="P263" s="1">
        <v>277426</v>
      </c>
      <c r="Q263" s="1">
        <v>277426</v>
      </c>
      <c r="R263" s="1">
        <v>277426</v>
      </c>
      <c r="S263" s="1">
        <v>277426</v>
      </c>
      <c r="T263" s="1">
        <v>277426</v>
      </c>
      <c r="U263" s="1">
        <v>277426</v>
      </c>
      <c r="V263" s="1">
        <v>277426</v>
      </c>
      <c r="W263" s="1"/>
      <c r="X263" s="1"/>
      <c r="Y263" s="1"/>
      <c r="Z263" s="1"/>
      <c r="AA263" s="1"/>
      <c r="AB263" s="1"/>
      <c r="AC263" s="1"/>
      <c r="AD263" s="1"/>
      <c r="AE263" s="1"/>
      <c r="AF263" s="1"/>
      <c r="AG263" s="1"/>
      <c r="AH263" s="1"/>
      <c r="AI263" s="1"/>
      <c r="AJ263" s="1"/>
      <c r="AK263" s="1"/>
      <c r="AL263" s="1"/>
      <c r="AM263" s="1"/>
      <c r="AN263" s="1"/>
      <c r="AO263" s="1"/>
      <c r="AP263" s="1"/>
      <c r="AQ263" s="1"/>
      <c r="AR263" s="1" t="s">
        <v>839</v>
      </c>
      <c r="AS263" s="1" t="s">
        <v>927</v>
      </c>
      <c r="AT263" s="1" t="s">
        <v>928</v>
      </c>
      <c r="AU263" s="1" t="s">
        <v>854</v>
      </c>
      <c r="AV263" s="1" t="s">
        <v>909</v>
      </c>
      <c r="AW263" s="1" t="s">
        <v>909</v>
      </c>
      <c r="AX263" s="1" t="s">
        <v>848</v>
      </c>
      <c r="AY263" s="1"/>
      <c r="AZ263" s="1"/>
      <c r="BA263" s="1"/>
      <c r="BB263" s="1"/>
      <c r="BC263" s="1"/>
      <c r="BD263" s="1"/>
      <c r="BE263" s="147">
        <f t="shared" si="7"/>
        <v>2219408</v>
      </c>
      <c r="BF263" t="s">
        <v>193</v>
      </c>
    </row>
    <row r="264" spans="1:58" ht="15.75" thickBot="1" x14ac:dyDescent="0.3">
      <c r="A264" s="3" t="s">
        <v>215</v>
      </c>
      <c r="B264" s="3" t="s">
        <v>644</v>
      </c>
      <c r="C264" s="4" t="s">
        <v>636</v>
      </c>
      <c r="D264" s="1" t="s">
        <v>917</v>
      </c>
      <c r="E264" s="2" t="s">
        <v>838</v>
      </c>
      <c r="F264" s="1">
        <v>18686</v>
      </c>
      <c r="G264" s="1">
        <v>326903</v>
      </c>
      <c r="H264" s="1">
        <v>1</v>
      </c>
      <c r="I264" s="1">
        <v>653806</v>
      </c>
      <c r="J264" s="1">
        <v>2</v>
      </c>
      <c r="K264" s="1"/>
      <c r="L264" s="1"/>
      <c r="M264" s="1"/>
      <c r="N264" s="1"/>
      <c r="O264" s="67">
        <v>326903</v>
      </c>
      <c r="P264" s="1">
        <v>326903</v>
      </c>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t="s">
        <v>839</v>
      </c>
      <c r="AS264" s="1" t="s">
        <v>927</v>
      </c>
      <c r="AT264" s="1" t="s">
        <v>928</v>
      </c>
      <c r="AU264" s="1" t="s">
        <v>854</v>
      </c>
      <c r="AV264" s="1" t="s">
        <v>931</v>
      </c>
      <c r="AW264" s="1" t="s">
        <v>931</v>
      </c>
      <c r="AX264" s="1" t="s">
        <v>877</v>
      </c>
      <c r="AY264" s="1"/>
      <c r="AZ264" s="1"/>
      <c r="BA264" s="1"/>
      <c r="BB264" s="1"/>
      <c r="BC264" s="1"/>
      <c r="BD264" s="1"/>
      <c r="BE264" s="147">
        <f t="shared" si="7"/>
        <v>653806</v>
      </c>
      <c r="BF264" t="s">
        <v>193</v>
      </c>
    </row>
    <row r="265" spans="1:58" ht="15.75" thickBot="1" x14ac:dyDescent="0.3">
      <c r="A265" s="3" t="s">
        <v>215</v>
      </c>
      <c r="B265" s="3" t="s">
        <v>645</v>
      </c>
      <c r="C265" s="4" t="s">
        <v>636</v>
      </c>
      <c r="D265" s="1" t="s">
        <v>917</v>
      </c>
      <c r="E265" s="2" t="s">
        <v>838</v>
      </c>
      <c r="F265" s="1">
        <v>18686</v>
      </c>
      <c r="G265" s="1">
        <v>250494</v>
      </c>
      <c r="H265" s="1">
        <v>1</v>
      </c>
      <c r="I265" s="1">
        <v>2504936</v>
      </c>
      <c r="J265" s="1">
        <v>10</v>
      </c>
      <c r="K265" s="1"/>
      <c r="L265" s="1"/>
      <c r="M265" s="1"/>
      <c r="N265" s="1"/>
      <c r="O265" s="67">
        <v>250494</v>
      </c>
      <c r="P265" s="1">
        <v>250494</v>
      </c>
      <c r="Q265" s="1">
        <v>250494</v>
      </c>
      <c r="R265" s="1">
        <v>250494</v>
      </c>
      <c r="S265" s="1">
        <v>250494</v>
      </c>
      <c r="T265" s="1">
        <v>250494</v>
      </c>
      <c r="U265" s="1">
        <v>250494</v>
      </c>
      <c r="V265" s="1">
        <v>250494</v>
      </c>
      <c r="W265" s="1">
        <v>250494</v>
      </c>
      <c r="X265" s="1">
        <v>250494</v>
      </c>
      <c r="Y265" s="1"/>
      <c r="Z265" s="1"/>
      <c r="AA265" s="1"/>
      <c r="AB265" s="1"/>
      <c r="AC265" s="1"/>
      <c r="AD265" s="1"/>
      <c r="AE265" s="1"/>
      <c r="AF265" s="1"/>
      <c r="AG265" s="1"/>
      <c r="AH265" s="1"/>
      <c r="AI265" s="1"/>
      <c r="AJ265" s="1"/>
      <c r="AK265" s="1"/>
      <c r="AL265" s="1"/>
      <c r="AM265" s="1"/>
      <c r="AN265" s="1"/>
      <c r="AO265" s="1"/>
      <c r="AP265" s="1"/>
      <c r="AQ265" s="1"/>
      <c r="AR265" s="1" t="s">
        <v>839</v>
      </c>
      <c r="AS265" s="1" t="s">
        <v>927</v>
      </c>
      <c r="AT265" s="1" t="s">
        <v>928</v>
      </c>
      <c r="AU265" s="1" t="s">
        <v>854</v>
      </c>
      <c r="AV265" s="1" t="s">
        <v>930</v>
      </c>
      <c r="AW265" s="1" t="s">
        <v>930</v>
      </c>
      <c r="AX265" s="1" t="s">
        <v>877</v>
      </c>
      <c r="AY265" s="1"/>
      <c r="AZ265" s="1"/>
      <c r="BA265" s="1"/>
      <c r="BB265" s="1"/>
      <c r="BC265" s="1"/>
      <c r="BD265" s="1"/>
      <c r="BE265" s="147">
        <f t="shared" si="7"/>
        <v>2504936</v>
      </c>
      <c r="BF265" t="s">
        <v>193</v>
      </c>
    </row>
    <row r="266" spans="1:58" ht="15.75" thickBot="1" x14ac:dyDescent="0.3">
      <c r="A266" s="3" t="s">
        <v>267</v>
      </c>
      <c r="B266" s="3" t="s">
        <v>646</v>
      </c>
      <c r="C266" s="4" t="s">
        <v>636</v>
      </c>
      <c r="D266" s="1" t="s">
        <v>917</v>
      </c>
      <c r="E266" s="2" t="s">
        <v>838</v>
      </c>
      <c r="F266" s="1">
        <v>74744</v>
      </c>
      <c r="G266" s="1">
        <v>123192</v>
      </c>
      <c r="H266" s="1">
        <v>1</v>
      </c>
      <c r="I266" s="1">
        <v>2463840</v>
      </c>
      <c r="J266" s="1">
        <v>20</v>
      </c>
      <c r="K266" s="1"/>
      <c r="L266" s="1"/>
      <c r="M266" s="1"/>
      <c r="N266" s="1"/>
      <c r="O266" s="67">
        <v>123192</v>
      </c>
      <c r="P266" s="1">
        <v>123192</v>
      </c>
      <c r="Q266" s="1">
        <v>123192</v>
      </c>
      <c r="R266" s="1">
        <v>123192</v>
      </c>
      <c r="S266" s="1">
        <v>123192</v>
      </c>
      <c r="T266" s="1">
        <v>123192</v>
      </c>
      <c r="U266" s="1">
        <v>123192</v>
      </c>
      <c r="V266" s="1">
        <v>123192</v>
      </c>
      <c r="W266" s="1">
        <v>123192</v>
      </c>
      <c r="X266" s="1">
        <v>123192</v>
      </c>
      <c r="Y266" s="1">
        <v>123192</v>
      </c>
      <c r="Z266" s="1">
        <v>123192</v>
      </c>
      <c r="AA266" s="1">
        <v>123192</v>
      </c>
      <c r="AB266" s="1">
        <v>123192</v>
      </c>
      <c r="AC266" s="1">
        <v>123192</v>
      </c>
      <c r="AD266" s="1">
        <v>123192</v>
      </c>
      <c r="AE266" s="1">
        <v>123192</v>
      </c>
      <c r="AF266" s="1">
        <v>123192</v>
      </c>
      <c r="AG266" s="1">
        <v>123192</v>
      </c>
      <c r="AH266" s="1">
        <v>123192</v>
      </c>
      <c r="AI266" s="1"/>
      <c r="AJ266" s="1"/>
      <c r="AK266" s="1"/>
      <c r="AL266" s="1"/>
      <c r="AM266" s="1"/>
      <c r="AN266" s="1"/>
      <c r="AO266" s="1"/>
      <c r="AP266" s="1"/>
      <c r="AQ266" s="1"/>
      <c r="AR266" s="1" t="s">
        <v>839</v>
      </c>
      <c r="AS266" s="1" t="s">
        <v>927</v>
      </c>
      <c r="AT266" s="1" t="s">
        <v>928</v>
      </c>
      <c r="AU266" s="1" t="s">
        <v>854</v>
      </c>
      <c r="AV266" s="1" t="s">
        <v>932</v>
      </c>
      <c r="AW266" s="1" t="s">
        <v>932</v>
      </c>
      <c r="AX266" s="1" t="s">
        <v>879</v>
      </c>
      <c r="AY266" s="1"/>
      <c r="AZ266" s="1"/>
      <c r="BA266" s="1"/>
      <c r="BB266" s="1"/>
      <c r="BC266" s="1"/>
      <c r="BD266" s="1"/>
      <c r="BE266" s="147">
        <f t="shared" si="7"/>
        <v>2463840</v>
      </c>
      <c r="BF266" t="s">
        <v>193</v>
      </c>
    </row>
    <row r="267" spans="1:58" ht="15.75" thickBot="1" x14ac:dyDescent="0.3">
      <c r="A267" s="3" t="s">
        <v>267</v>
      </c>
      <c r="B267" s="3" t="s">
        <v>647</v>
      </c>
      <c r="C267" s="4" t="s">
        <v>636</v>
      </c>
      <c r="D267" s="1" t="s">
        <v>917</v>
      </c>
      <c r="E267" s="2" t="s">
        <v>838</v>
      </c>
      <c r="F267" s="1">
        <v>74744</v>
      </c>
      <c r="G267" s="1">
        <v>123192</v>
      </c>
      <c r="H267" s="1">
        <v>1</v>
      </c>
      <c r="I267" s="1">
        <v>2463840</v>
      </c>
      <c r="J267" s="1">
        <v>20</v>
      </c>
      <c r="K267" s="1"/>
      <c r="L267" s="1"/>
      <c r="M267" s="1"/>
      <c r="N267" s="1"/>
      <c r="O267" s="67">
        <v>123192</v>
      </c>
      <c r="P267" s="1">
        <v>123192</v>
      </c>
      <c r="Q267" s="1">
        <v>123192</v>
      </c>
      <c r="R267" s="1">
        <v>123192</v>
      </c>
      <c r="S267" s="1">
        <v>123192</v>
      </c>
      <c r="T267" s="1">
        <v>123192</v>
      </c>
      <c r="U267" s="1">
        <v>123192</v>
      </c>
      <c r="V267" s="1">
        <v>123192</v>
      </c>
      <c r="W267" s="1">
        <v>123192</v>
      </c>
      <c r="X267" s="1">
        <v>123192</v>
      </c>
      <c r="Y267" s="1">
        <v>123192</v>
      </c>
      <c r="Z267" s="1">
        <v>123192</v>
      </c>
      <c r="AA267" s="1">
        <v>123192</v>
      </c>
      <c r="AB267" s="1">
        <v>123192</v>
      </c>
      <c r="AC267" s="1">
        <v>123192</v>
      </c>
      <c r="AD267" s="1">
        <v>123192</v>
      </c>
      <c r="AE267" s="1">
        <v>123192</v>
      </c>
      <c r="AF267" s="1">
        <v>123192</v>
      </c>
      <c r="AG267" s="1">
        <v>123192</v>
      </c>
      <c r="AH267" s="1">
        <v>123192</v>
      </c>
      <c r="AI267" s="1"/>
      <c r="AJ267" s="1"/>
      <c r="AK267" s="1"/>
      <c r="AL267" s="1"/>
      <c r="AM267" s="1"/>
      <c r="AN267" s="1"/>
      <c r="AO267" s="1"/>
      <c r="AP267" s="1"/>
      <c r="AQ267" s="1"/>
      <c r="AR267" s="1" t="s">
        <v>839</v>
      </c>
      <c r="AS267" s="1" t="s">
        <v>927</v>
      </c>
      <c r="AT267" s="1" t="s">
        <v>928</v>
      </c>
      <c r="AU267" s="1" t="s">
        <v>854</v>
      </c>
      <c r="AV267" s="1" t="s">
        <v>932</v>
      </c>
      <c r="AW267" s="1" t="s">
        <v>932</v>
      </c>
      <c r="AX267" s="1" t="s">
        <v>879</v>
      </c>
      <c r="AY267" s="1"/>
      <c r="AZ267" s="1"/>
      <c r="BA267" s="1"/>
      <c r="BB267" s="1"/>
      <c r="BC267" s="1"/>
      <c r="BD267" s="1"/>
      <c r="BE267" s="147">
        <f t="shared" si="7"/>
        <v>2463840</v>
      </c>
      <c r="BF267" t="s">
        <v>193</v>
      </c>
    </row>
    <row r="268" spans="1:58" ht="15.75" thickBot="1" x14ac:dyDescent="0.3">
      <c r="A268" s="3" t="s">
        <v>215</v>
      </c>
      <c r="B268" s="3" t="s">
        <v>648</v>
      </c>
      <c r="C268" s="4" t="s">
        <v>636</v>
      </c>
      <c r="D268" s="1" t="s">
        <v>838</v>
      </c>
      <c r="E268" s="2" t="s">
        <v>838</v>
      </c>
      <c r="F268" s="1">
        <v>51410</v>
      </c>
      <c r="G268" s="1">
        <v>73875</v>
      </c>
      <c r="H268" s="1">
        <v>1</v>
      </c>
      <c r="I268" s="1">
        <v>738745</v>
      </c>
      <c r="J268" s="1">
        <v>10</v>
      </c>
      <c r="K268" s="1"/>
      <c r="L268" s="1"/>
      <c r="M268" s="1"/>
      <c r="N268" s="1"/>
      <c r="O268" s="67">
        <v>73875</v>
      </c>
      <c r="P268" s="1">
        <v>73875</v>
      </c>
      <c r="Q268" s="1">
        <v>73875</v>
      </c>
      <c r="R268" s="1">
        <v>73875</v>
      </c>
      <c r="S268" s="1">
        <v>73875</v>
      </c>
      <c r="T268" s="1">
        <v>73875</v>
      </c>
      <c r="U268" s="1">
        <v>73875</v>
      </c>
      <c r="V268" s="1">
        <v>73875</v>
      </c>
      <c r="W268" s="1">
        <v>73875</v>
      </c>
      <c r="X268" s="1">
        <v>73875</v>
      </c>
      <c r="Y268" s="1"/>
      <c r="Z268" s="1"/>
      <c r="AA268" s="1"/>
      <c r="AB268" s="1"/>
      <c r="AC268" s="1"/>
      <c r="AD268" s="1"/>
      <c r="AE268" s="1"/>
      <c r="AF268" s="1"/>
      <c r="AG268" s="1"/>
      <c r="AH268" s="1"/>
      <c r="AI268" s="1"/>
      <c r="AJ268" s="1"/>
      <c r="AK268" s="1"/>
      <c r="AL268" s="1"/>
      <c r="AM268" s="1"/>
      <c r="AN268" s="1"/>
      <c r="AO268" s="1"/>
      <c r="AP268" s="1"/>
      <c r="AQ268" s="1"/>
      <c r="AR268" s="1" t="s">
        <v>839</v>
      </c>
      <c r="AS268" s="1" t="s">
        <v>927</v>
      </c>
      <c r="AT268" s="1" t="s">
        <v>928</v>
      </c>
      <c r="AU268" s="1" t="s">
        <v>854</v>
      </c>
      <c r="AV268" s="1" t="s">
        <v>933</v>
      </c>
      <c r="AW268" s="1" t="s">
        <v>933</v>
      </c>
      <c r="AX268" s="1" t="s">
        <v>877</v>
      </c>
      <c r="AY268" s="1"/>
      <c r="AZ268" s="1"/>
      <c r="BA268" s="1"/>
      <c r="BB268" s="1"/>
      <c r="BC268" s="1"/>
      <c r="BD268" s="1"/>
      <c r="BE268" s="147">
        <f t="shared" si="7"/>
        <v>738745</v>
      </c>
      <c r="BF268" t="s">
        <v>816</v>
      </c>
    </row>
    <row r="269" spans="1:58" ht="15.75" thickBot="1" x14ac:dyDescent="0.3">
      <c r="A269" s="3" t="s">
        <v>215</v>
      </c>
      <c r="B269" s="3" t="s">
        <v>649</v>
      </c>
      <c r="C269" s="4" t="s">
        <v>636</v>
      </c>
      <c r="D269" s="1" t="s">
        <v>838</v>
      </c>
      <c r="E269" s="2" t="s">
        <v>838</v>
      </c>
      <c r="F269" s="1">
        <v>27328</v>
      </c>
      <c r="G269" s="1">
        <v>62593</v>
      </c>
      <c r="H269" s="1">
        <v>1</v>
      </c>
      <c r="I269" s="1">
        <v>625925</v>
      </c>
      <c r="J269" s="1">
        <v>10</v>
      </c>
      <c r="K269" s="1"/>
      <c r="L269" s="1"/>
      <c r="M269" s="1"/>
      <c r="N269" s="1"/>
      <c r="O269" s="67">
        <v>62593</v>
      </c>
      <c r="P269" s="1">
        <v>62593</v>
      </c>
      <c r="Q269" s="1">
        <v>62593</v>
      </c>
      <c r="R269" s="1">
        <v>62593</v>
      </c>
      <c r="S269" s="1">
        <v>62593</v>
      </c>
      <c r="T269" s="1">
        <v>62593</v>
      </c>
      <c r="U269" s="1">
        <v>62593</v>
      </c>
      <c r="V269" s="1">
        <v>62593</v>
      </c>
      <c r="W269" s="1">
        <v>62593</v>
      </c>
      <c r="X269" s="1">
        <v>62593</v>
      </c>
      <c r="Y269" s="1"/>
      <c r="Z269" s="1"/>
      <c r="AA269" s="1"/>
      <c r="AB269" s="1"/>
      <c r="AC269" s="1"/>
      <c r="AD269" s="1"/>
      <c r="AE269" s="1"/>
      <c r="AF269" s="1"/>
      <c r="AG269" s="1"/>
      <c r="AH269" s="1"/>
      <c r="AI269" s="1"/>
      <c r="AJ269" s="1"/>
      <c r="AK269" s="1"/>
      <c r="AL269" s="1"/>
      <c r="AM269" s="1"/>
      <c r="AN269" s="1"/>
      <c r="AO269" s="1"/>
      <c r="AP269" s="1"/>
      <c r="AQ269" s="1"/>
      <c r="AR269" s="1" t="s">
        <v>839</v>
      </c>
      <c r="AS269" s="1" t="s">
        <v>927</v>
      </c>
      <c r="AT269" s="1" t="s">
        <v>928</v>
      </c>
      <c r="AU269" s="1" t="s">
        <v>854</v>
      </c>
      <c r="AV269" s="1" t="s">
        <v>933</v>
      </c>
      <c r="AW269" s="1" t="s">
        <v>933</v>
      </c>
      <c r="AX269" s="1" t="s">
        <v>877</v>
      </c>
      <c r="AY269" s="1"/>
      <c r="AZ269" s="1"/>
      <c r="BA269" s="1"/>
      <c r="BB269" s="1"/>
      <c r="BC269" s="1"/>
      <c r="BD269" s="1"/>
      <c r="BE269" s="147">
        <f t="shared" si="7"/>
        <v>625925</v>
      </c>
      <c r="BF269" t="s">
        <v>816</v>
      </c>
    </row>
    <row r="270" spans="1:58" ht="15.75" thickBot="1" x14ac:dyDescent="0.3">
      <c r="A270" s="3" t="s">
        <v>215</v>
      </c>
      <c r="B270" s="3" t="s">
        <v>650</v>
      </c>
      <c r="C270" s="4" t="s">
        <v>636</v>
      </c>
      <c r="D270" s="1" t="s">
        <v>917</v>
      </c>
      <c r="E270" s="2" t="s">
        <v>838</v>
      </c>
      <c r="F270" s="1">
        <v>18686</v>
      </c>
      <c r="G270" s="1">
        <v>42799</v>
      </c>
      <c r="H270" s="1">
        <v>1</v>
      </c>
      <c r="I270" s="1">
        <v>427987</v>
      </c>
      <c r="J270" s="1">
        <v>10</v>
      </c>
      <c r="K270" s="1"/>
      <c r="L270" s="1"/>
      <c r="M270" s="1"/>
      <c r="N270" s="1"/>
      <c r="O270" s="67">
        <v>42799</v>
      </c>
      <c r="P270" s="1">
        <v>42799</v>
      </c>
      <c r="Q270" s="1">
        <v>42799</v>
      </c>
      <c r="R270" s="1">
        <v>42799</v>
      </c>
      <c r="S270" s="1">
        <v>42799</v>
      </c>
      <c r="T270" s="1">
        <v>42799</v>
      </c>
      <c r="U270" s="1">
        <v>42799</v>
      </c>
      <c r="V270" s="1">
        <v>42799</v>
      </c>
      <c r="W270" s="1">
        <v>42799</v>
      </c>
      <c r="X270" s="1">
        <v>42799</v>
      </c>
      <c r="Y270" s="1"/>
      <c r="Z270" s="1"/>
      <c r="AA270" s="1"/>
      <c r="AB270" s="1"/>
      <c r="AC270" s="1"/>
      <c r="AD270" s="1"/>
      <c r="AE270" s="1"/>
      <c r="AF270" s="1"/>
      <c r="AG270" s="1"/>
      <c r="AH270" s="1"/>
      <c r="AI270" s="1"/>
      <c r="AJ270" s="1"/>
      <c r="AK270" s="1"/>
      <c r="AL270" s="1"/>
      <c r="AM270" s="1"/>
      <c r="AN270" s="1"/>
      <c r="AO270" s="1"/>
      <c r="AP270" s="1"/>
      <c r="AQ270" s="1"/>
      <c r="AR270" s="1" t="s">
        <v>839</v>
      </c>
      <c r="AS270" s="1" t="s">
        <v>927</v>
      </c>
      <c r="AT270" s="1" t="s">
        <v>928</v>
      </c>
      <c r="AU270" s="1" t="s">
        <v>854</v>
      </c>
      <c r="AV270" s="1" t="s">
        <v>933</v>
      </c>
      <c r="AW270" s="1" t="s">
        <v>933</v>
      </c>
      <c r="AX270" s="1" t="s">
        <v>877</v>
      </c>
      <c r="AY270" s="1"/>
      <c r="AZ270" s="1"/>
      <c r="BA270" s="1"/>
      <c r="BB270" s="1"/>
      <c r="BC270" s="1"/>
      <c r="BD270" s="1"/>
      <c r="BE270" s="147">
        <f t="shared" si="7"/>
        <v>427987</v>
      </c>
      <c r="BF270" t="s">
        <v>193</v>
      </c>
    </row>
    <row r="271" spans="1:58" ht="15.75" thickBot="1" x14ac:dyDescent="0.3">
      <c r="A271" s="3" t="s">
        <v>215</v>
      </c>
      <c r="B271" s="3" t="s">
        <v>651</v>
      </c>
      <c r="C271" s="4" t="s">
        <v>636</v>
      </c>
      <c r="D271" s="1" t="s">
        <v>838</v>
      </c>
      <c r="E271" s="2" t="s">
        <v>838</v>
      </c>
      <c r="F271" s="1">
        <v>24082</v>
      </c>
      <c r="G271" s="1">
        <v>40856</v>
      </c>
      <c r="H271" s="1">
        <v>1</v>
      </c>
      <c r="I271" s="1">
        <v>81712</v>
      </c>
      <c r="J271" s="1">
        <v>2</v>
      </c>
      <c r="K271" s="1"/>
      <c r="L271" s="1"/>
      <c r="M271" s="1"/>
      <c r="N271" s="1"/>
      <c r="O271" s="67">
        <v>40856</v>
      </c>
      <c r="P271" s="1">
        <v>40856</v>
      </c>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t="s">
        <v>839</v>
      </c>
      <c r="AS271" s="1" t="s">
        <v>927</v>
      </c>
      <c r="AT271" s="1" t="s">
        <v>928</v>
      </c>
      <c r="AU271" s="1" t="s">
        <v>854</v>
      </c>
      <c r="AV271" s="1"/>
      <c r="AW271" s="1"/>
      <c r="AX271" s="1"/>
      <c r="AY271" s="1"/>
      <c r="AZ271" s="1"/>
      <c r="BA271" s="1"/>
      <c r="BB271" s="1"/>
      <c r="BC271" s="1"/>
      <c r="BD271" s="1"/>
      <c r="BE271" s="147">
        <f t="shared" si="7"/>
        <v>81712</v>
      </c>
      <c r="BF271" t="s">
        <v>816</v>
      </c>
    </row>
    <row r="272" spans="1:58" ht="15.75" thickBot="1" x14ac:dyDescent="0.3">
      <c r="A272" s="3" t="s">
        <v>215</v>
      </c>
      <c r="B272" s="3" t="s">
        <v>652</v>
      </c>
      <c r="C272" s="4" t="s">
        <v>636</v>
      </c>
      <c r="D272" s="1" t="s">
        <v>917</v>
      </c>
      <c r="E272" s="2" t="s">
        <v>838</v>
      </c>
      <c r="F272" s="1">
        <v>18686</v>
      </c>
      <c r="G272" s="1">
        <v>26851</v>
      </c>
      <c r="H272" s="1">
        <v>1</v>
      </c>
      <c r="I272" s="1">
        <v>268512</v>
      </c>
      <c r="J272" s="1">
        <v>10</v>
      </c>
      <c r="K272" s="1"/>
      <c r="L272" s="1"/>
      <c r="M272" s="1"/>
      <c r="N272" s="1"/>
      <c r="O272" s="67">
        <v>26851</v>
      </c>
      <c r="P272" s="1">
        <v>26851</v>
      </c>
      <c r="Q272" s="1">
        <v>26851</v>
      </c>
      <c r="R272" s="1">
        <v>26851</v>
      </c>
      <c r="S272" s="1">
        <v>26851</v>
      </c>
      <c r="T272" s="1">
        <v>26851</v>
      </c>
      <c r="U272" s="1">
        <v>26851</v>
      </c>
      <c r="V272" s="1">
        <v>26851</v>
      </c>
      <c r="W272" s="1">
        <v>26851</v>
      </c>
      <c r="X272" s="1">
        <v>26851</v>
      </c>
      <c r="Y272" s="1"/>
      <c r="Z272" s="1"/>
      <c r="AA272" s="1"/>
      <c r="AB272" s="1"/>
      <c r="AC272" s="1"/>
      <c r="AD272" s="1"/>
      <c r="AE272" s="1"/>
      <c r="AF272" s="1"/>
      <c r="AG272" s="1"/>
      <c r="AH272" s="1"/>
      <c r="AI272" s="1"/>
      <c r="AJ272" s="1"/>
      <c r="AK272" s="1"/>
      <c r="AL272" s="1"/>
      <c r="AM272" s="1"/>
      <c r="AN272" s="1"/>
      <c r="AO272" s="1"/>
      <c r="AP272" s="1"/>
      <c r="AQ272" s="1"/>
      <c r="AR272" s="1" t="s">
        <v>839</v>
      </c>
      <c r="AS272" s="1" t="s">
        <v>927</v>
      </c>
      <c r="AT272" s="1" t="s">
        <v>928</v>
      </c>
      <c r="AU272" s="1" t="s">
        <v>854</v>
      </c>
      <c r="AV272" s="1" t="s">
        <v>933</v>
      </c>
      <c r="AW272" s="1" t="s">
        <v>933</v>
      </c>
      <c r="AX272" s="1" t="s">
        <v>877</v>
      </c>
      <c r="AY272" s="1"/>
      <c r="AZ272" s="1"/>
      <c r="BA272" s="1"/>
      <c r="BB272" s="1"/>
      <c r="BC272" s="1"/>
      <c r="BD272" s="1"/>
      <c r="BE272" s="147">
        <f t="shared" si="7"/>
        <v>268512</v>
      </c>
      <c r="BF272" t="s">
        <v>193</v>
      </c>
    </row>
    <row r="273" spans="1:58" ht="15.75" thickBot="1" x14ac:dyDescent="0.3">
      <c r="A273" s="3" t="s">
        <v>267</v>
      </c>
      <c r="B273" s="3" t="s">
        <v>653</v>
      </c>
      <c r="C273" s="4" t="s">
        <v>636</v>
      </c>
      <c r="D273" s="1" t="s">
        <v>838</v>
      </c>
      <c r="E273" s="2" t="s">
        <v>838</v>
      </c>
      <c r="F273" s="1">
        <v>12984</v>
      </c>
      <c r="G273" s="1">
        <v>21400</v>
      </c>
      <c r="H273" s="1">
        <v>1</v>
      </c>
      <c r="I273" s="1">
        <v>428001</v>
      </c>
      <c r="J273" s="1">
        <v>20</v>
      </c>
      <c r="K273" s="1"/>
      <c r="L273" s="1"/>
      <c r="M273" s="1"/>
      <c r="N273" s="1"/>
      <c r="O273" s="67">
        <v>21400</v>
      </c>
      <c r="P273" s="1">
        <v>21400</v>
      </c>
      <c r="Q273" s="1">
        <v>21400</v>
      </c>
      <c r="R273" s="1">
        <v>21400</v>
      </c>
      <c r="S273" s="1">
        <v>21400</v>
      </c>
      <c r="T273" s="1">
        <v>21400</v>
      </c>
      <c r="U273" s="1">
        <v>21400</v>
      </c>
      <c r="V273" s="1">
        <v>21400</v>
      </c>
      <c r="W273" s="1">
        <v>21400</v>
      </c>
      <c r="X273" s="1">
        <v>21400</v>
      </c>
      <c r="Y273" s="1">
        <v>21400</v>
      </c>
      <c r="Z273" s="1">
        <v>21400</v>
      </c>
      <c r="AA273" s="1">
        <v>21400</v>
      </c>
      <c r="AB273" s="1">
        <v>21400</v>
      </c>
      <c r="AC273" s="1">
        <v>21400</v>
      </c>
      <c r="AD273" s="1">
        <v>21400</v>
      </c>
      <c r="AE273" s="1">
        <v>21400</v>
      </c>
      <c r="AF273" s="1">
        <v>21400</v>
      </c>
      <c r="AG273" s="1">
        <v>21400</v>
      </c>
      <c r="AH273" s="1">
        <v>21400</v>
      </c>
      <c r="AI273" s="1"/>
      <c r="AJ273" s="1"/>
      <c r="AK273" s="1"/>
      <c r="AL273" s="1"/>
      <c r="AM273" s="1"/>
      <c r="AN273" s="1"/>
      <c r="AO273" s="1"/>
      <c r="AP273" s="1"/>
      <c r="AQ273" s="1"/>
      <c r="AR273" s="1" t="s">
        <v>839</v>
      </c>
      <c r="AS273" s="1" t="s">
        <v>927</v>
      </c>
      <c r="AT273" s="1" t="s">
        <v>928</v>
      </c>
      <c r="AU273" s="1" t="s">
        <v>854</v>
      </c>
      <c r="AV273" s="1" t="s">
        <v>932</v>
      </c>
      <c r="AW273" s="1" t="s">
        <v>932</v>
      </c>
      <c r="AX273" s="1" t="s">
        <v>879</v>
      </c>
      <c r="AY273" s="1"/>
      <c r="AZ273" s="1"/>
      <c r="BA273" s="1"/>
      <c r="BB273" s="1"/>
      <c r="BC273" s="1"/>
      <c r="BD273" s="1"/>
      <c r="BE273" s="147">
        <f t="shared" si="7"/>
        <v>428001</v>
      </c>
      <c r="BF273" t="s">
        <v>816</v>
      </c>
    </row>
    <row r="274" spans="1:58" ht="15.75" thickBot="1" x14ac:dyDescent="0.3">
      <c r="A274" s="3" t="s">
        <v>267</v>
      </c>
      <c r="B274" s="3" t="s">
        <v>654</v>
      </c>
      <c r="C274" s="4" t="s">
        <v>636</v>
      </c>
      <c r="D274" s="1" t="s">
        <v>838</v>
      </c>
      <c r="E274" s="2" t="s">
        <v>838</v>
      </c>
      <c r="F274" s="1">
        <v>12984</v>
      </c>
      <c r="G274" s="1">
        <v>21400</v>
      </c>
      <c r="H274" s="1">
        <v>1</v>
      </c>
      <c r="I274" s="1">
        <v>428001</v>
      </c>
      <c r="J274" s="1">
        <v>20</v>
      </c>
      <c r="K274" s="1"/>
      <c r="L274" s="1"/>
      <c r="M274" s="1"/>
      <c r="N274" s="1"/>
      <c r="O274" s="67">
        <v>21400</v>
      </c>
      <c r="P274" s="1">
        <v>21400</v>
      </c>
      <c r="Q274" s="1">
        <v>21400</v>
      </c>
      <c r="R274" s="1">
        <v>21400</v>
      </c>
      <c r="S274" s="1">
        <v>21400</v>
      </c>
      <c r="T274" s="1">
        <v>21400</v>
      </c>
      <c r="U274" s="1">
        <v>21400</v>
      </c>
      <c r="V274" s="1">
        <v>21400</v>
      </c>
      <c r="W274" s="1">
        <v>21400</v>
      </c>
      <c r="X274" s="1">
        <v>21400</v>
      </c>
      <c r="Y274" s="1">
        <v>21400</v>
      </c>
      <c r="Z274" s="1">
        <v>21400</v>
      </c>
      <c r="AA274" s="1">
        <v>21400</v>
      </c>
      <c r="AB274" s="1">
        <v>21400</v>
      </c>
      <c r="AC274" s="1">
        <v>21400</v>
      </c>
      <c r="AD274" s="1">
        <v>21400</v>
      </c>
      <c r="AE274" s="1">
        <v>21400</v>
      </c>
      <c r="AF274" s="1">
        <v>21400</v>
      </c>
      <c r="AG274" s="1">
        <v>21400</v>
      </c>
      <c r="AH274" s="1">
        <v>21400</v>
      </c>
      <c r="AI274" s="1"/>
      <c r="AJ274" s="1"/>
      <c r="AK274" s="1"/>
      <c r="AL274" s="1"/>
      <c r="AM274" s="1"/>
      <c r="AN274" s="1"/>
      <c r="AO274" s="1"/>
      <c r="AP274" s="1"/>
      <c r="AQ274" s="1"/>
      <c r="AR274" s="1" t="s">
        <v>839</v>
      </c>
      <c r="AS274" s="1" t="s">
        <v>927</v>
      </c>
      <c r="AT274" s="1" t="s">
        <v>928</v>
      </c>
      <c r="AU274" s="1" t="s">
        <v>854</v>
      </c>
      <c r="AV274" s="1" t="s">
        <v>932</v>
      </c>
      <c r="AW274" s="1" t="s">
        <v>932</v>
      </c>
      <c r="AX274" s="1" t="s">
        <v>879</v>
      </c>
      <c r="AY274" s="1"/>
      <c r="AZ274" s="1"/>
      <c r="BA274" s="1"/>
      <c r="BB274" s="1"/>
      <c r="BC274" s="1"/>
      <c r="BD274" s="1"/>
      <c r="BE274" s="147">
        <f t="shared" si="7"/>
        <v>428001</v>
      </c>
      <c r="BF274" t="s">
        <v>816</v>
      </c>
    </row>
    <row r="275" spans="1:58" ht="15.75" thickBot="1" x14ac:dyDescent="0.3">
      <c r="A275" s="3" t="s">
        <v>263</v>
      </c>
      <c r="B275" s="3" t="s">
        <v>655</v>
      </c>
      <c r="C275" s="4" t="s">
        <v>636</v>
      </c>
      <c r="D275" s="1" t="s">
        <v>838</v>
      </c>
      <c r="E275" s="2" t="s">
        <v>838</v>
      </c>
      <c r="F275" s="1">
        <v>12652</v>
      </c>
      <c r="G275" s="1">
        <v>424939</v>
      </c>
      <c r="H275" s="1">
        <v>1</v>
      </c>
      <c r="I275" s="1">
        <v>3341267</v>
      </c>
      <c r="J275" s="1">
        <v>10</v>
      </c>
      <c r="K275" s="1"/>
      <c r="L275" s="1"/>
      <c r="M275" s="1"/>
      <c r="N275" s="1"/>
      <c r="O275" s="67">
        <v>388227</v>
      </c>
      <c r="P275" s="1">
        <v>388227</v>
      </c>
      <c r="Q275" s="1">
        <v>388227</v>
      </c>
      <c r="R275" s="1">
        <v>388227</v>
      </c>
      <c r="S275" s="1">
        <v>388227</v>
      </c>
      <c r="T275" s="1">
        <v>388227</v>
      </c>
      <c r="U275" s="1">
        <v>388227</v>
      </c>
      <c r="V275" s="1">
        <v>338216</v>
      </c>
      <c r="W275" s="1">
        <v>142731</v>
      </c>
      <c r="X275" s="1">
        <v>142731</v>
      </c>
      <c r="Y275" s="1"/>
      <c r="Z275" s="1"/>
      <c r="AA275" s="1"/>
      <c r="AB275" s="1"/>
      <c r="AC275" s="1"/>
      <c r="AD275" s="1"/>
      <c r="AE275" s="1"/>
      <c r="AF275" s="1"/>
      <c r="AG275" s="1"/>
      <c r="AH275" s="1"/>
      <c r="AI275" s="1"/>
      <c r="AJ275" s="1"/>
      <c r="AK275" s="1"/>
      <c r="AL275" s="1"/>
      <c r="AM275" s="1"/>
      <c r="AN275" s="1"/>
      <c r="AO275" s="1"/>
      <c r="AP275" s="1"/>
      <c r="AQ275" s="1"/>
      <c r="AR275" s="1" t="s">
        <v>839</v>
      </c>
      <c r="AS275" s="1" t="s">
        <v>927</v>
      </c>
      <c r="AT275" s="1" t="s">
        <v>928</v>
      </c>
      <c r="AU275" s="1" t="s">
        <v>854</v>
      </c>
      <c r="AV275" s="1" t="s">
        <v>913</v>
      </c>
      <c r="AW275" s="1" t="s">
        <v>913</v>
      </c>
      <c r="AX275" s="1" t="s">
        <v>848</v>
      </c>
      <c r="AY275" s="1"/>
      <c r="AZ275" s="1"/>
      <c r="BA275" s="1"/>
      <c r="BB275" s="1"/>
      <c r="BC275" s="1"/>
      <c r="BD275" s="1"/>
      <c r="BE275" s="147">
        <f t="shared" si="7"/>
        <v>3341267</v>
      </c>
      <c r="BF275" t="s">
        <v>816</v>
      </c>
    </row>
    <row r="276" spans="1:58" ht="15.75" thickBot="1" x14ac:dyDescent="0.3">
      <c r="A276" s="3" t="s">
        <v>263</v>
      </c>
      <c r="B276" s="3" t="s">
        <v>656</v>
      </c>
      <c r="C276" s="4" t="s">
        <v>657</v>
      </c>
      <c r="D276" s="1" t="s">
        <v>917</v>
      </c>
      <c r="E276" s="2" t="s">
        <v>838</v>
      </c>
      <c r="F276" s="1">
        <v>212331</v>
      </c>
      <c r="G276" s="1">
        <v>12973498</v>
      </c>
      <c r="H276" s="1">
        <v>1</v>
      </c>
      <c r="I276" s="1">
        <v>122340085</v>
      </c>
      <c r="J276" s="1">
        <v>10</v>
      </c>
      <c r="K276" s="1"/>
      <c r="L276" s="1"/>
      <c r="M276" s="1"/>
      <c r="N276" s="1"/>
      <c r="O276" s="67">
        <v>12973498</v>
      </c>
      <c r="P276" s="1">
        <v>12973498</v>
      </c>
      <c r="Q276" s="1">
        <v>12973498</v>
      </c>
      <c r="R276" s="1">
        <v>12973498</v>
      </c>
      <c r="S276" s="1">
        <v>12973498</v>
      </c>
      <c r="T276" s="1">
        <v>12973498</v>
      </c>
      <c r="U276" s="1">
        <v>12973498</v>
      </c>
      <c r="V276" s="1">
        <v>10508533</v>
      </c>
      <c r="W276" s="1">
        <v>10508533</v>
      </c>
      <c r="X276" s="1">
        <v>10508533</v>
      </c>
      <c r="Y276" s="1"/>
      <c r="Z276" s="1"/>
      <c r="AA276" s="1"/>
      <c r="AB276" s="1"/>
      <c r="AC276" s="1"/>
      <c r="AD276" s="1"/>
      <c r="AE276" s="1"/>
      <c r="AF276" s="1"/>
      <c r="AG276" s="1"/>
      <c r="AH276" s="1"/>
      <c r="AI276" s="1"/>
      <c r="AJ276" s="1"/>
      <c r="AK276" s="1"/>
      <c r="AL276" s="1"/>
      <c r="AM276" s="1"/>
      <c r="AN276" s="1"/>
      <c r="AO276" s="1"/>
      <c r="AP276" s="1"/>
      <c r="AQ276" s="1"/>
      <c r="AR276" s="1" t="s">
        <v>839</v>
      </c>
      <c r="AS276" s="1" t="s">
        <v>927</v>
      </c>
      <c r="AT276" s="1" t="s">
        <v>928</v>
      </c>
      <c r="AU276" s="1" t="s">
        <v>854</v>
      </c>
      <c r="AV276" s="1" t="s">
        <v>911</v>
      </c>
      <c r="AW276" s="1" t="s">
        <v>911</v>
      </c>
      <c r="AX276" s="1" t="s">
        <v>848</v>
      </c>
      <c r="AY276" s="1"/>
      <c r="AZ276" s="1"/>
      <c r="BA276" s="1"/>
      <c r="BB276" s="1"/>
      <c r="BC276" s="1"/>
      <c r="BD276" s="1"/>
      <c r="BE276" s="147">
        <f t="shared" si="7"/>
        <v>122340085</v>
      </c>
      <c r="BF276" t="s">
        <v>193</v>
      </c>
    </row>
    <row r="277" spans="1:58" ht="15.75" thickBot="1" x14ac:dyDescent="0.3">
      <c r="A277" s="3" t="s">
        <v>263</v>
      </c>
      <c r="B277" s="3" t="s">
        <v>658</v>
      </c>
      <c r="C277" s="4" t="s">
        <v>657</v>
      </c>
      <c r="D277" s="1" t="s">
        <v>917</v>
      </c>
      <c r="E277" s="2" t="s">
        <v>838</v>
      </c>
      <c r="F277" s="1">
        <v>212331</v>
      </c>
      <c r="G277" s="1">
        <v>9468377</v>
      </c>
      <c r="H277" s="1">
        <v>1</v>
      </c>
      <c r="I277" s="1">
        <v>89286799</v>
      </c>
      <c r="J277" s="1">
        <v>10</v>
      </c>
      <c r="K277" s="1"/>
      <c r="L277" s="1"/>
      <c r="M277" s="1"/>
      <c r="N277" s="1"/>
      <c r="O277" s="67">
        <v>9468377</v>
      </c>
      <c r="P277" s="1">
        <v>9468377</v>
      </c>
      <c r="Q277" s="1">
        <v>9468377</v>
      </c>
      <c r="R277" s="1">
        <v>9468377</v>
      </c>
      <c r="S277" s="1">
        <v>9468377</v>
      </c>
      <c r="T277" s="1">
        <v>9468377</v>
      </c>
      <c r="U277" s="1">
        <v>9468377</v>
      </c>
      <c r="V277" s="1">
        <v>7669386</v>
      </c>
      <c r="W277" s="1">
        <v>7669386</v>
      </c>
      <c r="X277" s="1">
        <v>7669386</v>
      </c>
      <c r="Y277" s="1"/>
      <c r="Z277" s="1"/>
      <c r="AA277" s="1"/>
      <c r="AB277" s="1"/>
      <c r="AC277" s="1"/>
      <c r="AD277" s="1"/>
      <c r="AE277" s="1"/>
      <c r="AF277" s="1"/>
      <c r="AG277" s="1"/>
      <c r="AH277" s="1"/>
      <c r="AI277" s="1"/>
      <c r="AJ277" s="1"/>
      <c r="AK277" s="1"/>
      <c r="AL277" s="1"/>
      <c r="AM277" s="1"/>
      <c r="AN277" s="1"/>
      <c r="AO277" s="1"/>
      <c r="AP277" s="1"/>
      <c r="AQ277" s="1"/>
      <c r="AR277" s="1" t="s">
        <v>839</v>
      </c>
      <c r="AS277" s="1" t="s">
        <v>927</v>
      </c>
      <c r="AT277" s="1" t="s">
        <v>928</v>
      </c>
      <c r="AU277" s="1" t="s">
        <v>854</v>
      </c>
      <c r="AV277" s="1" t="s">
        <v>911</v>
      </c>
      <c r="AW277" s="1" t="s">
        <v>911</v>
      </c>
      <c r="AX277" s="1" t="s">
        <v>848</v>
      </c>
      <c r="AY277" s="1"/>
      <c r="AZ277" s="1"/>
      <c r="BA277" s="1"/>
      <c r="BB277" s="1"/>
      <c r="BC277" s="1"/>
      <c r="BD277" s="1"/>
      <c r="BE277" s="147">
        <f t="shared" si="7"/>
        <v>89286799</v>
      </c>
      <c r="BF277" t="s">
        <v>193</v>
      </c>
    </row>
    <row r="278" spans="1:58" ht="15.75" thickBot="1" x14ac:dyDescent="0.3">
      <c r="A278" s="3" t="s">
        <v>263</v>
      </c>
      <c r="B278" s="3" t="s">
        <v>659</v>
      </c>
      <c r="C278" s="4" t="s">
        <v>657</v>
      </c>
      <c r="D278" s="1" t="s">
        <v>917</v>
      </c>
      <c r="E278" s="2" t="s">
        <v>838</v>
      </c>
      <c r="F278" s="1">
        <v>141554</v>
      </c>
      <c r="G278" s="1">
        <v>7575504</v>
      </c>
      <c r="H278" s="1">
        <v>1</v>
      </c>
      <c r="I278" s="1">
        <v>69618881</v>
      </c>
      <c r="J278" s="1">
        <v>10</v>
      </c>
      <c r="K278" s="1"/>
      <c r="L278" s="1"/>
      <c r="M278" s="1"/>
      <c r="N278" s="1"/>
      <c r="O278" s="67">
        <v>7575504</v>
      </c>
      <c r="P278" s="1">
        <v>7575504</v>
      </c>
      <c r="Q278" s="1">
        <v>7575504</v>
      </c>
      <c r="R278" s="1">
        <v>7575504</v>
      </c>
      <c r="S278" s="1">
        <v>7575504</v>
      </c>
      <c r="T278" s="1">
        <v>7575504</v>
      </c>
      <c r="U278" s="1">
        <v>7575504</v>
      </c>
      <c r="V278" s="1">
        <v>5530118</v>
      </c>
      <c r="W278" s="1">
        <v>5530118</v>
      </c>
      <c r="X278" s="1">
        <v>5530118</v>
      </c>
      <c r="Y278" s="1"/>
      <c r="Z278" s="1"/>
      <c r="AA278" s="1"/>
      <c r="AB278" s="1"/>
      <c r="AC278" s="1"/>
      <c r="AD278" s="1"/>
      <c r="AE278" s="1"/>
      <c r="AF278" s="1"/>
      <c r="AG278" s="1"/>
      <c r="AH278" s="1"/>
      <c r="AI278" s="1"/>
      <c r="AJ278" s="1"/>
      <c r="AK278" s="1"/>
      <c r="AL278" s="1"/>
      <c r="AM278" s="1"/>
      <c r="AN278" s="1"/>
      <c r="AO278" s="1"/>
      <c r="AP278" s="1"/>
      <c r="AQ278" s="1"/>
      <c r="AR278" s="1" t="s">
        <v>839</v>
      </c>
      <c r="AS278" s="1" t="s">
        <v>927</v>
      </c>
      <c r="AT278" s="1" t="s">
        <v>928</v>
      </c>
      <c r="AU278" s="1" t="s">
        <v>854</v>
      </c>
      <c r="AV278" s="1" t="s">
        <v>911</v>
      </c>
      <c r="AW278" s="1" t="s">
        <v>911</v>
      </c>
      <c r="AX278" s="1" t="s">
        <v>848</v>
      </c>
      <c r="AY278" s="1"/>
      <c r="AZ278" s="1"/>
      <c r="BA278" s="1"/>
      <c r="BB278" s="1"/>
      <c r="BC278" s="1"/>
      <c r="BD278" s="1"/>
      <c r="BE278" s="147">
        <f t="shared" si="7"/>
        <v>69618881</v>
      </c>
      <c r="BF278" t="s">
        <v>193</v>
      </c>
    </row>
    <row r="279" spans="1:58" ht="15.75" thickBot="1" x14ac:dyDescent="0.3">
      <c r="A279" s="3" t="s">
        <v>215</v>
      </c>
      <c r="B279" s="3" t="s">
        <v>645</v>
      </c>
      <c r="C279" s="4" t="s">
        <v>657</v>
      </c>
      <c r="D279" s="1" t="s">
        <v>917</v>
      </c>
      <c r="E279" s="2" t="s">
        <v>838</v>
      </c>
      <c r="F279" s="1">
        <v>70777</v>
      </c>
      <c r="G279" s="1">
        <v>2163253</v>
      </c>
      <c r="H279" s="1">
        <v>1</v>
      </c>
      <c r="I279" s="1">
        <v>21632525</v>
      </c>
      <c r="J279" s="1">
        <v>10</v>
      </c>
      <c r="K279" s="1"/>
      <c r="L279" s="1"/>
      <c r="M279" s="1"/>
      <c r="N279" s="1"/>
      <c r="O279" s="67">
        <v>2163253</v>
      </c>
      <c r="P279" s="1">
        <v>2163253</v>
      </c>
      <c r="Q279" s="1">
        <v>2163253</v>
      </c>
      <c r="R279" s="1">
        <v>2163253</v>
      </c>
      <c r="S279" s="1">
        <v>2163253</v>
      </c>
      <c r="T279" s="1">
        <v>2163253</v>
      </c>
      <c r="U279" s="1">
        <v>2163253</v>
      </c>
      <c r="V279" s="1">
        <v>2163253</v>
      </c>
      <c r="W279" s="1">
        <v>2163253</v>
      </c>
      <c r="X279" s="1">
        <v>2163253</v>
      </c>
      <c r="Y279" s="1"/>
      <c r="Z279" s="1"/>
      <c r="AA279" s="1"/>
      <c r="AB279" s="1"/>
      <c r="AC279" s="1"/>
      <c r="AD279" s="1"/>
      <c r="AE279" s="1"/>
      <c r="AF279" s="1"/>
      <c r="AG279" s="1"/>
      <c r="AH279" s="1"/>
      <c r="AI279" s="1"/>
      <c r="AJ279" s="1"/>
      <c r="AK279" s="1"/>
      <c r="AL279" s="1"/>
      <c r="AM279" s="1"/>
      <c r="AN279" s="1"/>
      <c r="AO279" s="1"/>
      <c r="AP279" s="1"/>
      <c r="AQ279" s="1"/>
      <c r="AR279" s="1" t="s">
        <v>839</v>
      </c>
      <c r="AS279" s="1" t="s">
        <v>927</v>
      </c>
      <c r="AT279" s="1" t="s">
        <v>928</v>
      </c>
      <c r="AU279" s="1" t="s">
        <v>854</v>
      </c>
      <c r="AV279" s="1" t="s">
        <v>930</v>
      </c>
      <c r="AW279" s="1" t="s">
        <v>930</v>
      </c>
      <c r="AX279" s="1" t="s">
        <v>877</v>
      </c>
      <c r="AY279" s="1"/>
      <c r="AZ279" s="1"/>
      <c r="BA279" s="1"/>
      <c r="BB279" s="1"/>
      <c r="BC279" s="1"/>
      <c r="BD279" s="1"/>
      <c r="BE279" s="147">
        <f t="shared" si="7"/>
        <v>21632525</v>
      </c>
      <c r="BF279" t="s">
        <v>193</v>
      </c>
    </row>
    <row r="280" spans="1:58" ht="15.75" thickBot="1" x14ac:dyDescent="0.3">
      <c r="A280" s="3" t="s">
        <v>267</v>
      </c>
      <c r="B280" s="3" t="s">
        <v>660</v>
      </c>
      <c r="C280" s="4" t="s">
        <v>657</v>
      </c>
      <c r="D280" s="1" t="s">
        <v>917</v>
      </c>
      <c r="E280" s="2" t="s">
        <v>838</v>
      </c>
      <c r="F280" s="1">
        <v>70777</v>
      </c>
      <c r="G280" s="1">
        <v>1766090</v>
      </c>
      <c r="H280" s="1">
        <v>1</v>
      </c>
      <c r="I280" s="1">
        <v>35321803</v>
      </c>
      <c r="J280" s="1">
        <v>20</v>
      </c>
      <c r="K280" s="1"/>
      <c r="L280" s="1"/>
      <c r="M280" s="1"/>
      <c r="N280" s="1"/>
      <c r="O280" s="67">
        <v>1766090</v>
      </c>
      <c r="P280" s="1">
        <v>1766090</v>
      </c>
      <c r="Q280" s="1">
        <v>1766090</v>
      </c>
      <c r="R280" s="1">
        <v>1766090</v>
      </c>
      <c r="S280" s="1">
        <v>1766090</v>
      </c>
      <c r="T280" s="1">
        <v>1766090</v>
      </c>
      <c r="U280" s="1">
        <v>1766090</v>
      </c>
      <c r="V280" s="1">
        <v>1766090</v>
      </c>
      <c r="W280" s="1">
        <v>1766090</v>
      </c>
      <c r="X280" s="1">
        <v>1766090</v>
      </c>
      <c r="Y280" s="1">
        <v>1766090</v>
      </c>
      <c r="Z280" s="1">
        <v>1766090</v>
      </c>
      <c r="AA280" s="1">
        <v>1766090</v>
      </c>
      <c r="AB280" s="1">
        <v>1766090</v>
      </c>
      <c r="AC280" s="1">
        <v>1766090</v>
      </c>
      <c r="AD280" s="1">
        <v>1766090</v>
      </c>
      <c r="AE280" s="1">
        <v>1766090</v>
      </c>
      <c r="AF280" s="1">
        <v>1766090</v>
      </c>
      <c r="AG280" s="1">
        <v>1766090</v>
      </c>
      <c r="AH280" s="1">
        <v>1766090</v>
      </c>
      <c r="AI280" s="1"/>
      <c r="AJ280" s="1"/>
      <c r="AK280" s="1"/>
      <c r="AL280" s="1"/>
      <c r="AM280" s="1"/>
      <c r="AN280" s="1"/>
      <c r="AO280" s="1"/>
      <c r="AP280" s="1"/>
      <c r="AQ280" s="1"/>
      <c r="AR280" s="1" t="s">
        <v>839</v>
      </c>
      <c r="AS280" s="1" t="s">
        <v>927</v>
      </c>
      <c r="AT280" s="1" t="s">
        <v>928</v>
      </c>
      <c r="AU280" s="1" t="s">
        <v>854</v>
      </c>
      <c r="AV280" s="1" t="s">
        <v>934</v>
      </c>
      <c r="AW280" s="1" t="s">
        <v>934</v>
      </c>
      <c r="AX280" s="1" t="s">
        <v>879</v>
      </c>
      <c r="AY280" s="1"/>
      <c r="AZ280" s="1"/>
      <c r="BA280" s="1"/>
      <c r="BB280" s="1"/>
      <c r="BC280" s="1"/>
      <c r="BD280" s="1"/>
      <c r="BE280" s="147">
        <f t="shared" si="7"/>
        <v>35321803</v>
      </c>
      <c r="BF280" t="s">
        <v>193</v>
      </c>
    </row>
    <row r="281" spans="1:58" ht="15.75" thickBot="1" x14ac:dyDescent="0.3">
      <c r="A281" s="3" t="s">
        <v>263</v>
      </c>
      <c r="B281" s="3" t="s">
        <v>643</v>
      </c>
      <c r="C281" s="4" t="s">
        <v>657</v>
      </c>
      <c r="D281" s="1" t="s">
        <v>917</v>
      </c>
      <c r="E281" s="2" t="s">
        <v>838</v>
      </c>
      <c r="F281" s="1">
        <v>70777</v>
      </c>
      <c r="G281" s="1">
        <v>1313509</v>
      </c>
      <c r="H281" s="1">
        <v>1</v>
      </c>
      <c r="I281" s="1">
        <v>10508069</v>
      </c>
      <c r="J281" s="1">
        <v>8</v>
      </c>
      <c r="K281" s="1"/>
      <c r="L281" s="1"/>
      <c r="M281" s="1"/>
      <c r="N281" s="1"/>
      <c r="O281" s="67">
        <v>1313509</v>
      </c>
      <c r="P281" s="1">
        <v>1313509</v>
      </c>
      <c r="Q281" s="1">
        <v>1313509</v>
      </c>
      <c r="R281" s="1">
        <v>1313509</v>
      </c>
      <c r="S281" s="1">
        <v>1313509</v>
      </c>
      <c r="T281" s="1">
        <v>1313509</v>
      </c>
      <c r="U281" s="1">
        <v>1313509</v>
      </c>
      <c r="V281" s="1">
        <v>1313509</v>
      </c>
      <c r="W281" s="1"/>
      <c r="X281" s="1"/>
      <c r="Y281" s="1"/>
      <c r="Z281" s="1"/>
      <c r="AA281" s="1"/>
      <c r="AB281" s="1"/>
      <c r="AC281" s="1"/>
      <c r="AD281" s="1"/>
      <c r="AE281" s="1"/>
      <c r="AF281" s="1"/>
      <c r="AG281" s="1"/>
      <c r="AH281" s="1"/>
      <c r="AI281" s="1"/>
      <c r="AJ281" s="1"/>
      <c r="AK281" s="1"/>
      <c r="AL281" s="1"/>
      <c r="AM281" s="1"/>
      <c r="AN281" s="1"/>
      <c r="AO281" s="1"/>
      <c r="AP281" s="1"/>
      <c r="AQ281" s="1"/>
      <c r="AR281" s="1" t="s">
        <v>839</v>
      </c>
      <c r="AS281" s="1" t="s">
        <v>927</v>
      </c>
      <c r="AT281" s="1" t="s">
        <v>928</v>
      </c>
      <c r="AU281" s="1" t="s">
        <v>854</v>
      </c>
      <c r="AV281" s="1" t="s">
        <v>909</v>
      </c>
      <c r="AW281" s="1" t="s">
        <v>909</v>
      </c>
      <c r="AX281" s="1" t="s">
        <v>848</v>
      </c>
      <c r="AY281" s="1"/>
      <c r="AZ281" s="1"/>
      <c r="BA281" s="1"/>
      <c r="BB281" s="1"/>
      <c r="BC281" s="1"/>
      <c r="BD281" s="1"/>
      <c r="BE281" s="147">
        <f t="shared" si="7"/>
        <v>10508069</v>
      </c>
      <c r="BF281" t="s">
        <v>193</v>
      </c>
    </row>
    <row r="282" spans="1:58" ht="15.75" thickBot="1" x14ac:dyDescent="0.3">
      <c r="A282" s="3" t="s">
        <v>215</v>
      </c>
      <c r="B282" s="3" t="s">
        <v>644</v>
      </c>
      <c r="C282" s="4" t="s">
        <v>657</v>
      </c>
      <c r="D282" s="1" t="s">
        <v>917</v>
      </c>
      <c r="E282" s="2" t="s">
        <v>838</v>
      </c>
      <c r="F282" s="1">
        <v>70777</v>
      </c>
      <c r="G282" s="1">
        <v>1238212</v>
      </c>
      <c r="H282" s="1">
        <v>1</v>
      </c>
      <c r="I282" s="1">
        <v>2476424</v>
      </c>
      <c r="J282" s="1">
        <v>2</v>
      </c>
      <c r="K282" s="1"/>
      <c r="L282" s="1"/>
      <c r="M282" s="1"/>
      <c r="N282" s="1"/>
      <c r="O282" s="67">
        <v>1238212</v>
      </c>
      <c r="P282" s="1">
        <v>1238212</v>
      </c>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t="s">
        <v>839</v>
      </c>
      <c r="AS282" s="1" t="s">
        <v>927</v>
      </c>
      <c r="AT282" s="1" t="s">
        <v>928</v>
      </c>
      <c r="AU282" s="1" t="s">
        <v>854</v>
      </c>
      <c r="AV282" s="1" t="s">
        <v>931</v>
      </c>
      <c r="AW282" s="1" t="s">
        <v>931</v>
      </c>
      <c r="AX282" s="1" t="s">
        <v>877</v>
      </c>
      <c r="AY282" s="1"/>
      <c r="AZ282" s="1"/>
      <c r="BA282" s="1"/>
      <c r="BB282" s="1"/>
      <c r="BC282" s="1"/>
      <c r="BD282" s="1"/>
      <c r="BE282" s="147">
        <f t="shared" si="7"/>
        <v>2476424</v>
      </c>
      <c r="BF282" t="s">
        <v>193</v>
      </c>
    </row>
    <row r="283" spans="1:58" ht="15.75" thickBot="1" x14ac:dyDescent="0.3">
      <c r="A283" s="3" t="s">
        <v>267</v>
      </c>
      <c r="B283" s="3" t="s">
        <v>646</v>
      </c>
      <c r="C283" s="4" t="s">
        <v>657</v>
      </c>
      <c r="D283" s="1" t="s">
        <v>917</v>
      </c>
      <c r="E283" s="2" t="s">
        <v>838</v>
      </c>
      <c r="F283" s="1">
        <v>283108</v>
      </c>
      <c r="G283" s="1">
        <v>432156</v>
      </c>
      <c r="H283" s="1">
        <v>1</v>
      </c>
      <c r="I283" s="1">
        <v>8643118</v>
      </c>
      <c r="J283" s="1">
        <v>20</v>
      </c>
      <c r="K283" s="1"/>
      <c r="L283" s="1"/>
      <c r="M283" s="1"/>
      <c r="N283" s="1"/>
      <c r="O283" s="67">
        <v>432156</v>
      </c>
      <c r="P283" s="1">
        <v>432156</v>
      </c>
      <c r="Q283" s="1">
        <v>432156</v>
      </c>
      <c r="R283" s="1">
        <v>432156</v>
      </c>
      <c r="S283" s="1">
        <v>432156</v>
      </c>
      <c r="T283" s="1">
        <v>432156</v>
      </c>
      <c r="U283" s="1">
        <v>432156</v>
      </c>
      <c r="V283" s="1">
        <v>432156</v>
      </c>
      <c r="W283" s="1">
        <v>432156</v>
      </c>
      <c r="X283" s="1">
        <v>432156</v>
      </c>
      <c r="Y283" s="1">
        <v>432156</v>
      </c>
      <c r="Z283" s="1">
        <v>432156</v>
      </c>
      <c r="AA283" s="1">
        <v>432156</v>
      </c>
      <c r="AB283" s="1">
        <v>432156</v>
      </c>
      <c r="AC283" s="1">
        <v>432156</v>
      </c>
      <c r="AD283" s="1">
        <v>432156</v>
      </c>
      <c r="AE283" s="1">
        <v>432156</v>
      </c>
      <c r="AF283" s="1">
        <v>432156</v>
      </c>
      <c r="AG283" s="1">
        <v>432156</v>
      </c>
      <c r="AH283" s="1">
        <v>432156</v>
      </c>
      <c r="AI283" s="1"/>
      <c r="AJ283" s="1"/>
      <c r="AK283" s="1"/>
      <c r="AL283" s="1"/>
      <c r="AM283" s="1"/>
      <c r="AN283" s="1"/>
      <c r="AO283" s="1"/>
      <c r="AP283" s="1"/>
      <c r="AQ283" s="1"/>
      <c r="AR283" s="1" t="s">
        <v>839</v>
      </c>
      <c r="AS283" s="1" t="s">
        <v>927</v>
      </c>
      <c r="AT283" s="1" t="s">
        <v>928</v>
      </c>
      <c r="AU283" s="1" t="s">
        <v>854</v>
      </c>
      <c r="AV283" s="1" t="s">
        <v>932</v>
      </c>
      <c r="AW283" s="1" t="s">
        <v>932</v>
      </c>
      <c r="AX283" s="1" t="s">
        <v>879</v>
      </c>
      <c r="AY283" s="1"/>
      <c r="AZ283" s="1"/>
      <c r="BA283" s="1"/>
      <c r="BB283" s="1"/>
      <c r="BC283" s="1"/>
      <c r="BD283" s="1"/>
      <c r="BE283" s="147">
        <f t="shared" si="7"/>
        <v>8643118</v>
      </c>
      <c r="BF283" t="s">
        <v>193</v>
      </c>
    </row>
    <row r="284" spans="1:58" ht="15.75" thickBot="1" x14ac:dyDescent="0.3">
      <c r="A284" s="3" t="s">
        <v>267</v>
      </c>
      <c r="B284" s="3" t="s">
        <v>647</v>
      </c>
      <c r="C284" s="4" t="s">
        <v>657</v>
      </c>
      <c r="D284" s="1" t="s">
        <v>917</v>
      </c>
      <c r="E284" s="2" t="s">
        <v>838</v>
      </c>
      <c r="F284" s="1">
        <v>283108</v>
      </c>
      <c r="G284" s="1">
        <v>432156</v>
      </c>
      <c r="H284" s="1">
        <v>1</v>
      </c>
      <c r="I284" s="1">
        <v>8643118</v>
      </c>
      <c r="J284" s="1">
        <v>20</v>
      </c>
      <c r="K284" s="1"/>
      <c r="L284" s="1"/>
      <c r="M284" s="1"/>
      <c r="N284" s="1"/>
      <c r="O284" s="67">
        <v>432156</v>
      </c>
      <c r="P284" s="1">
        <v>432156</v>
      </c>
      <c r="Q284" s="1">
        <v>432156</v>
      </c>
      <c r="R284" s="1">
        <v>432156</v>
      </c>
      <c r="S284" s="1">
        <v>432156</v>
      </c>
      <c r="T284" s="1">
        <v>432156</v>
      </c>
      <c r="U284" s="1">
        <v>432156</v>
      </c>
      <c r="V284" s="1">
        <v>432156</v>
      </c>
      <c r="W284" s="1">
        <v>432156</v>
      </c>
      <c r="X284" s="1">
        <v>432156</v>
      </c>
      <c r="Y284" s="1">
        <v>432156</v>
      </c>
      <c r="Z284" s="1">
        <v>432156</v>
      </c>
      <c r="AA284" s="1">
        <v>432156</v>
      </c>
      <c r="AB284" s="1">
        <v>432156</v>
      </c>
      <c r="AC284" s="1">
        <v>432156</v>
      </c>
      <c r="AD284" s="1">
        <v>432156</v>
      </c>
      <c r="AE284" s="1">
        <v>432156</v>
      </c>
      <c r="AF284" s="1">
        <v>432156</v>
      </c>
      <c r="AG284" s="1">
        <v>432156</v>
      </c>
      <c r="AH284" s="1">
        <v>432156</v>
      </c>
      <c r="AI284" s="1"/>
      <c r="AJ284" s="1"/>
      <c r="AK284" s="1"/>
      <c r="AL284" s="1"/>
      <c r="AM284" s="1"/>
      <c r="AN284" s="1"/>
      <c r="AO284" s="1"/>
      <c r="AP284" s="1"/>
      <c r="AQ284" s="1"/>
      <c r="AR284" s="1" t="s">
        <v>839</v>
      </c>
      <c r="AS284" s="1" t="s">
        <v>927</v>
      </c>
      <c r="AT284" s="1" t="s">
        <v>928</v>
      </c>
      <c r="AU284" s="1" t="s">
        <v>854</v>
      </c>
      <c r="AV284" s="1" t="s">
        <v>932</v>
      </c>
      <c r="AW284" s="1" t="s">
        <v>932</v>
      </c>
      <c r="AX284" s="1" t="s">
        <v>879</v>
      </c>
      <c r="AY284" s="1"/>
      <c r="AZ284" s="1"/>
      <c r="BA284" s="1"/>
      <c r="BB284" s="1"/>
      <c r="BC284" s="1"/>
      <c r="BD284" s="1"/>
      <c r="BE284" s="147">
        <f t="shared" si="7"/>
        <v>8643118</v>
      </c>
      <c r="BF284" t="s">
        <v>193</v>
      </c>
    </row>
    <row r="285" spans="1:58" ht="15.75" thickBot="1" x14ac:dyDescent="0.3">
      <c r="A285" s="3" t="s">
        <v>215</v>
      </c>
      <c r="B285" s="3" t="s">
        <v>650</v>
      </c>
      <c r="C285" s="4" t="s">
        <v>657</v>
      </c>
      <c r="D285" s="1" t="s">
        <v>917</v>
      </c>
      <c r="E285" s="2" t="s">
        <v>838</v>
      </c>
      <c r="F285" s="1">
        <v>70777</v>
      </c>
      <c r="G285" s="1">
        <v>330222</v>
      </c>
      <c r="H285" s="1">
        <v>1</v>
      </c>
      <c r="I285" s="1">
        <v>3302218</v>
      </c>
      <c r="J285" s="1">
        <v>10</v>
      </c>
      <c r="K285" s="1"/>
      <c r="L285" s="1"/>
      <c r="M285" s="1"/>
      <c r="N285" s="1"/>
      <c r="O285" s="67">
        <v>330222</v>
      </c>
      <c r="P285" s="1">
        <v>330222</v>
      </c>
      <c r="Q285" s="1">
        <v>330222</v>
      </c>
      <c r="R285" s="1">
        <v>330222</v>
      </c>
      <c r="S285" s="1">
        <v>330222</v>
      </c>
      <c r="T285" s="1">
        <v>330222</v>
      </c>
      <c r="U285" s="1">
        <v>330222</v>
      </c>
      <c r="V285" s="1">
        <v>330222</v>
      </c>
      <c r="W285" s="1">
        <v>330222</v>
      </c>
      <c r="X285" s="1">
        <v>330222</v>
      </c>
      <c r="Y285" s="1"/>
      <c r="Z285" s="1"/>
      <c r="AA285" s="1"/>
      <c r="AB285" s="1"/>
      <c r="AC285" s="1"/>
      <c r="AD285" s="1"/>
      <c r="AE285" s="1"/>
      <c r="AF285" s="1"/>
      <c r="AG285" s="1"/>
      <c r="AH285" s="1"/>
      <c r="AI285" s="1"/>
      <c r="AJ285" s="1"/>
      <c r="AK285" s="1"/>
      <c r="AL285" s="1"/>
      <c r="AM285" s="1"/>
      <c r="AN285" s="1"/>
      <c r="AO285" s="1"/>
      <c r="AP285" s="1"/>
      <c r="AQ285" s="1"/>
      <c r="AR285" s="1" t="s">
        <v>839</v>
      </c>
      <c r="AS285" s="1" t="s">
        <v>927</v>
      </c>
      <c r="AT285" s="1" t="s">
        <v>928</v>
      </c>
      <c r="AU285" s="1" t="s">
        <v>854</v>
      </c>
      <c r="AV285" s="1" t="s">
        <v>933</v>
      </c>
      <c r="AW285" s="1" t="s">
        <v>933</v>
      </c>
      <c r="AX285" s="1" t="s">
        <v>877</v>
      </c>
      <c r="AY285" s="1"/>
      <c r="AZ285" s="1"/>
      <c r="BA285" s="1"/>
      <c r="BB285" s="1"/>
      <c r="BC285" s="1"/>
      <c r="BD285" s="1"/>
      <c r="BE285" s="147">
        <f t="shared" si="7"/>
        <v>3302218</v>
      </c>
      <c r="BF285" t="s">
        <v>193</v>
      </c>
    </row>
    <row r="286" spans="1:58" ht="15.75" thickBot="1" x14ac:dyDescent="0.3">
      <c r="A286" s="3" t="s">
        <v>215</v>
      </c>
      <c r="B286" s="3" t="s">
        <v>652</v>
      </c>
      <c r="C286" s="4" t="s">
        <v>657</v>
      </c>
      <c r="D286" s="1" t="s">
        <v>917</v>
      </c>
      <c r="E286" s="2" t="s">
        <v>838</v>
      </c>
      <c r="F286" s="1">
        <v>70777</v>
      </c>
      <c r="G286" s="1">
        <v>214709</v>
      </c>
      <c r="H286" s="1">
        <v>1</v>
      </c>
      <c r="I286" s="1">
        <v>2147090</v>
      </c>
      <c r="J286" s="1">
        <v>10</v>
      </c>
      <c r="K286" s="1"/>
      <c r="L286" s="1"/>
      <c r="M286" s="1"/>
      <c r="N286" s="1"/>
      <c r="O286" s="67">
        <v>214709</v>
      </c>
      <c r="P286" s="1">
        <v>214709</v>
      </c>
      <c r="Q286" s="1">
        <v>214709</v>
      </c>
      <c r="R286" s="1">
        <v>214709</v>
      </c>
      <c r="S286" s="1">
        <v>214709</v>
      </c>
      <c r="T286" s="1">
        <v>214709</v>
      </c>
      <c r="U286" s="1">
        <v>214709</v>
      </c>
      <c r="V286" s="1">
        <v>214709</v>
      </c>
      <c r="W286" s="1">
        <v>214709</v>
      </c>
      <c r="X286" s="1">
        <v>214709</v>
      </c>
      <c r="Y286" s="1"/>
      <c r="Z286" s="1"/>
      <c r="AA286" s="1"/>
      <c r="AB286" s="1"/>
      <c r="AC286" s="1"/>
      <c r="AD286" s="1"/>
      <c r="AE286" s="1"/>
      <c r="AF286" s="1"/>
      <c r="AG286" s="1"/>
      <c r="AH286" s="1"/>
      <c r="AI286" s="1"/>
      <c r="AJ286" s="1"/>
      <c r="AK286" s="1"/>
      <c r="AL286" s="1"/>
      <c r="AM286" s="1"/>
      <c r="AN286" s="1"/>
      <c r="AO286" s="1"/>
      <c r="AP286" s="1"/>
      <c r="AQ286" s="1"/>
      <c r="AR286" s="1" t="s">
        <v>839</v>
      </c>
      <c r="AS286" s="1" t="s">
        <v>927</v>
      </c>
      <c r="AT286" s="1" t="s">
        <v>928</v>
      </c>
      <c r="AU286" s="1" t="s">
        <v>854</v>
      </c>
      <c r="AV286" s="1" t="s">
        <v>933</v>
      </c>
      <c r="AW286" s="1" t="s">
        <v>933</v>
      </c>
      <c r="AX286" s="1" t="s">
        <v>877</v>
      </c>
      <c r="AY286" s="1"/>
      <c r="AZ286" s="1"/>
      <c r="BA286" s="1"/>
      <c r="BB286" s="1"/>
      <c r="BC286" s="1"/>
      <c r="BD286" s="1"/>
      <c r="BE286" s="147">
        <f t="shared" si="7"/>
        <v>2147090</v>
      </c>
      <c r="BF286" t="s">
        <v>193</v>
      </c>
    </row>
    <row r="287" spans="1:58" ht="15.75" thickBot="1" x14ac:dyDescent="0.3">
      <c r="A287" s="3" t="s">
        <v>263</v>
      </c>
      <c r="B287" s="3" t="s">
        <v>655</v>
      </c>
      <c r="C287" s="4" t="s">
        <v>657</v>
      </c>
      <c r="D287" s="1" t="s">
        <v>917</v>
      </c>
      <c r="E287" s="2" t="s">
        <v>838</v>
      </c>
      <c r="F287" s="1">
        <v>48600</v>
      </c>
      <c r="G287" s="1">
        <v>2130331</v>
      </c>
      <c r="H287" s="1">
        <v>1</v>
      </c>
      <c r="I287" s="1">
        <v>18729600</v>
      </c>
      <c r="J287" s="1">
        <v>10</v>
      </c>
      <c r="K287" s="1"/>
      <c r="L287" s="1"/>
      <c r="M287" s="1"/>
      <c r="N287" s="1"/>
      <c r="O287" s="67">
        <v>2130331</v>
      </c>
      <c r="P287" s="1">
        <v>2130331</v>
      </c>
      <c r="Q287" s="1">
        <v>2130331</v>
      </c>
      <c r="R287" s="1">
        <v>2130331</v>
      </c>
      <c r="S287" s="1">
        <v>2130331</v>
      </c>
      <c r="T287" s="1">
        <v>2130331</v>
      </c>
      <c r="U287" s="1">
        <v>1880390</v>
      </c>
      <c r="V287" s="1">
        <v>1643813</v>
      </c>
      <c r="W287" s="1">
        <v>1211706</v>
      </c>
      <c r="X287" s="1">
        <v>1211706</v>
      </c>
      <c r="Y287" s="1"/>
      <c r="Z287" s="1"/>
      <c r="AA287" s="1"/>
      <c r="AB287" s="1"/>
      <c r="AC287" s="1"/>
      <c r="AD287" s="1"/>
      <c r="AE287" s="1"/>
      <c r="AF287" s="1"/>
      <c r="AG287" s="1"/>
      <c r="AH287" s="1"/>
      <c r="AI287" s="1"/>
      <c r="AJ287" s="1"/>
      <c r="AK287" s="1"/>
      <c r="AL287" s="1"/>
      <c r="AM287" s="1"/>
      <c r="AN287" s="1"/>
      <c r="AO287" s="1"/>
      <c r="AP287" s="1"/>
      <c r="AQ287" s="1"/>
      <c r="AR287" s="1" t="s">
        <v>839</v>
      </c>
      <c r="AS287" s="1" t="s">
        <v>927</v>
      </c>
      <c r="AT287" s="1" t="s">
        <v>928</v>
      </c>
      <c r="AU287" s="1" t="s">
        <v>854</v>
      </c>
      <c r="AV287" s="1" t="s">
        <v>913</v>
      </c>
      <c r="AW287" s="1" t="s">
        <v>913</v>
      </c>
      <c r="AX287" s="1" t="s">
        <v>848</v>
      </c>
      <c r="AY287" s="1"/>
      <c r="AZ287" s="1"/>
      <c r="BA287" s="1"/>
      <c r="BB287" s="1"/>
      <c r="BC287" s="1"/>
      <c r="BD287" s="1"/>
      <c r="BE287" s="147">
        <f t="shared" si="7"/>
        <v>18729600</v>
      </c>
      <c r="BF287" t="s">
        <v>193</v>
      </c>
    </row>
    <row r="288" spans="1:58" ht="15.75" thickBot="1" x14ac:dyDescent="0.3">
      <c r="A288" s="3" t="s">
        <v>263</v>
      </c>
      <c r="B288" s="3" t="s">
        <v>656</v>
      </c>
      <c r="C288" s="4" t="s">
        <v>661</v>
      </c>
      <c r="D288" s="1" t="s">
        <v>917</v>
      </c>
      <c r="E288" s="2" t="s">
        <v>838</v>
      </c>
      <c r="F288" s="1">
        <v>1708558</v>
      </c>
      <c r="G288" s="1">
        <v>95259057</v>
      </c>
      <c r="H288" s="1">
        <v>1</v>
      </c>
      <c r="I288" s="1">
        <v>898292910</v>
      </c>
      <c r="J288" s="1">
        <v>10</v>
      </c>
      <c r="K288" s="1"/>
      <c r="L288" s="1"/>
      <c r="M288" s="1"/>
      <c r="N288" s="1"/>
      <c r="O288" s="67">
        <v>95259057</v>
      </c>
      <c r="P288" s="1">
        <v>95259057</v>
      </c>
      <c r="Q288" s="1">
        <v>95259057</v>
      </c>
      <c r="R288" s="1">
        <v>95259057</v>
      </c>
      <c r="S288" s="1">
        <v>95259057</v>
      </c>
      <c r="T288" s="1">
        <v>95259057</v>
      </c>
      <c r="U288" s="1">
        <v>95259057</v>
      </c>
      <c r="V288" s="1">
        <v>77159836</v>
      </c>
      <c r="W288" s="1">
        <v>77159836</v>
      </c>
      <c r="X288" s="1">
        <v>77159836</v>
      </c>
      <c r="Y288" s="1"/>
      <c r="Z288" s="1"/>
      <c r="AA288" s="1"/>
      <c r="AB288" s="1"/>
      <c r="AC288" s="1"/>
      <c r="AD288" s="1"/>
      <c r="AE288" s="1"/>
      <c r="AF288" s="1"/>
      <c r="AG288" s="1"/>
      <c r="AH288" s="1"/>
      <c r="AI288" s="1"/>
      <c r="AJ288" s="1"/>
      <c r="AK288" s="1"/>
      <c r="AL288" s="1"/>
      <c r="AM288" s="1"/>
      <c r="AN288" s="1"/>
      <c r="AO288" s="1"/>
      <c r="AP288" s="1"/>
      <c r="AQ288" s="1"/>
      <c r="AR288" s="1" t="s">
        <v>839</v>
      </c>
      <c r="AS288" s="1" t="s">
        <v>927</v>
      </c>
      <c r="AT288" s="1" t="s">
        <v>928</v>
      </c>
      <c r="AU288" s="1" t="s">
        <v>854</v>
      </c>
      <c r="AV288" s="1" t="s">
        <v>911</v>
      </c>
      <c r="AW288" s="1" t="s">
        <v>911</v>
      </c>
      <c r="AX288" s="1" t="s">
        <v>848</v>
      </c>
      <c r="AY288" s="1"/>
      <c r="AZ288" s="1"/>
      <c r="BA288" s="1"/>
      <c r="BB288" s="1"/>
      <c r="BC288" s="1"/>
      <c r="BD288" s="1"/>
      <c r="BE288" s="147">
        <f t="shared" si="7"/>
        <v>898292910</v>
      </c>
      <c r="BF288" t="s">
        <v>193</v>
      </c>
    </row>
    <row r="289" spans="1:58" ht="15.75" thickBot="1" x14ac:dyDescent="0.3">
      <c r="A289" s="3" t="s">
        <v>263</v>
      </c>
      <c r="B289" s="3" t="s">
        <v>662</v>
      </c>
      <c r="C289" s="4" t="s">
        <v>661</v>
      </c>
      <c r="D289" s="1" t="s">
        <v>917</v>
      </c>
      <c r="E289" s="2" t="s">
        <v>838</v>
      </c>
      <c r="F289" s="1">
        <v>122304</v>
      </c>
      <c r="G289" s="1">
        <v>6938576</v>
      </c>
      <c r="H289" s="1">
        <v>1</v>
      </c>
      <c r="I289" s="1">
        <v>65430772</v>
      </c>
      <c r="J289" s="1">
        <v>10</v>
      </c>
      <c r="K289" s="1"/>
      <c r="L289" s="1"/>
      <c r="M289" s="1"/>
      <c r="N289" s="1"/>
      <c r="O289" s="67">
        <v>6938576</v>
      </c>
      <c r="P289" s="1">
        <v>6938576</v>
      </c>
      <c r="Q289" s="1">
        <v>6938576</v>
      </c>
      <c r="R289" s="1">
        <v>6938576</v>
      </c>
      <c r="S289" s="1">
        <v>6938576</v>
      </c>
      <c r="T289" s="1">
        <v>6938576</v>
      </c>
      <c r="U289" s="1">
        <v>6938576</v>
      </c>
      <c r="V289" s="1">
        <v>5620247</v>
      </c>
      <c r="W289" s="1">
        <v>5620247</v>
      </c>
      <c r="X289" s="1">
        <v>5620247</v>
      </c>
      <c r="Y289" s="1"/>
      <c r="Z289" s="1"/>
      <c r="AA289" s="1"/>
      <c r="AB289" s="1"/>
      <c r="AC289" s="1"/>
      <c r="AD289" s="1"/>
      <c r="AE289" s="1"/>
      <c r="AF289" s="1"/>
      <c r="AG289" s="1"/>
      <c r="AH289" s="1"/>
      <c r="AI289" s="1"/>
      <c r="AJ289" s="1"/>
      <c r="AK289" s="1"/>
      <c r="AL289" s="1"/>
      <c r="AM289" s="1"/>
      <c r="AN289" s="1"/>
      <c r="AO289" s="1"/>
      <c r="AP289" s="1"/>
      <c r="AQ289" s="1"/>
      <c r="AR289" s="1" t="s">
        <v>839</v>
      </c>
      <c r="AS289" s="1" t="s">
        <v>927</v>
      </c>
      <c r="AT289" s="1" t="s">
        <v>928</v>
      </c>
      <c r="AU289" s="1" t="s">
        <v>854</v>
      </c>
      <c r="AV289" s="1" t="s">
        <v>911</v>
      </c>
      <c r="AW289" s="1" t="s">
        <v>911</v>
      </c>
      <c r="AX289" s="1" t="s">
        <v>848</v>
      </c>
      <c r="AY289" s="1"/>
      <c r="AZ289" s="1"/>
      <c r="BA289" s="1"/>
      <c r="BB289" s="1"/>
      <c r="BC289" s="1"/>
      <c r="BD289" s="1"/>
      <c r="BE289" s="147">
        <f t="shared" si="7"/>
        <v>65430772</v>
      </c>
      <c r="BF289" t="s">
        <v>193</v>
      </c>
    </row>
    <row r="290" spans="1:58" ht="15.75" thickBot="1" x14ac:dyDescent="0.3">
      <c r="A290" s="3" t="s">
        <v>267</v>
      </c>
      <c r="B290" s="3" t="s">
        <v>660</v>
      </c>
      <c r="C290" s="4" t="s">
        <v>661</v>
      </c>
      <c r="D290" s="1" t="s">
        <v>917</v>
      </c>
      <c r="E290" s="2" t="s">
        <v>838</v>
      </c>
      <c r="F290" s="1">
        <v>124280</v>
      </c>
      <c r="G290" s="1">
        <v>3054114</v>
      </c>
      <c r="H290" s="1">
        <v>1</v>
      </c>
      <c r="I290" s="1">
        <v>61082283</v>
      </c>
      <c r="J290" s="1">
        <v>20</v>
      </c>
      <c r="K290" s="1"/>
      <c r="L290" s="1"/>
      <c r="M290" s="1"/>
      <c r="N290" s="1"/>
      <c r="O290" s="67">
        <v>3054114</v>
      </c>
      <c r="P290" s="1">
        <v>3054114</v>
      </c>
      <c r="Q290" s="1">
        <v>3054114</v>
      </c>
      <c r="R290" s="1">
        <v>3054114</v>
      </c>
      <c r="S290" s="1">
        <v>3054114</v>
      </c>
      <c r="T290" s="1">
        <v>3054114</v>
      </c>
      <c r="U290" s="1">
        <v>3054114</v>
      </c>
      <c r="V290" s="1">
        <v>3054114</v>
      </c>
      <c r="W290" s="1">
        <v>3054114</v>
      </c>
      <c r="X290" s="1">
        <v>3054114</v>
      </c>
      <c r="Y290" s="1">
        <v>3054114</v>
      </c>
      <c r="Z290" s="1">
        <v>3054114</v>
      </c>
      <c r="AA290" s="1">
        <v>3054114</v>
      </c>
      <c r="AB290" s="1">
        <v>3054114</v>
      </c>
      <c r="AC290" s="1">
        <v>3054114</v>
      </c>
      <c r="AD290" s="1">
        <v>3054114</v>
      </c>
      <c r="AE290" s="1">
        <v>3054114</v>
      </c>
      <c r="AF290" s="1">
        <v>3054114</v>
      </c>
      <c r="AG290" s="1">
        <v>3054114</v>
      </c>
      <c r="AH290" s="1">
        <v>3054114</v>
      </c>
      <c r="AI290" s="1"/>
      <c r="AJ290" s="1"/>
      <c r="AK290" s="1"/>
      <c r="AL290" s="1"/>
      <c r="AM290" s="1"/>
      <c r="AN290" s="1"/>
      <c r="AO290" s="1"/>
      <c r="AP290" s="1"/>
      <c r="AQ290" s="1"/>
      <c r="AR290" s="1" t="s">
        <v>839</v>
      </c>
      <c r="AS290" s="1" t="s">
        <v>927</v>
      </c>
      <c r="AT290" s="1" t="s">
        <v>928</v>
      </c>
      <c r="AU290" s="1" t="s">
        <v>854</v>
      </c>
      <c r="AV290" s="1" t="s">
        <v>934</v>
      </c>
      <c r="AW290" s="1" t="s">
        <v>934</v>
      </c>
      <c r="AX290" s="1" t="s">
        <v>879</v>
      </c>
      <c r="AY290" s="1"/>
      <c r="AZ290" s="1"/>
      <c r="BA290" s="1"/>
      <c r="BB290" s="1"/>
      <c r="BC290" s="1"/>
      <c r="BD290" s="1"/>
      <c r="BE290" s="147">
        <f t="shared" si="7"/>
        <v>61082283</v>
      </c>
      <c r="BF290" t="s">
        <v>193</v>
      </c>
    </row>
    <row r="291" spans="1:58" ht="15.75" thickBot="1" x14ac:dyDescent="0.3">
      <c r="A291" s="3" t="s">
        <v>263</v>
      </c>
      <c r="B291" s="3" t="s">
        <v>659</v>
      </c>
      <c r="C291" s="4" t="s">
        <v>661</v>
      </c>
      <c r="D291" s="1" t="s">
        <v>917</v>
      </c>
      <c r="E291" s="2" t="s">
        <v>838</v>
      </c>
      <c r="F291" s="1">
        <v>42054</v>
      </c>
      <c r="G291" s="1">
        <v>2053665</v>
      </c>
      <c r="H291" s="1">
        <v>1</v>
      </c>
      <c r="I291" s="1">
        <v>18873180</v>
      </c>
      <c r="J291" s="1">
        <v>10</v>
      </c>
      <c r="K291" s="1"/>
      <c r="L291" s="1"/>
      <c r="M291" s="1"/>
      <c r="N291" s="1"/>
      <c r="O291" s="67">
        <v>2053665</v>
      </c>
      <c r="P291" s="1">
        <v>2053665</v>
      </c>
      <c r="Q291" s="1">
        <v>2053665</v>
      </c>
      <c r="R291" s="1">
        <v>2053665</v>
      </c>
      <c r="S291" s="1">
        <v>2053665</v>
      </c>
      <c r="T291" s="1">
        <v>2053665</v>
      </c>
      <c r="U291" s="1">
        <v>2053665</v>
      </c>
      <c r="V291" s="1">
        <v>1499175</v>
      </c>
      <c r="W291" s="1">
        <v>1499175</v>
      </c>
      <c r="X291" s="1">
        <v>1499175</v>
      </c>
      <c r="Y291" s="1"/>
      <c r="Z291" s="1"/>
      <c r="AA291" s="1"/>
      <c r="AB291" s="1"/>
      <c r="AC291" s="1"/>
      <c r="AD291" s="1"/>
      <c r="AE291" s="1"/>
      <c r="AF291" s="1"/>
      <c r="AG291" s="1"/>
      <c r="AH291" s="1"/>
      <c r="AI291" s="1"/>
      <c r="AJ291" s="1"/>
      <c r="AK291" s="1"/>
      <c r="AL291" s="1"/>
      <c r="AM291" s="1"/>
      <c r="AN291" s="1"/>
      <c r="AO291" s="1"/>
      <c r="AP291" s="1"/>
      <c r="AQ291" s="1"/>
      <c r="AR291" s="1" t="s">
        <v>839</v>
      </c>
      <c r="AS291" s="1" t="s">
        <v>927</v>
      </c>
      <c r="AT291" s="1" t="s">
        <v>928</v>
      </c>
      <c r="AU291" s="1" t="s">
        <v>854</v>
      </c>
      <c r="AV291" s="1" t="s">
        <v>911</v>
      </c>
      <c r="AW291" s="1" t="s">
        <v>911</v>
      </c>
      <c r="AX291" s="1" t="s">
        <v>848</v>
      </c>
      <c r="AY291" s="1"/>
      <c r="AZ291" s="1"/>
      <c r="BA291" s="1"/>
      <c r="BB291" s="1"/>
      <c r="BC291" s="1"/>
      <c r="BD291" s="1"/>
      <c r="BE291" s="147">
        <f t="shared" si="7"/>
        <v>18873180</v>
      </c>
      <c r="BF291" t="s">
        <v>193</v>
      </c>
    </row>
    <row r="292" spans="1:58" ht="15.75" thickBot="1" x14ac:dyDescent="0.3">
      <c r="A292" s="3" t="s">
        <v>268</v>
      </c>
      <c r="B292" s="3" t="s">
        <v>638</v>
      </c>
      <c r="C292" s="4" t="s">
        <v>661</v>
      </c>
      <c r="D292" s="1" t="s">
        <v>917</v>
      </c>
      <c r="E292" s="2" t="s">
        <v>838</v>
      </c>
      <c r="F292" s="1">
        <v>17990</v>
      </c>
      <c r="G292" s="1">
        <v>1686203</v>
      </c>
      <c r="H292" s="1">
        <v>1</v>
      </c>
      <c r="I292" s="1">
        <v>11803419</v>
      </c>
      <c r="J292" s="1">
        <v>7</v>
      </c>
      <c r="K292" s="1"/>
      <c r="L292" s="1"/>
      <c r="M292" s="1"/>
      <c r="N292" s="1"/>
      <c r="O292" s="67">
        <v>1686203</v>
      </c>
      <c r="P292" s="1">
        <v>1686203</v>
      </c>
      <c r="Q292" s="1">
        <v>1686203</v>
      </c>
      <c r="R292" s="1">
        <v>1686203</v>
      </c>
      <c r="S292" s="1">
        <v>1686203</v>
      </c>
      <c r="T292" s="1">
        <v>1686203</v>
      </c>
      <c r="U292" s="1">
        <v>1686203</v>
      </c>
      <c r="V292" s="1"/>
      <c r="W292" s="1"/>
      <c r="X292" s="1"/>
      <c r="Y292" s="1"/>
      <c r="Z292" s="1"/>
      <c r="AA292" s="1"/>
      <c r="AB292" s="1"/>
      <c r="AC292" s="1"/>
      <c r="AD292" s="1"/>
      <c r="AE292" s="1"/>
      <c r="AF292" s="1"/>
      <c r="AG292" s="1"/>
      <c r="AH292" s="1"/>
      <c r="AI292" s="1"/>
      <c r="AJ292" s="1"/>
      <c r="AK292" s="1"/>
      <c r="AL292" s="1"/>
      <c r="AM292" s="1"/>
      <c r="AN292" s="1"/>
      <c r="AO292" s="1"/>
      <c r="AP292" s="1"/>
      <c r="AQ292" s="1"/>
      <c r="AR292" s="1" t="s">
        <v>839</v>
      </c>
      <c r="AS292" s="1" t="s">
        <v>927</v>
      </c>
      <c r="AT292" s="1" t="s">
        <v>928</v>
      </c>
      <c r="AU292" s="1" t="s">
        <v>854</v>
      </c>
      <c r="AV292" s="1" t="s">
        <v>929</v>
      </c>
      <c r="AW292" s="1" t="s">
        <v>929</v>
      </c>
      <c r="AX292" s="1" t="s">
        <v>850</v>
      </c>
      <c r="AY292" s="1"/>
      <c r="AZ292" s="1"/>
      <c r="BA292" s="1"/>
      <c r="BB292" s="1"/>
      <c r="BC292" s="1"/>
      <c r="BD292" s="1"/>
      <c r="BE292" s="147">
        <f t="shared" si="7"/>
        <v>11803419</v>
      </c>
      <c r="BF292" t="s">
        <v>193</v>
      </c>
    </row>
    <row r="293" spans="1:58" ht="15.75" thickBot="1" x14ac:dyDescent="0.3">
      <c r="A293" s="3" t="s">
        <v>263</v>
      </c>
      <c r="B293" s="3" t="s">
        <v>663</v>
      </c>
      <c r="C293" s="4" t="s">
        <v>661</v>
      </c>
      <c r="D293" s="1" t="s">
        <v>917</v>
      </c>
      <c r="E293" s="2" t="s">
        <v>838</v>
      </c>
      <c r="F293" s="1">
        <v>56213</v>
      </c>
      <c r="G293" s="1">
        <v>1199979</v>
      </c>
      <c r="H293" s="1">
        <v>1</v>
      </c>
      <c r="I293" s="1">
        <v>11999789</v>
      </c>
      <c r="J293" s="1">
        <v>10</v>
      </c>
      <c r="K293" s="1"/>
      <c r="L293" s="1"/>
      <c r="M293" s="1"/>
      <c r="N293" s="1"/>
      <c r="O293" s="67">
        <v>1199979</v>
      </c>
      <c r="P293" s="1">
        <v>1199979</v>
      </c>
      <c r="Q293" s="1">
        <v>1199979</v>
      </c>
      <c r="R293" s="1">
        <v>1199979</v>
      </c>
      <c r="S293" s="1">
        <v>1199979</v>
      </c>
      <c r="T293" s="1">
        <v>1199979</v>
      </c>
      <c r="U293" s="1">
        <v>1199979</v>
      </c>
      <c r="V293" s="1">
        <v>1199979</v>
      </c>
      <c r="W293" s="1">
        <v>1199979</v>
      </c>
      <c r="X293" s="1">
        <v>1199979</v>
      </c>
      <c r="Y293" s="1"/>
      <c r="Z293" s="1"/>
      <c r="AA293" s="1"/>
      <c r="AB293" s="1"/>
      <c r="AC293" s="1"/>
      <c r="AD293" s="1"/>
      <c r="AE293" s="1"/>
      <c r="AF293" s="1"/>
      <c r="AG293" s="1"/>
      <c r="AH293" s="1"/>
      <c r="AI293" s="1"/>
      <c r="AJ293" s="1"/>
      <c r="AK293" s="1"/>
      <c r="AL293" s="1"/>
      <c r="AM293" s="1"/>
      <c r="AN293" s="1"/>
      <c r="AO293" s="1"/>
      <c r="AP293" s="1"/>
      <c r="AQ293" s="1"/>
      <c r="AR293" s="1" t="s">
        <v>839</v>
      </c>
      <c r="AS293" s="1" t="s">
        <v>927</v>
      </c>
      <c r="AT293" s="1" t="s">
        <v>928</v>
      </c>
      <c r="AU293" s="1" t="s">
        <v>854</v>
      </c>
      <c r="AV293" s="1" t="s">
        <v>911</v>
      </c>
      <c r="AW293" s="1" t="s">
        <v>911</v>
      </c>
      <c r="AX293" s="1" t="s">
        <v>848</v>
      </c>
      <c r="AY293" s="1"/>
      <c r="AZ293" s="1"/>
      <c r="BA293" s="1"/>
      <c r="BB293" s="1"/>
      <c r="BC293" s="1"/>
      <c r="BD293" s="1"/>
      <c r="BE293" s="147">
        <f t="shared" si="7"/>
        <v>11999789</v>
      </c>
      <c r="BF293" t="s">
        <v>193</v>
      </c>
    </row>
    <row r="294" spans="1:58" ht="15.75" thickBot="1" x14ac:dyDescent="0.3">
      <c r="A294" s="3" t="s">
        <v>263</v>
      </c>
      <c r="B294" s="3" t="s">
        <v>664</v>
      </c>
      <c r="C294" s="4" t="s">
        <v>661</v>
      </c>
      <c r="D294" s="1" t="s">
        <v>917</v>
      </c>
      <c r="E294" s="2" t="s">
        <v>838</v>
      </c>
      <c r="F294" s="1">
        <v>10032</v>
      </c>
      <c r="G294" s="1">
        <v>756664</v>
      </c>
      <c r="H294" s="1">
        <v>1</v>
      </c>
      <c r="I294" s="1">
        <v>9715563</v>
      </c>
      <c r="J294" s="1">
        <v>15</v>
      </c>
      <c r="K294" s="1"/>
      <c r="L294" s="1"/>
      <c r="M294" s="1"/>
      <c r="N294" s="1"/>
      <c r="O294" s="67">
        <v>756664</v>
      </c>
      <c r="P294" s="1">
        <v>756664</v>
      </c>
      <c r="Q294" s="1">
        <v>756664</v>
      </c>
      <c r="R294" s="1">
        <v>756664</v>
      </c>
      <c r="S294" s="1">
        <v>756664</v>
      </c>
      <c r="T294" s="1">
        <v>756664</v>
      </c>
      <c r="U294" s="1">
        <v>756664</v>
      </c>
      <c r="V294" s="1">
        <v>552365</v>
      </c>
      <c r="W294" s="1">
        <v>552365</v>
      </c>
      <c r="X294" s="1">
        <v>552365</v>
      </c>
      <c r="Y294" s="1">
        <v>552365</v>
      </c>
      <c r="Z294" s="1">
        <v>552365</v>
      </c>
      <c r="AA294" s="1">
        <v>552365</v>
      </c>
      <c r="AB294" s="1">
        <v>552365</v>
      </c>
      <c r="AC294" s="1">
        <v>552365</v>
      </c>
      <c r="AD294" s="1"/>
      <c r="AE294" s="1"/>
      <c r="AF294" s="1"/>
      <c r="AG294" s="1"/>
      <c r="AH294" s="1"/>
      <c r="AI294" s="1"/>
      <c r="AJ294" s="1"/>
      <c r="AK294" s="1"/>
      <c r="AL294" s="1"/>
      <c r="AM294" s="1"/>
      <c r="AN294" s="1"/>
      <c r="AO294" s="1"/>
      <c r="AP294" s="1"/>
      <c r="AQ294" s="1"/>
      <c r="AR294" s="1" t="s">
        <v>839</v>
      </c>
      <c r="AS294" s="1" t="s">
        <v>927</v>
      </c>
      <c r="AT294" s="1" t="s">
        <v>928</v>
      </c>
      <c r="AU294" s="1" t="s">
        <v>854</v>
      </c>
      <c r="AV294" s="1" t="s">
        <v>911</v>
      </c>
      <c r="AW294" s="1" t="s">
        <v>911</v>
      </c>
      <c r="AX294" s="1" t="s">
        <v>848</v>
      </c>
      <c r="AY294" s="1"/>
      <c r="AZ294" s="1"/>
      <c r="BA294" s="1"/>
      <c r="BB294" s="1"/>
      <c r="BC294" s="1"/>
      <c r="BD294" s="1"/>
      <c r="BE294" s="147">
        <f t="shared" si="7"/>
        <v>9715563</v>
      </c>
      <c r="BF294" t="s">
        <v>193</v>
      </c>
    </row>
    <row r="295" spans="1:58" ht="15.75" thickBot="1" x14ac:dyDescent="0.3">
      <c r="A295" s="3" t="s">
        <v>263</v>
      </c>
      <c r="B295" s="3" t="s">
        <v>643</v>
      </c>
      <c r="C295" s="4" t="s">
        <v>661</v>
      </c>
      <c r="D295" s="1" t="s">
        <v>917</v>
      </c>
      <c r="E295" s="2" t="s">
        <v>838</v>
      </c>
      <c r="F295" s="1">
        <v>38291</v>
      </c>
      <c r="G295" s="1">
        <v>710620</v>
      </c>
      <c r="H295" s="1">
        <v>1</v>
      </c>
      <c r="I295" s="1">
        <v>5684961</v>
      </c>
      <c r="J295" s="1">
        <v>8</v>
      </c>
      <c r="K295" s="1"/>
      <c r="L295" s="1"/>
      <c r="M295" s="1"/>
      <c r="N295" s="1"/>
      <c r="O295" s="67">
        <v>710620</v>
      </c>
      <c r="P295" s="1">
        <v>710620</v>
      </c>
      <c r="Q295" s="1">
        <v>710620</v>
      </c>
      <c r="R295" s="1">
        <v>710620</v>
      </c>
      <c r="S295" s="1">
        <v>710620</v>
      </c>
      <c r="T295" s="1">
        <v>710620</v>
      </c>
      <c r="U295" s="1">
        <v>710620</v>
      </c>
      <c r="V295" s="1">
        <v>710620</v>
      </c>
      <c r="W295" s="1"/>
      <c r="X295" s="1"/>
      <c r="Y295" s="1"/>
      <c r="Z295" s="1"/>
      <c r="AA295" s="1"/>
      <c r="AB295" s="1"/>
      <c r="AC295" s="1"/>
      <c r="AD295" s="1"/>
      <c r="AE295" s="1"/>
      <c r="AF295" s="1"/>
      <c r="AG295" s="1"/>
      <c r="AH295" s="1"/>
      <c r="AI295" s="1"/>
      <c r="AJ295" s="1"/>
      <c r="AK295" s="1"/>
      <c r="AL295" s="1"/>
      <c r="AM295" s="1"/>
      <c r="AN295" s="1"/>
      <c r="AO295" s="1"/>
      <c r="AP295" s="1"/>
      <c r="AQ295" s="1"/>
      <c r="AR295" s="1" t="s">
        <v>839</v>
      </c>
      <c r="AS295" s="1" t="s">
        <v>927</v>
      </c>
      <c r="AT295" s="1" t="s">
        <v>928</v>
      </c>
      <c r="AU295" s="1" t="s">
        <v>854</v>
      </c>
      <c r="AV295" s="1" t="s">
        <v>909</v>
      </c>
      <c r="AW295" s="1" t="s">
        <v>909</v>
      </c>
      <c r="AX295" s="1" t="s">
        <v>848</v>
      </c>
      <c r="AY295" s="1"/>
      <c r="AZ295" s="1"/>
      <c r="BA295" s="1"/>
      <c r="BB295" s="1"/>
      <c r="BC295" s="1"/>
      <c r="BD295" s="1"/>
      <c r="BE295" s="147">
        <f t="shared" si="7"/>
        <v>5684961</v>
      </c>
      <c r="BF295" t="s">
        <v>193</v>
      </c>
    </row>
    <row r="296" spans="1:58" ht="15.75" thickBot="1" x14ac:dyDescent="0.3">
      <c r="A296" s="3" t="s">
        <v>263</v>
      </c>
      <c r="B296" s="3" t="s">
        <v>665</v>
      </c>
      <c r="C296" s="4" t="s">
        <v>661</v>
      </c>
      <c r="D296" s="1" t="s">
        <v>917</v>
      </c>
      <c r="E296" s="2" t="s">
        <v>838</v>
      </c>
      <c r="F296" s="1">
        <v>19028</v>
      </c>
      <c r="G296" s="1">
        <v>570574</v>
      </c>
      <c r="H296" s="1">
        <v>1</v>
      </c>
      <c r="I296" s="1">
        <v>5140868</v>
      </c>
      <c r="J296" s="1">
        <v>10</v>
      </c>
      <c r="K296" s="1"/>
      <c r="L296" s="1"/>
      <c r="M296" s="1"/>
      <c r="N296" s="1"/>
      <c r="O296" s="67">
        <v>570574</v>
      </c>
      <c r="P296" s="1">
        <v>570574</v>
      </c>
      <c r="Q296" s="1">
        <v>570574</v>
      </c>
      <c r="R296" s="1">
        <v>570574</v>
      </c>
      <c r="S296" s="1">
        <v>570574</v>
      </c>
      <c r="T296" s="1">
        <v>570574</v>
      </c>
      <c r="U296" s="1">
        <v>570574</v>
      </c>
      <c r="V296" s="1">
        <v>382284</v>
      </c>
      <c r="W296" s="1">
        <v>382284</v>
      </c>
      <c r="X296" s="1">
        <v>382284</v>
      </c>
      <c r="Y296" s="1"/>
      <c r="Z296" s="1"/>
      <c r="AA296" s="1"/>
      <c r="AB296" s="1"/>
      <c r="AC296" s="1"/>
      <c r="AD296" s="1"/>
      <c r="AE296" s="1"/>
      <c r="AF296" s="1"/>
      <c r="AG296" s="1"/>
      <c r="AH296" s="1"/>
      <c r="AI296" s="1"/>
      <c r="AJ296" s="1"/>
      <c r="AK296" s="1"/>
      <c r="AL296" s="1"/>
      <c r="AM296" s="1"/>
      <c r="AN296" s="1"/>
      <c r="AO296" s="1"/>
      <c r="AP296" s="1"/>
      <c r="AQ296" s="1"/>
      <c r="AR296" s="1" t="s">
        <v>839</v>
      </c>
      <c r="AS296" s="1" t="s">
        <v>927</v>
      </c>
      <c r="AT296" s="1" t="s">
        <v>928</v>
      </c>
      <c r="AU296" s="1" t="s">
        <v>854</v>
      </c>
      <c r="AV296" s="1" t="s">
        <v>919</v>
      </c>
      <c r="AW296" s="1" t="s">
        <v>919</v>
      </c>
      <c r="AX296" s="1" t="s">
        <v>848</v>
      </c>
      <c r="AY296" s="1"/>
      <c r="AZ296" s="1"/>
      <c r="BA296" s="1"/>
      <c r="BB296" s="1"/>
      <c r="BC296" s="1"/>
      <c r="BD296" s="1"/>
      <c r="BE296" s="147">
        <f t="shared" si="7"/>
        <v>5140868</v>
      </c>
      <c r="BF296" t="s">
        <v>193</v>
      </c>
    </row>
    <row r="297" spans="1:58" ht="15.75" thickBot="1" x14ac:dyDescent="0.3">
      <c r="A297" s="3" t="s">
        <v>215</v>
      </c>
      <c r="B297" s="3" t="s">
        <v>645</v>
      </c>
      <c r="C297" s="4" t="s">
        <v>661</v>
      </c>
      <c r="D297" s="1" t="s">
        <v>917</v>
      </c>
      <c r="E297" s="2" t="s">
        <v>838</v>
      </c>
      <c r="F297" s="1">
        <v>9277</v>
      </c>
      <c r="G297" s="1">
        <v>308418</v>
      </c>
      <c r="H297" s="1">
        <v>1</v>
      </c>
      <c r="I297" s="1">
        <v>3084178</v>
      </c>
      <c r="J297" s="1">
        <v>10</v>
      </c>
      <c r="K297" s="1"/>
      <c r="L297" s="1"/>
      <c r="M297" s="1"/>
      <c r="N297" s="1"/>
      <c r="O297" s="67">
        <v>308418</v>
      </c>
      <c r="P297" s="1">
        <v>308418</v>
      </c>
      <c r="Q297" s="1">
        <v>308418</v>
      </c>
      <c r="R297" s="1">
        <v>308418</v>
      </c>
      <c r="S297" s="1">
        <v>308418</v>
      </c>
      <c r="T297" s="1">
        <v>308418</v>
      </c>
      <c r="U297" s="1">
        <v>308418</v>
      </c>
      <c r="V297" s="1">
        <v>308418</v>
      </c>
      <c r="W297" s="1">
        <v>308418</v>
      </c>
      <c r="X297" s="1">
        <v>308418</v>
      </c>
      <c r="Y297" s="1"/>
      <c r="Z297" s="1"/>
      <c r="AA297" s="1"/>
      <c r="AB297" s="1"/>
      <c r="AC297" s="1"/>
      <c r="AD297" s="1"/>
      <c r="AE297" s="1"/>
      <c r="AF297" s="1"/>
      <c r="AG297" s="1"/>
      <c r="AH297" s="1"/>
      <c r="AI297" s="1"/>
      <c r="AJ297" s="1"/>
      <c r="AK297" s="1"/>
      <c r="AL297" s="1"/>
      <c r="AM297" s="1"/>
      <c r="AN297" s="1"/>
      <c r="AO297" s="1"/>
      <c r="AP297" s="1"/>
      <c r="AQ297" s="1"/>
      <c r="AR297" s="1" t="s">
        <v>839</v>
      </c>
      <c r="AS297" s="1" t="s">
        <v>927</v>
      </c>
      <c r="AT297" s="1" t="s">
        <v>928</v>
      </c>
      <c r="AU297" s="1" t="s">
        <v>854</v>
      </c>
      <c r="AV297" s="1" t="s">
        <v>930</v>
      </c>
      <c r="AW297" s="1" t="s">
        <v>930</v>
      </c>
      <c r="AX297" s="1" t="s">
        <v>877</v>
      </c>
      <c r="AY297" s="1"/>
      <c r="AZ297" s="1"/>
      <c r="BA297" s="1"/>
      <c r="BB297" s="1"/>
      <c r="BC297" s="1"/>
      <c r="BD297" s="1"/>
      <c r="BE297" s="147">
        <f t="shared" si="7"/>
        <v>3084178</v>
      </c>
      <c r="BF297" t="s">
        <v>193</v>
      </c>
    </row>
    <row r="298" spans="1:58" ht="15.75" thickBot="1" x14ac:dyDescent="0.3">
      <c r="A298" s="3" t="s">
        <v>267</v>
      </c>
      <c r="B298" s="3" t="s">
        <v>666</v>
      </c>
      <c r="C298" s="4" t="s">
        <v>661</v>
      </c>
      <c r="D298" s="1" t="s">
        <v>917</v>
      </c>
      <c r="E298" s="2" t="s">
        <v>838</v>
      </c>
      <c r="F298" s="1">
        <v>10350</v>
      </c>
      <c r="G298" s="1">
        <v>298980</v>
      </c>
      <c r="H298" s="1">
        <v>1</v>
      </c>
      <c r="I298" s="1">
        <v>5979609</v>
      </c>
      <c r="J298" s="1">
        <v>20</v>
      </c>
      <c r="K298" s="1"/>
      <c r="L298" s="1"/>
      <c r="M298" s="1"/>
      <c r="N298" s="1"/>
      <c r="O298" s="67">
        <v>298980</v>
      </c>
      <c r="P298" s="1">
        <v>298980</v>
      </c>
      <c r="Q298" s="1">
        <v>298980</v>
      </c>
      <c r="R298" s="1">
        <v>298980</v>
      </c>
      <c r="S298" s="1">
        <v>298980</v>
      </c>
      <c r="T298" s="1">
        <v>298980</v>
      </c>
      <c r="U298" s="1">
        <v>298980</v>
      </c>
      <c r="V298" s="1">
        <v>298980</v>
      </c>
      <c r="W298" s="1">
        <v>298980</v>
      </c>
      <c r="X298" s="1">
        <v>298980</v>
      </c>
      <c r="Y298" s="1">
        <v>298980</v>
      </c>
      <c r="Z298" s="1">
        <v>298980</v>
      </c>
      <c r="AA298" s="1">
        <v>298980</v>
      </c>
      <c r="AB298" s="1">
        <v>298980</v>
      </c>
      <c r="AC298" s="1">
        <v>298980</v>
      </c>
      <c r="AD298" s="1">
        <v>298980</v>
      </c>
      <c r="AE298" s="1">
        <v>298980</v>
      </c>
      <c r="AF298" s="1">
        <v>298980</v>
      </c>
      <c r="AG298" s="1">
        <v>298980</v>
      </c>
      <c r="AH298" s="1">
        <v>298980</v>
      </c>
      <c r="AI298" s="1"/>
      <c r="AJ298" s="1"/>
      <c r="AK298" s="1"/>
      <c r="AL298" s="1"/>
      <c r="AM298" s="1"/>
      <c r="AN298" s="1"/>
      <c r="AO298" s="1"/>
      <c r="AP298" s="1"/>
      <c r="AQ298" s="1"/>
      <c r="AR298" s="1" t="s">
        <v>839</v>
      </c>
      <c r="AS298" s="1" t="s">
        <v>927</v>
      </c>
      <c r="AT298" s="1" t="s">
        <v>928</v>
      </c>
      <c r="AU298" s="1" t="s">
        <v>854</v>
      </c>
      <c r="AV298" s="1" t="s">
        <v>935</v>
      </c>
      <c r="AW298" s="1" t="s">
        <v>935</v>
      </c>
      <c r="AX298" s="1" t="s">
        <v>879</v>
      </c>
      <c r="AY298" s="1"/>
      <c r="AZ298" s="1"/>
      <c r="BA298" s="1"/>
      <c r="BB298" s="1"/>
      <c r="BC298" s="1"/>
      <c r="BD298" s="1"/>
      <c r="BE298" s="147">
        <f t="shared" si="7"/>
        <v>5979609</v>
      </c>
      <c r="BF298" t="s">
        <v>193</v>
      </c>
    </row>
    <row r="299" spans="1:58" ht="15.75" thickBot="1" x14ac:dyDescent="0.3">
      <c r="A299" s="3" t="s">
        <v>215</v>
      </c>
      <c r="B299" s="3" t="s">
        <v>667</v>
      </c>
      <c r="C299" s="4" t="s">
        <v>661</v>
      </c>
      <c r="D299" s="1" t="s">
        <v>917</v>
      </c>
      <c r="E299" s="2" t="s">
        <v>838</v>
      </c>
      <c r="F299" s="1">
        <v>5500</v>
      </c>
      <c r="G299" s="1">
        <v>245622</v>
      </c>
      <c r="H299" s="1">
        <v>1</v>
      </c>
      <c r="I299" s="1">
        <v>2456220</v>
      </c>
      <c r="J299" s="1">
        <v>10</v>
      </c>
      <c r="K299" s="1"/>
      <c r="L299" s="1"/>
      <c r="M299" s="1"/>
      <c r="N299" s="1"/>
      <c r="O299" s="67">
        <v>245622</v>
      </c>
      <c r="P299" s="1">
        <v>245622</v>
      </c>
      <c r="Q299" s="1">
        <v>245622</v>
      </c>
      <c r="R299" s="1">
        <v>245622</v>
      </c>
      <c r="S299" s="1">
        <v>245622</v>
      </c>
      <c r="T299" s="1">
        <v>245622</v>
      </c>
      <c r="U299" s="1">
        <v>245622</v>
      </c>
      <c r="V299" s="1">
        <v>245622</v>
      </c>
      <c r="W299" s="1">
        <v>245622</v>
      </c>
      <c r="X299" s="1">
        <v>245622</v>
      </c>
      <c r="Y299" s="1"/>
      <c r="Z299" s="1"/>
      <c r="AA299" s="1"/>
      <c r="AB299" s="1"/>
      <c r="AC299" s="1"/>
      <c r="AD299" s="1"/>
      <c r="AE299" s="1"/>
      <c r="AF299" s="1"/>
      <c r="AG299" s="1"/>
      <c r="AH299" s="1"/>
      <c r="AI299" s="1"/>
      <c r="AJ299" s="1"/>
      <c r="AK299" s="1"/>
      <c r="AL299" s="1"/>
      <c r="AM299" s="1"/>
      <c r="AN299" s="1"/>
      <c r="AO299" s="1"/>
      <c r="AP299" s="1"/>
      <c r="AQ299" s="1"/>
      <c r="AR299" s="1" t="s">
        <v>839</v>
      </c>
      <c r="AS299" s="1" t="s">
        <v>927</v>
      </c>
      <c r="AT299" s="1" t="s">
        <v>928</v>
      </c>
      <c r="AU299" s="1" t="s">
        <v>854</v>
      </c>
      <c r="AV299" s="1" t="s">
        <v>936</v>
      </c>
      <c r="AW299" s="1" t="s">
        <v>936</v>
      </c>
      <c r="AX299" s="1" t="s">
        <v>877</v>
      </c>
      <c r="AY299" s="1"/>
      <c r="AZ299" s="1"/>
      <c r="BA299" s="1"/>
      <c r="BB299" s="1"/>
      <c r="BC299" s="1"/>
      <c r="BD299" s="1"/>
      <c r="BE299" s="147">
        <f t="shared" si="7"/>
        <v>2456220</v>
      </c>
      <c r="BF299" t="s">
        <v>193</v>
      </c>
    </row>
    <row r="300" spans="1:58" ht="15.75" thickBot="1" x14ac:dyDescent="0.3">
      <c r="A300" s="3" t="s">
        <v>405</v>
      </c>
      <c r="B300" s="3" t="s">
        <v>668</v>
      </c>
      <c r="C300" s="4" t="s">
        <v>661</v>
      </c>
      <c r="D300" s="1" t="s">
        <v>917</v>
      </c>
      <c r="E300" s="2" t="s">
        <v>838</v>
      </c>
      <c r="F300" s="1">
        <v>1932</v>
      </c>
      <c r="G300" s="1">
        <v>27135</v>
      </c>
      <c r="H300" s="1">
        <v>1</v>
      </c>
      <c r="I300" s="1">
        <v>407018</v>
      </c>
      <c r="J300" s="1">
        <v>15</v>
      </c>
      <c r="K300" s="1"/>
      <c r="L300" s="1"/>
      <c r="M300" s="1"/>
      <c r="N300" s="1"/>
      <c r="O300" s="67">
        <v>27135</v>
      </c>
      <c r="P300" s="1">
        <v>27135</v>
      </c>
      <c r="Q300" s="1">
        <v>27135</v>
      </c>
      <c r="R300" s="1">
        <v>27135</v>
      </c>
      <c r="S300" s="1">
        <v>27135</v>
      </c>
      <c r="T300" s="1">
        <v>27135</v>
      </c>
      <c r="U300" s="1">
        <v>27135</v>
      </c>
      <c r="V300" s="1">
        <v>27135</v>
      </c>
      <c r="W300" s="1">
        <v>27135</v>
      </c>
      <c r="X300" s="1">
        <v>27135</v>
      </c>
      <c r="Y300" s="1">
        <v>27135</v>
      </c>
      <c r="Z300" s="1">
        <v>27135</v>
      </c>
      <c r="AA300" s="1">
        <v>27135</v>
      </c>
      <c r="AB300" s="1">
        <v>27135</v>
      </c>
      <c r="AC300" s="1">
        <v>27135</v>
      </c>
      <c r="AD300" s="1"/>
      <c r="AE300" s="1"/>
      <c r="AF300" s="1"/>
      <c r="AG300" s="1"/>
      <c r="AH300" s="1"/>
      <c r="AI300" s="1"/>
      <c r="AJ300" s="1"/>
      <c r="AK300" s="1"/>
      <c r="AL300" s="1"/>
      <c r="AM300" s="1"/>
      <c r="AN300" s="1"/>
      <c r="AO300" s="1"/>
      <c r="AP300" s="1"/>
      <c r="AQ300" s="1"/>
      <c r="AR300" s="1" t="s">
        <v>839</v>
      </c>
      <c r="AS300" s="1" t="s">
        <v>927</v>
      </c>
      <c r="AT300" s="1" t="s">
        <v>928</v>
      </c>
      <c r="AU300" s="1" t="s">
        <v>854</v>
      </c>
      <c r="AV300" s="1" t="s">
        <v>937</v>
      </c>
      <c r="AW300" s="1" t="s">
        <v>937</v>
      </c>
      <c r="AX300" s="1" t="s">
        <v>877</v>
      </c>
      <c r="AY300" s="1"/>
      <c r="AZ300" s="1"/>
      <c r="BA300" s="1"/>
      <c r="BB300" s="1"/>
      <c r="BC300" s="1"/>
      <c r="BD300" s="1"/>
      <c r="BE300" s="147">
        <f t="shared" si="7"/>
        <v>407018</v>
      </c>
      <c r="BF300" t="s">
        <v>193</v>
      </c>
    </row>
    <row r="301" spans="1:58" ht="15.75" thickBot="1" x14ac:dyDescent="0.3">
      <c r="A301" s="3" t="s">
        <v>215</v>
      </c>
      <c r="B301" s="3" t="s">
        <v>644</v>
      </c>
      <c r="C301" s="4" t="s">
        <v>661</v>
      </c>
      <c r="D301" s="1" t="s">
        <v>917</v>
      </c>
      <c r="E301" s="2" t="s">
        <v>838</v>
      </c>
      <c r="F301" s="1">
        <v>1065</v>
      </c>
      <c r="G301" s="1">
        <v>18632</v>
      </c>
      <c r="H301" s="1">
        <v>1</v>
      </c>
      <c r="I301" s="1">
        <v>37263</v>
      </c>
      <c r="J301" s="1">
        <v>2</v>
      </c>
      <c r="K301" s="1"/>
      <c r="L301" s="1"/>
      <c r="M301" s="1"/>
      <c r="N301" s="1"/>
      <c r="O301" s="67">
        <v>18632</v>
      </c>
      <c r="P301" s="1">
        <v>18632</v>
      </c>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t="s">
        <v>839</v>
      </c>
      <c r="AS301" s="1" t="s">
        <v>927</v>
      </c>
      <c r="AT301" s="1" t="s">
        <v>928</v>
      </c>
      <c r="AU301" s="1" t="s">
        <v>854</v>
      </c>
      <c r="AV301" s="1" t="s">
        <v>931</v>
      </c>
      <c r="AW301" s="1" t="s">
        <v>931</v>
      </c>
      <c r="AX301" s="1" t="s">
        <v>877</v>
      </c>
      <c r="AY301" s="1"/>
      <c r="AZ301" s="1"/>
      <c r="BA301" s="1"/>
      <c r="BB301" s="1"/>
      <c r="BC301" s="1"/>
      <c r="BD301" s="1"/>
      <c r="BE301" s="147">
        <f t="shared" si="7"/>
        <v>37263</v>
      </c>
      <c r="BF301" t="s">
        <v>193</v>
      </c>
    </row>
    <row r="302" spans="1:58" ht="15.75" thickBot="1" x14ac:dyDescent="0.3">
      <c r="A302" s="3" t="s">
        <v>215</v>
      </c>
      <c r="B302" s="3" t="s">
        <v>650</v>
      </c>
      <c r="C302" s="4" t="s">
        <v>661</v>
      </c>
      <c r="D302" s="1" t="s">
        <v>917</v>
      </c>
      <c r="E302" s="2" t="s">
        <v>838</v>
      </c>
      <c r="F302" s="1">
        <v>2200</v>
      </c>
      <c r="G302" s="1">
        <v>10824</v>
      </c>
      <c r="H302" s="1">
        <v>1</v>
      </c>
      <c r="I302" s="1">
        <v>108243</v>
      </c>
      <c r="J302" s="1">
        <v>10</v>
      </c>
      <c r="K302" s="1"/>
      <c r="L302" s="1"/>
      <c r="M302" s="1"/>
      <c r="N302" s="1"/>
      <c r="O302" s="67">
        <v>10824</v>
      </c>
      <c r="P302" s="1">
        <v>10824</v>
      </c>
      <c r="Q302" s="1">
        <v>10824</v>
      </c>
      <c r="R302" s="1">
        <v>10824</v>
      </c>
      <c r="S302" s="1">
        <v>10824</v>
      </c>
      <c r="T302" s="1">
        <v>10824</v>
      </c>
      <c r="U302" s="1">
        <v>10824</v>
      </c>
      <c r="V302" s="1">
        <v>10824</v>
      </c>
      <c r="W302" s="1">
        <v>10824</v>
      </c>
      <c r="X302" s="1">
        <v>10824</v>
      </c>
      <c r="Y302" s="1"/>
      <c r="Z302" s="1"/>
      <c r="AA302" s="1"/>
      <c r="AB302" s="1"/>
      <c r="AC302" s="1"/>
      <c r="AD302" s="1"/>
      <c r="AE302" s="1"/>
      <c r="AF302" s="1"/>
      <c r="AG302" s="1"/>
      <c r="AH302" s="1"/>
      <c r="AI302" s="1"/>
      <c r="AJ302" s="1"/>
      <c r="AK302" s="1"/>
      <c r="AL302" s="1"/>
      <c r="AM302" s="1"/>
      <c r="AN302" s="1"/>
      <c r="AO302" s="1"/>
      <c r="AP302" s="1"/>
      <c r="AQ302" s="1"/>
      <c r="AR302" s="1" t="s">
        <v>839</v>
      </c>
      <c r="AS302" s="1" t="s">
        <v>927</v>
      </c>
      <c r="AT302" s="1" t="s">
        <v>928</v>
      </c>
      <c r="AU302" s="1" t="s">
        <v>854</v>
      </c>
      <c r="AV302" s="1" t="s">
        <v>933</v>
      </c>
      <c r="AW302" s="1" t="s">
        <v>933</v>
      </c>
      <c r="AX302" s="1" t="s">
        <v>877</v>
      </c>
      <c r="AY302" s="1"/>
      <c r="AZ302" s="1"/>
      <c r="BA302" s="1"/>
      <c r="BB302" s="1"/>
      <c r="BC302" s="1"/>
      <c r="BD302" s="1"/>
      <c r="BE302" s="147">
        <f t="shared" si="7"/>
        <v>108243</v>
      </c>
      <c r="BF302" t="s">
        <v>193</v>
      </c>
    </row>
    <row r="303" spans="1:58" ht="15.75" thickBot="1" x14ac:dyDescent="0.3">
      <c r="A303" s="3" t="s">
        <v>215</v>
      </c>
      <c r="B303" s="3" t="s">
        <v>652</v>
      </c>
      <c r="C303" s="4" t="s">
        <v>661</v>
      </c>
      <c r="D303" s="1" t="s">
        <v>917</v>
      </c>
      <c r="E303" s="2" t="s">
        <v>838</v>
      </c>
      <c r="F303" s="1">
        <v>2824</v>
      </c>
      <c r="G303" s="1">
        <v>9168</v>
      </c>
      <c r="H303" s="1">
        <v>1</v>
      </c>
      <c r="I303" s="1">
        <v>91681</v>
      </c>
      <c r="J303" s="1">
        <v>10</v>
      </c>
      <c r="K303" s="1"/>
      <c r="L303" s="1"/>
      <c r="M303" s="1"/>
      <c r="N303" s="1"/>
      <c r="O303" s="67">
        <v>9168</v>
      </c>
      <c r="P303" s="1">
        <v>9168</v>
      </c>
      <c r="Q303" s="1">
        <v>9168</v>
      </c>
      <c r="R303" s="1">
        <v>9168</v>
      </c>
      <c r="S303" s="1">
        <v>9168</v>
      </c>
      <c r="T303" s="1">
        <v>9168</v>
      </c>
      <c r="U303" s="1">
        <v>9168</v>
      </c>
      <c r="V303" s="1">
        <v>9168</v>
      </c>
      <c r="W303" s="1">
        <v>9168</v>
      </c>
      <c r="X303" s="1">
        <v>9168</v>
      </c>
      <c r="Y303" s="1"/>
      <c r="Z303" s="1"/>
      <c r="AA303" s="1"/>
      <c r="AB303" s="1"/>
      <c r="AC303" s="1"/>
      <c r="AD303" s="1"/>
      <c r="AE303" s="1"/>
      <c r="AF303" s="1"/>
      <c r="AG303" s="1"/>
      <c r="AH303" s="1"/>
      <c r="AI303" s="1"/>
      <c r="AJ303" s="1"/>
      <c r="AK303" s="1"/>
      <c r="AL303" s="1"/>
      <c r="AM303" s="1"/>
      <c r="AN303" s="1"/>
      <c r="AO303" s="1"/>
      <c r="AP303" s="1"/>
      <c r="AQ303" s="1"/>
      <c r="AR303" s="1" t="s">
        <v>839</v>
      </c>
      <c r="AS303" s="1" t="s">
        <v>927</v>
      </c>
      <c r="AT303" s="1" t="s">
        <v>928</v>
      </c>
      <c r="AU303" s="1" t="s">
        <v>854</v>
      </c>
      <c r="AV303" s="1" t="s">
        <v>933</v>
      </c>
      <c r="AW303" s="1" t="s">
        <v>933</v>
      </c>
      <c r="AX303" s="1" t="s">
        <v>877</v>
      </c>
      <c r="AY303" s="1"/>
      <c r="AZ303" s="1"/>
      <c r="BA303" s="1"/>
      <c r="BB303" s="1"/>
      <c r="BC303" s="1"/>
      <c r="BD303" s="1"/>
      <c r="BE303" s="147">
        <f t="shared" si="7"/>
        <v>91681</v>
      </c>
      <c r="BF303" t="s">
        <v>193</v>
      </c>
    </row>
    <row r="304" spans="1:58" ht="15.75" thickBot="1" x14ac:dyDescent="0.3">
      <c r="A304" s="3" t="s">
        <v>263</v>
      </c>
      <c r="B304" s="3" t="s">
        <v>655</v>
      </c>
      <c r="C304" s="4" t="s">
        <v>661</v>
      </c>
      <c r="D304" s="1" t="s">
        <v>917</v>
      </c>
      <c r="E304" s="2" t="s">
        <v>838</v>
      </c>
      <c r="F304" s="1">
        <v>459000</v>
      </c>
      <c r="G304" s="1">
        <v>20001455</v>
      </c>
      <c r="H304" s="1">
        <v>1</v>
      </c>
      <c r="I304" s="1">
        <v>179167431</v>
      </c>
      <c r="J304" s="1">
        <v>10</v>
      </c>
      <c r="K304" s="1"/>
      <c r="L304" s="1"/>
      <c r="M304" s="1"/>
      <c r="N304" s="1"/>
      <c r="O304" s="67">
        <v>20001455</v>
      </c>
      <c r="P304" s="1">
        <v>20001455</v>
      </c>
      <c r="Q304" s="1">
        <v>20001455</v>
      </c>
      <c r="R304" s="1">
        <v>20001455</v>
      </c>
      <c r="S304" s="1">
        <v>20001455</v>
      </c>
      <c r="T304" s="1">
        <v>20001455</v>
      </c>
      <c r="U304" s="1">
        <v>16572192</v>
      </c>
      <c r="V304" s="1">
        <v>14299693</v>
      </c>
      <c r="W304" s="1">
        <v>14143408</v>
      </c>
      <c r="X304" s="1">
        <v>14143408</v>
      </c>
      <c r="Y304" s="1"/>
      <c r="Z304" s="1"/>
      <c r="AA304" s="1"/>
      <c r="AB304" s="1"/>
      <c r="AC304" s="1"/>
      <c r="AD304" s="1"/>
      <c r="AE304" s="1"/>
      <c r="AF304" s="1"/>
      <c r="AG304" s="1"/>
      <c r="AH304" s="1"/>
      <c r="AI304" s="1"/>
      <c r="AJ304" s="1"/>
      <c r="AK304" s="1"/>
      <c r="AL304" s="1"/>
      <c r="AM304" s="1"/>
      <c r="AN304" s="1"/>
      <c r="AO304" s="1"/>
      <c r="AP304" s="1"/>
      <c r="AQ304" s="1"/>
      <c r="AR304" s="1" t="s">
        <v>839</v>
      </c>
      <c r="AS304" s="1" t="s">
        <v>927</v>
      </c>
      <c r="AT304" s="1" t="s">
        <v>928</v>
      </c>
      <c r="AU304" s="1" t="s">
        <v>854</v>
      </c>
      <c r="AV304" s="1" t="s">
        <v>913</v>
      </c>
      <c r="AW304" s="1" t="s">
        <v>913</v>
      </c>
      <c r="AX304" s="1" t="s">
        <v>848</v>
      </c>
      <c r="AY304" s="1"/>
      <c r="AZ304" s="1"/>
      <c r="BA304" s="1"/>
      <c r="BB304" s="1"/>
      <c r="BC304" s="1"/>
      <c r="BD304" s="1"/>
      <c r="BE304" s="147">
        <f t="shared" si="7"/>
        <v>179167431</v>
      </c>
      <c r="BF304" t="s">
        <v>193</v>
      </c>
    </row>
    <row r="305" spans="1:58" ht="15.75" thickBot="1" x14ac:dyDescent="0.3">
      <c r="A305" s="3" t="s">
        <v>669</v>
      </c>
      <c r="B305" s="3" t="s">
        <v>670</v>
      </c>
      <c r="C305" s="4" t="s">
        <v>671</v>
      </c>
      <c r="D305" s="1" t="s">
        <v>917</v>
      </c>
      <c r="E305" s="2" t="s">
        <v>838</v>
      </c>
      <c r="F305" s="1">
        <v>18</v>
      </c>
      <c r="G305" s="1">
        <v>18145</v>
      </c>
      <c r="H305" s="62">
        <v>1</v>
      </c>
      <c r="I305" s="1">
        <v>117941</v>
      </c>
      <c r="J305" s="1">
        <v>7</v>
      </c>
      <c r="K305" s="1"/>
      <c r="L305" s="1"/>
      <c r="M305" s="1"/>
      <c r="N305" s="1"/>
      <c r="O305" s="67">
        <v>18145</v>
      </c>
      <c r="P305" s="1">
        <v>18145</v>
      </c>
      <c r="Q305" s="1">
        <v>18145</v>
      </c>
      <c r="R305" s="1">
        <v>18145</v>
      </c>
      <c r="S305" s="1">
        <v>18145</v>
      </c>
      <c r="T305" s="1">
        <v>18145</v>
      </c>
      <c r="U305" s="1">
        <v>9072</v>
      </c>
      <c r="V305" s="1"/>
      <c r="W305" s="1"/>
      <c r="X305" s="1"/>
      <c r="Y305" s="1"/>
      <c r="Z305" s="1"/>
      <c r="AA305" s="1"/>
      <c r="AB305" s="1"/>
      <c r="AC305" s="1"/>
      <c r="AD305" s="1"/>
      <c r="AE305" s="1"/>
      <c r="AF305" s="1"/>
      <c r="AG305" s="1"/>
      <c r="AH305" s="1"/>
      <c r="AI305" s="1"/>
      <c r="AJ305" s="1"/>
      <c r="AK305" s="1"/>
      <c r="AL305" s="1"/>
      <c r="AM305" s="1"/>
      <c r="AN305" s="1"/>
      <c r="AO305" s="1"/>
      <c r="AP305" s="1"/>
      <c r="AQ305" s="1"/>
      <c r="AR305" s="1" t="s">
        <v>839</v>
      </c>
      <c r="AS305" s="1" t="s">
        <v>938</v>
      </c>
      <c r="AT305" s="1" t="s">
        <v>939</v>
      </c>
      <c r="AU305" s="1" t="s">
        <v>854</v>
      </c>
      <c r="AV305" s="1" t="s">
        <v>871</v>
      </c>
      <c r="AW305" s="1" t="s">
        <v>871</v>
      </c>
      <c r="AX305" s="1" t="s">
        <v>872</v>
      </c>
      <c r="AY305" s="1"/>
      <c r="AZ305" s="1"/>
      <c r="BA305" s="1"/>
      <c r="BB305" s="1"/>
      <c r="BC305" s="1"/>
      <c r="BD305" s="1"/>
      <c r="BE305" s="147">
        <f t="shared" si="7"/>
        <v>117941</v>
      </c>
      <c r="BF305" t="s">
        <v>193</v>
      </c>
    </row>
    <row r="306" spans="1:58" ht="15.75" thickBot="1" x14ac:dyDescent="0.3">
      <c r="A306" s="3" t="s">
        <v>669</v>
      </c>
      <c r="B306" s="3" t="s">
        <v>672</v>
      </c>
      <c r="C306" s="4" t="s">
        <v>673</v>
      </c>
      <c r="D306" s="1" t="s">
        <v>838</v>
      </c>
      <c r="E306" s="2" t="s">
        <v>838</v>
      </c>
      <c r="F306" s="1">
        <v>696</v>
      </c>
      <c r="G306" s="1">
        <v>266646</v>
      </c>
      <c r="H306" s="1">
        <v>1</v>
      </c>
      <c r="I306" s="1">
        <v>2807728</v>
      </c>
      <c r="J306" s="1">
        <v>17</v>
      </c>
      <c r="K306" s="1"/>
      <c r="L306" s="1"/>
      <c r="M306" s="1"/>
      <c r="N306" s="1"/>
      <c r="O306" s="67">
        <v>165160</v>
      </c>
      <c r="P306" s="1">
        <v>165160</v>
      </c>
      <c r="Q306" s="1">
        <v>165160</v>
      </c>
      <c r="R306" s="1">
        <v>165160</v>
      </c>
      <c r="S306" s="1">
        <v>165160</v>
      </c>
      <c r="T306" s="1">
        <v>165160</v>
      </c>
      <c r="U306" s="1">
        <v>165160</v>
      </c>
      <c r="V306" s="1">
        <v>165160</v>
      </c>
      <c r="W306" s="1">
        <v>165160</v>
      </c>
      <c r="X306" s="1">
        <v>165160</v>
      </c>
      <c r="Y306" s="1">
        <v>165160</v>
      </c>
      <c r="Z306" s="1">
        <v>165160</v>
      </c>
      <c r="AA306" s="1">
        <v>165160</v>
      </c>
      <c r="AB306" s="1">
        <v>165160</v>
      </c>
      <c r="AC306" s="1">
        <v>165160</v>
      </c>
      <c r="AD306" s="1">
        <v>165160</v>
      </c>
      <c r="AE306" s="1">
        <v>165160</v>
      </c>
      <c r="AF306" s="1"/>
      <c r="AG306" s="1"/>
      <c r="AH306" s="1"/>
      <c r="AI306" s="1"/>
      <c r="AJ306" s="1"/>
      <c r="AK306" s="1"/>
      <c r="AL306" s="1"/>
      <c r="AM306" s="1"/>
      <c r="AN306" s="1"/>
      <c r="AO306" s="1"/>
      <c r="AP306" s="1"/>
      <c r="AQ306" s="1"/>
      <c r="AR306" s="1" t="s">
        <v>839</v>
      </c>
      <c r="AS306" s="1" t="s">
        <v>938</v>
      </c>
      <c r="AT306" s="1" t="s">
        <v>939</v>
      </c>
      <c r="AU306" s="1" t="s">
        <v>854</v>
      </c>
      <c r="AV306" s="1" t="s">
        <v>871</v>
      </c>
      <c r="AW306" s="1" t="s">
        <v>871</v>
      </c>
      <c r="AX306" s="1" t="s">
        <v>872</v>
      </c>
      <c r="AY306" s="1"/>
      <c r="AZ306" s="1"/>
      <c r="BA306" s="1"/>
      <c r="BB306" s="1"/>
      <c r="BC306" s="1"/>
      <c r="BD306" s="1"/>
      <c r="BE306" s="147">
        <f t="shared" si="7"/>
        <v>2807728</v>
      </c>
      <c r="BF306" t="s">
        <v>816</v>
      </c>
    </row>
    <row r="307" spans="1:58" ht="15.75" thickBot="1" x14ac:dyDescent="0.3">
      <c r="A307" s="3" t="s">
        <v>669</v>
      </c>
      <c r="B307" s="3" t="s">
        <v>674</v>
      </c>
      <c r="C307" s="4" t="s">
        <v>673</v>
      </c>
      <c r="D307" s="1" t="s">
        <v>838</v>
      </c>
      <c r="E307" s="2" t="s">
        <v>838</v>
      </c>
      <c r="F307" s="1">
        <v>219</v>
      </c>
      <c r="G307" s="1">
        <v>15090</v>
      </c>
      <c r="H307" s="1">
        <v>1</v>
      </c>
      <c r="I307" s="1">
        <v>130308</v>
      </c>
      <c r="J307" s="1">
        <v>14</v>
      </c>
      <c r="K307" s="1"/>
      <c r="L307" s="1"/>
      <c r="M307" s="1"/>
      <c r="N307" s="1"/>
      <c r="O307" s="67">
        <v>9308</v>
      </c>
      <c r="P307" s="1">
        <v>9308</v>
      </c>
      <c r="Q307" s="1">
        <v>9308</v>
      </c>
      <c r="R307" s="1">
        <v>9308</v>
      </c>
      <c r="S307" s="1">
        <v>9308</v>
      </c>
      <c r="T307" s="1">
        <v>9308</v>
      </c>
      <c r="U307" s="1">
        <v>9308</v>
      </c>
      <c r="V307" s="1">
        <v>9308</v>
      </c>
      <c r="W307" s="1">
        <v>9308</v>
      </c>
      <c r="X307" s="1">
        <v>9308</v>
      </c>
      <c r="Y307" s="1">
        <v>9308</v>
      </c>
      <c r="Z307" s="1">
        <v>9308</v>
      </c>
      <c r="AA307" s="1">
        <v>9308</v>
      </c>
      <c r="AB307" s="1">
        <v>9308</v>
      </c>
      <c r="AC307" s="1"/>
      <c r="AD307" s="1"/>
      <c r="AE307" s="1"/>
      <c r="AF307" s="1"/>
      <c r="AG307" s="1"/>
      <c r="AH307" s="1"/>
      <c r="AI307" s="1"/>
      <c r="AJ307" s="1"/>
      <c r="AK307" s="1"/>
      <c r="AL307" s="1"/>
      <c r="AM307" s="1"/>
      <c r="AN307" s="1"/>
      <c r="AO307" s="1"/>
      <c r="AP307" s="1"/>
      <c r="AQ307" s="1"/>
      <c r="AR307" s="1" t="s">
        <v>839</v>
      </c>
      <c r="AS307" s="1" t="s">
        <v>938</v>
      </c>
      <c r="AT307" s="1" t="s">
        <v>939</v>
      </c>
      <c r="AU307" s="1" t="s">
        <v>854</v>
      </c>
      <c r="AV307" s="1" t="s">
        <v>873</v>
      </c>
      <c r="AW307" s="1" t="s">
        <v>873</v>
      </c>
      <c r="AX307" s="1" t="s">
        <v>872</v>
      </c>
      <c r="AY307" s="1"/>
      <c r="AZ307" s="1"/>
      <c r="BA307" s="1"/>
      <c r="BB307" s="1"/>
      <c r="BC307" s="1"/>
      <c r="BD307" s="1"/>
      <c r="BE307" s="147">
        <f t="shared" si="7"/>
        <v>130308</v>
      </c>
      <c r="BF307" t="s">
        <v>816</v>
      </c>
    </row>
    <row r="308" spans="1:58" ht="15.75" thickBot="1" x14ac:dyDescent="0.3">
      <c r="A308" s="3" t="s">
        <v>669</v>
      </c>
      <c r="B308" s="3" t="s">
        <v>407</v>
      </c>
      <c r="C308" s="4" t="s">
        <v>673</v>
      </c>
      <c r="D308" s="1" t="s">
        <v>838</v>
      </c>
      <c r="E308" s="2" t="s">
        <v>838</v>
      </c>
      <c r="F308" s="1">
        <v>62</v>
      </c>
      <c r="G308" s="1">
        <v>9888</v>
      </c>
      <c r="H308" s="1">
        <v>1</v>
      </c>
      <c r="I308" s="1">
        <v>96964</v>
      </c>
      <c r="J308" s="1">
        <v>16</v>
      </c>
      <c r="K308" s="1"/>
      <c r="L308" s="1"/>
      <c r="M308" s="1"/>
      <c r="N308" s="1"/>
      <c r="O308" s="67">
        <v>6060</v>
      </c>
      <c r="P308" s="1">
        <v>6060</v>
      </c>
      <c r="Q308" s="1">
        <v>6060</v>
      </c>
      <c r="R308" s="1">
        <v>6060</v>
      </c>
      <c r="S308" s="1">
        <v>6060</v>
      </c>
      <c r="T308" s="1">
        <v>6060</v>
      </c>
      <c r="U308" s="1">
        <v>6060</v>
      </c>
      <c r="V308" s="1">
        <v>6060</v>
      </c>
      <c r="W308" s="1">
        <v>6060</v>
      </c>
      <c r="X308" s="1">
        <v>6060</v>
      </c>
      <c r="Y308" s="1">
        <v>6060</v>
      </c>
      <c r="Z308" s="1">
        <v>6060</v>
      </c>
      <c r="AA308" s="1">
        <v>6060</v>
      </c>
      <c r="AB308" s="1">
        <v>6060</v>
      </c>
      <c r="AC308" s="1">
        <v>6060</v>
      </c>
      <c r="AD308" s="1">
        <v>6060</v>
      </c>
      <c r="AE308" s="1"/>
      <c r="AF308" s="1"/>
      <c r="AG308" s="1"/>
      <c r="AH308" s="1"/>
      <c r="AI308" s="1"/>
      <c r="AJ308" s="1"/>
      <c r="AK308" s="1"/>
      <c r="AL308" s="1"/>
      <c r="AM308" s="1"/>
      <c r="AN308" s="1"/>
      <c r="AO308" s="1"/>
      <c r="AP308" s="1"/>
      <c r="AQ308" s="1"/>
      <c r="AR308" s="1" t="s">
        <v>839</v>
      </c>
      <c r="AS308" s="1" t="s">
        <v>938</v>
      </c>
      <c r="AT308" s="1" t="s">
        <v>939</v>
      </c>
      <c r="AU308" s="1" t="s">
        <v>854</v>
      </c>
      <c r="AV308" s="1" t="s">
        <v>940</v>
      </c>
      <c r="AW308" s="1" t="s">
        <v>940</v>
      </c>
      <c r="AX308" s="1" t="s">
        <v>872</v>
      </c>
      <c r="AY308" s="1"/>
      <c r="AZ308" s="1"/>
      <c r="BA308" s="1"/>
      <c r="BB308" s="1"/>
      <c r="BC308" s="1"/>
      <c r="BD308" s="1"/>
      <c r="BE308" s="147">
        <f t="shared" si="7"/>
        <v>96964</v>
      </c>
      <c r="BF308" t="s">
        <v>816</v>
      </c>
    </row>
    <row r="309" spans="1:58" ht="15.75" thickBot="1" x14ac:dyDescent="0.3">
      <c r="A309" s="3" t="s">
        <v>669</v>
      </c>
      <c r="B309" s="3" t="s">
        <v>294</v>
      </c>
      <c r="C309" s="4" t="s">
        <v>673</v>
      </c>
      <c r="D309" s="1" t="s">
        <v>838</v>
      </c>
      <c r="E309" s="2" t="s">
        <v>838</v>
      </c>
      <c r="F309" s="1">
        <v>44</v>
      </c>
      <c r="G309" s="1">
        <v>654</v>
      </c>
      <c r="H309" s="1">
        <v>1</v>
      </c>
      <c r="I309" s="1">
        <v>4447</v>
      </c>
      <c r="J309" s="1">
        <v>11</v>
      </c>
      <c r="K309" s="1"/>
      <c r="L309" s="1"/>
      <c r="M309" s="1"/>
      <c r="N309" s="1"/>
      <c r="O309" s="67">
        <v>404</v>
      </c>
      <c r="P309" s="1">
        <v>404</v>
      </c>
      <c r="Q309" s="1">
        <v>404</v>
      </c>
      <c r="R309" s="1">
        <v>404</v>
      </c>
      <c r="S309" s="1">
        <v>404</v>
      </c>
      <c r="T309" s="1">
        <v>404</v>
      </c>
      <c r="U309" s="1">
        <v>404</v>
      </c>
      <c r="V309" s="1">
        <v>404</v>
      </c>
      <c r="W309" s="1">
        <v>404</v>
      </c>
      <c r="X309" s="1">
        <v>404</v>
      </c>
      <c r="Y309" s="1">
        <v>404</v>
      </c>
      <c r="Z309" s="1"/>
      <c r="AA309" s="1"/>
      <c r="AB309" s="1"/>
      <c r="AC309" s="1"/>
      <c r="AD309" s="1"/>
      <c r="AE309" s="1"/>
      <c r="AF309" s="1"/>
      <c r="AG309" s="1"/>
      <c r="AH309" s="1"/>
      <c r="AI309" s="1"/>
      <c r="AJ309" s="1"/>
      <c r="AK309" s="1"/>
      <c r="AL309" s="1"/>
      <c r="AM309" s="1"/>
      <c r="AN309" s="1"/>
      <c r="AO309" s="1"/>
      <c r="AP309" s="1"/>
      <c r="AQ309" s="1"/>
      <c r="AR309" s="1" t="s">
        <v>839</v>
      </c>
      <c r="AS309" s="1" t="s">
        <v>938</v>
      </c>
      <c r="AT309" s="1" t="s">
        <v>939</v>
      </c>
      <c r="AU309" s="1" t="s">
        <v>854</v>
      </c>
      <c r="AV309" s="1" t="s">
        <v>941</v>
      </c>
      <c r="AW309" s="1" t="s">
        <v>941</v>
      </c>
      <c r="AX309" s="1" t="s">
        <v>898</v>
      </c>
      <c r="AY309" s="1"/>
      <c r="AZ309" s="1"/>
      <c r="BA309" s="1"/>
      <c r="BB309" s="1"/>
      <c r="BC309" s="1"/>
      <c r="BD309" s="1"/>
      <c r="BE309" s="147">
        <f t="shared" si="7"/>
        <v>4447</v>
      </c>
      <c r="BF309" t="s">
        <v>816</v>
      </c>
    </row>
    <row r="310" spans="1:58" ht="15.75" thickBot="1" x14ac:dyDescent="0.3">
      <c r="A310" s="3" t="s">
        <v>669</v>
      </c>
      <c r="B310" s="3" t="s">
        <v>675</v>
      </c>
      <c r="C310" s="4" t="s">
        <v>673</v>
      </c>
      <c r="D310" s="1" t="s">
        <v>838</v>
      </c>
      <c r="E310" s="2" t="s">
        <v>838</v>
      </c>
      <c r="F310" s="1">
        <v>19</v>
      </c>
      <c r="G310" s="1">
        <v>845</v>
      </c>
      <c r="H310" s="1">
        <v>1</v>
      </c>
      <c r="I310" s="1">
        <v>11495</v>
      </c>
      <c r="J310" s="1">
        <v>22</v>
      </c>
      <c r="K310" s="1"/>
      <c r="L310" s="1"/>
      <c r="M310" s="1"/>
      <c r="N310" s="1"/>
      <c r="O310" s="67">
        <v>523</v>
      </c>
      <c r="P310" s="1">
        <v>523</v>
      </c>
      <c r="Q310" s="1">
        <v>523</v>
      </c>
      <c r="R310" s="1">
        <v>523</v>
      </c>
      <c r="S310" s="1">
        <v>523</v>
      </c>
      <c r="T310" s="1">
        <v>523</v>
      </c>
      <c r="U310" s="1">
        <v>523</v>
      </c>
      <c r="V310" s="1">
        <v>523</v>
      </c>
      <c r="W310" s="1">
        <v>523</v>
      </c>
      <c r="X310" s="1">
        <v>523</v>
      </c>
      <c r="Y310" s="1">
        <v>523</v>
      </c>
      <c r="Z310" s="1">
        <v>523</v>
      </c>
      <c r="AA310" s="1">
        <v>523</v>
      </c>
      <c r="AB310" s="1">
        <v>523</v>
      </c>
      <c r="AC310" s="1">
        <v>523</v>
      </c>
      <c r="AD310" s="1">
        <v>523</v>
      </c>
      <c r="AE310" s="1">
        <v>523</v>
      </c>
      <c r="AF310" s="1">
        <v>523</v>
      </c>
      <c r="AG310" s="1">
        <v>523</v>
      </c>
      <c r="AH310" s="1">
        <v>523</v>
      </c>
      <c r="AI310" s="1">
        <v>523</v>
      </c>
      <c r="AJ310" s="1">
        <v>523</v>
      </c>
      <c r="AK310" s="1"/>
      <c r="AL310" s="1"/>
      <c r="AM310" s="1"/>
      <c r="AN310" s="1"/>
      <c r="AO310" s="1"/>
      <c r="AP310" s="1"/>
      <c r="AQ310" s="1"/>
      <c r="AR310" s="1" t="s">
        <v>839</v>
      </c>
      <c r="AS310" s="1" t="s">
        <v>938</v>
      </c>
      <c r="AT310" s="1" t="s">
        <v>939</v>
      </c>
      <c r="AU310" s="1" t="s">
        <v>854</v>
      </c>
      <c r="AV310" s="1" t="s">
        <v>871</v>
      </c>
      <c r="AW310" s="1" t="s">
        <v>871</v>
      </c>
      <c r="AX310" s="1" t="s">
        <v>872</v>
      </c>
      <c r="AY310" s="1"/>
      <c r="AZ310" s="1"/>
      <c r="BA310" s="1"/>
      <c r="BB310" s="1"/>
      <c r="BC310" s="1"/>
      <c r="BD310" s="1"/>
      <c r="BE310" s="147">
        <f t="shared" si="7"/>
        <v>11495</v>
      </c>
      <c r="BF310" t="s">
        <v>816</v>
      </c>
    </row>
    <row r="311" spans="1:58" ht="15.75" thickBot="1" x14ac:dyDescent="0.3">
      <c r="A311" s="3" t="s">
        <v>676</v>
      </c>
      <c r="B311" s="3" t="s">
        <v>677</v>
      </c>
      <c r="C311" s="4" t="s">
        <v>673</v>
      </c>
      <c r="D311" s="1" t="s">
        <v>838</v>
      </c>
      <c r="E311" s="2" t="s">
        <v>838</v>
      </c>
      <c r="F311" s="1">
        <v>189</v>
      </c>
      <c r="G311" s="1">
        <v>35587</v>
      </c>
      <c r="H311" s="1">
        <v>1</v>
      </c>
      <c r="I311" s="1">
        <v>264130</v>
      </c>
      <c r="J311" s="1">
        <v>12</v>
      </c>
      <c r="K311" s="1"/>
      <c r="L311" s="1"/>
      <c r="M311" s="1"/>
      <c r="N311" s="1"/>
      <c r="O311" s="67">
        <v>22011</v>
      </c>
      <c r="P311" s="1">
        <v>22011</v>
      </c>
      <c r="Q311" s="1">
        <v>22011</v>
      </c>
      <c r="R311" s="1">
        <v>22011</v>
      </c>
      <c r="S311" s="1">
        <v>22011</v>
      </c>
      <c r="T311" s="1">
        <v>22011</v>
      </c>
      <c r="U311" s="1">
        <v>22011</v>
      </c>
      <c r="V311" s="1">
        <v>22011</v>
      </c>
      <c r="W311" s="1">
        <v>22011</v>
      </c>
      <c r="X311" s="1">
        <v>22011</v>
      </c>
      <c r="Y311" s="1">
        <v>22011</v>
      </c>
      <c r="Z311" s="1">
        <v>22011</v>
      </c>
      <c r="AA311" s="1"/>
      <c r="AB311" s="1"/>
      <c r="AC311" s="1"/>
      <c r="AD311" s="1"/>
      <c r="AE311" s="1"/>
      <c r="AF311" s="1"/>
      <c r="AG311" s="1"/>
      <c r="AH311" s="1"/>
      <c r="AI311" s="1"/>
      <c r="AJ311" s="1"/>
      <c r="AK311" s="1"/>
      <c r="AL311" s="1"/>
      <c r="AM311" s="1"/>
      <c r="AN311" s="1"/>
      <c r="AO311" s="1"/>
      <c r="AP311" s="1"/>
      <c r="AQ311" s="1"/>
      <c r="AR311" s="1" t="s">
        <v>839</v>
      </c>
      <c r="AS311" s="1" t="s">
        <v>938</v>
      </c>
      <c r="AT311" s="1" t="s">
        <v>939</v>
      </c>
      <c r="AU311" s="1" t="s">
        <v>854</v>
      </c>
      <c r="AV311" s="1" t="s">
        <v>942</v>
      </c>
      <c r="AW311" s="1" t="s">
        <v>942</v>
      </c>
      <c r="AX311" s="1" t="s">
        <v>872</v>
      </c>
      <c r="AY311" s="1"/>
      <c r="AZ311" s="1"/>
      <c r="BA311" s="1"/>
      <c r="BB311" s="1"/>
      <c r="BC311" s="1"/>
      <c r="BD311" s="1"/>
      <c r="BE311" s="147">
        <f t="shared" si="7"/>
        <v>264130</v>
      </c>
      <c r="BF311" t="s">
        <v>816</v>
      </c>
    </row>
    <row r="312" spans="1:58" ht="15.75" thickBot="1" x14ac:dyDescent="0.3">
      <c r="A312" s="3" t="s">
        <v>676</v>
      </c>
      <c r="B312" s="3" t="s">
        <v>678</v>
      </c>
      <c r="C312" s="4" t="s">
        <v>673</v>
      </c>
      <c r="D312" s="1" t="s">
        <v>838</v>
      </c>
      <c r="E312" s="2" t="s">
        <v>838</v>
      </c>
      <c r="F312" s="1">
        <v>27</v>
      </c>
      <c r="G312" s="1">
        <v>484</v>
      </c>
      <c r="H312" s="1">
        <v>1</v>
      </c>
      <c r="I312" s="1">
        <v>3596</v>
      </c>
      <c r="J312" s="1">
        <v>12</v>
      </c>
      <c r="K312" s="1"/>
      <c r="L312" s="1"/>
      <c r="M312" s="1"/>
      <c r="N312" s="1"/>
      <c r="O312" s="67">
        <v>300</v>
      </c>
      <c r="P312" s="1">
        <v>300</v>
      </c>
      <c r="Q312" s="1">
        <v>300</v>
      </c>
      <c r="R312" s="1">
        <v>300</v>
      </c>
      <c r="S312" s="1">
        <v>300</v>
      </c>
      <c r="T312" s="1">
        <v>300</v>
      </c>
      <c r="U312" s="1">
        <v>300</v>
      </c>
      <c r="V312" s="1">
        <v>300</v>
      </c>
      <c r="W312" s="1">
        <v>300</v>
      </c>
      <c r="X312" s="1">
        <v>300</v>
      </c>
      <c r="Y312" s="1">
        <v>300</v>
      </c>
      <c r="Z312" s="1">
        <v>300</v>
      </c>
      <c r="AA312" s="1"/>
      <c r="AB312" s="1"/>
      <c r="AC312" s="1"/>
      <c r="AD312" s="1"/>
      <c r="AE312" s="1"/>
      <c r="AF312" s="1"/>
      <c r="AG312" s="1"/>
      <c r="AH312" s="1"/>
      <c r="AI312" s="1"/>
      <c r="AJ312" s="1"/>
      <c r="AK312" s="1"/>
      <c r="AL312" s="1"/>
      <c r="AM312" s="1"/>
      <c r="AN312" s="1"/>
      <c r="AO312" s="1"/>
      <c r="AP312" s="1"/>
      <c r="AQ312" s="1"/>
      <c r="AR312" s="1" t="s">
        <v>839</v>
      </c>
      <c r="AS312" s="1" t="s">
        <v>938</v>
      </c>
      <c r="AT312" s="1" t="s">
        <v>939</v>
      </c>
      <c r="AU312" s="1" t="s">
        <v>854</v>
      </c>
      <c r="AV312" s="1" t="s">
        <v>863</v>
      </c>
      <c r="AW312" s="1" t="s">
        <v>863</v>
      </c>
      <c r="AX312" s="1" t="s">
        <v>844</v>
      </c>
      <c r="AY312" s="1"/>
      <c r="AZ312" s="1"/>
      <c r="BA312" s="1"/>
      <c r="BB312" s="1"/>
      <c r="BC312" s="1"/>
      <c r="BD312" s="1"/>
      <c r="BE312" s="147">
        <f t="shared" si="7"/>
        <v>3596</v>
      </c>
      <c r="BF312" t="s">
        <v>816</v>
      </c>
    </row>
    <row r="313" spans="1:58" ht="15.75" thickBot="1" x14ac:dyDescent="0.3">
      <c r="A313" s="3" t="s">
        <v>676</v>
      </c>
      <c r="B313" s="3" t="s">
        <v>679</v>
      </c>
      <c r="C313" s="4" t="s">
        <v>673</v>
      </c>
      <c r="D313" s="1" t="s">
        <v>838</v>
      </c>
      <c r="E313" s="2" t="s">
        <v>838</v>
      </c>
      <c r="F313" s="1">
        <v>217</v>
      </c>
      <c r="G313" s="1">
        <v>66869</v>
      </c>
      <c r="H313" s="1">
        <v>1</v>
      </c>
      <c r="I313" s="1">
        <v>372227</v>
      </c>
      <c r="J313" s="1">
        <v>9</v>
      </c>
      <c r="K313" s="1"/>
      <c r="L313" s="1"/>
      <c r="M313" s="1"/>
      <c r="N313" s="1"/>
      <c r="O313" s="67">
        <v>41359</v>
      </c>
      <c r="P313" s="1">
        <v>41359</v>
      </c>
      <c r="Q313" s="1">
        <v>41359</v>
      </c>
      <c r="R313" s="1">
        <v>41359</v>
      </c>
      <c r="S313" s="1">
        <v>41359</v>
      </c>
      <c r="T313" s="1">
        <v>41359</v>
      </c>
      <c r="U313" s="1">
        <v>41359</v>
      </c>
      <c r="V313" s="1">
        <v>41359</v>
      </c>
      <c r="W313" s="1">
        <v>41359</v>
      </c>
      <c r="X313" s="1"/>
      <c r="Y313" s="1"/>
      <c r="Z313" s="1"/>
      <c r="AA313" s="1"/>
      <c r="AB313" s="1"/>
      <c r="AC313" s="1"/>
      <c r="AD313" s="1"/>
      <c r="AE313" s="1"/>
      <c r="AF313" s="1"/>
      <c r="AG313" s="1"/>
      <c r="AH313" s="1"/>
      <c r="AI313" s="1"/>
      <c r="AJ313" s="1"/>
      <c r="AK313" s="1"/>
      <c r="AL313" s="1"/>
      <c r="AM313" s="1"/>
      <c r="AN313" s="1"/>
      <c r="AO313" s="1"/>
      <c r="AP313" s="1"/>
      <c r="AQ313" s="1"/>
      <c r="AR313" s="1" t="s">
        <v>839</v>
      </c>
      <c r="AS313" s="1" t="s">
        <v>938</v>
      </c>
      <c r="AT313" s="1" t="s">
        <v>939</v>
      </c>
      <c r="AU313" s="1" t="s">
        <v>854</v>
      </c>
      <c r="AV313" s="1" t="s">
        <v>943</v>
      </c>
      <c r="AW313" s="1" t="s">
        <v>943</v>
      </c>
      <c r="AX313" s="1" t="s">
        <v>872</v>
      </c>
      <c r="AY313" s="1"/>
      <c r="AZ313" s="1"/>
      <c r="BA313" s="1"/>
      <c r="BB313" s="1"/>
      <c r="BC313" s="1"/>
      <c r="BD313" s="1"/>
      <c r="BE313" s="147">
        <f t="shared" si="7"/>
        <v>372227</v>
      </c>
      <c r="BF313" t="s">
        <v>816</v>
      </c>
    </row>
    <row r="314" spans="1:58" ht="15.75" thickBot="1" x14ac:dyDescent="0.3">
      <c r="A314" s="3" t="s">
        <v>676</v>
      </c>
      <c r="B314" s="3" t="s">
        <v>412</v>
      </c>
      <c r="C314" s="4" t="s">
        <v>673</v>
      </c>
      <c r="D314" s="1" t="s">
        <v>838</v>
      </c>
      <c r="E314" s="2" t="s">
        <v>838</v>
      </c>
      <c r="F314" s="1">
        <v>21</v>
      </c>
      <c r="G314" s="1">
        <v>434</v>
      </c>
      <c r="H314" s="1">
        <v>1</v>
      </c>
      <c r="I314" s="1">
        <v>2684</v>
      </c>
      <c r="J314" s="1">
        <v>10</v>
      </c>
      <c r="K314" s="1"/>
      <c r="L314" s="1"/>
      <c r="M314" s="1"/>
      <c r="N314" s="1"/>
      <c r="O314" s="67">
        <v>268</v>
      </c>
      <c r="P314" s="1">
        <v>268</v>
      </c>
      <c r="Q314" s="1">
        <v>268</v>
      </c>
      <c r="R314" s="1">
        <v>268</v>
      </c>
      <c r="S314" s="1">
        <v>268</v>
      </c>
      <c r="T314" s="1">
        <v>268</v>
      </c>
      <c r="U314" s="1">
        <v>268</v>
      </c>
      <c r="V314" s="1">
        <v>268</v>
      </c>
      <c r="W314" s="1">
        <v>268</v>
      </c>
      <c r="X314" s="1">
        <v>268</v>
      </c>
      <c r="Y314" s="1"/>
      <c r="Z314" s="1"/>
      <c r="AA314" s="1"/>
      <c r="AB314" s="1"/>
      <c r="AC314" s="1"/>
      <c r="AD314" s="1"/>
      <c r="AE314" s="1"/>
      <c r="AF314" s="1"/>
      <c r="AG314" s="1"/>
      <c r="AH314" s="1"/>
      <c r="AI314" s="1"/>
      <c r="AJ314" s="1"/>
      <c r="AK314" s="1"/>
      <c r="AL314" s="1"/>
      <c r="AM314" s="1"/>
      <c r="AN314" s="1"/>
      <c r="AO314" s="1"/>
      <c r="AP314" s="1"/>
      <c r="AQ314" s="1"/>
      <c r="AR314" s="1" t="s">
        <v>839</v>
      </c>
      <c r="AS314" s="1" t="s">
        <v>938</v>
      </c>
      <c r="AT314" s="1" t="s">
        <v>939</v>
      </c>
      <c r="AU314" s="1" t="s">
        <v>854</v>
      </c>
      <c r="AV314" s="1" t="s">
        <v>944</v>
      </c>
      <c r="AW314" s="1" t="s">
        <v>944</v>
      </c>
      <c r="AX314" s="1" t="s">
        <v>846</v>
      </c>
      <c r="AY314" s="1"/>
      <c r="AZ314" s="1"/>
      <c r="BA314" s="1"/>
      <c r="BB314" s="1"/>
      <c r="BC314" s="1"/>
      <c r="BD314" s="1"/>
      <c r="BE314" s="147">
        <f t="shared" si="7"/>
        <v>2684</v>
      </c>
      <c r="BF314" t="s">
        <v>816</v>
      </c>
    </row>
    <row r="315" spans="1:58" ht="15.75" thickBot="1" x14ac:dyDescent="0.3">
      <c r="A315" s="3" t="s">
        <v>680</v>
      </c>
      <c r="B315" s="3" t="s">
        <v>681</v>
      </c>
      <c r="C315" s="4" t="s">
        <v>673</v>
      </c>
      <c r="D315" s="1" t="s">
        <v>838</v>
      </c>
      <c r="E315" s="2" t="s">
        <v>838</v>
      </c>
      <c r="F315" s="1">
        <v>2</v>
      </c>
      <c r="G315" s="1">
        <v>64</v>
      </c>
      <c r="H315" s="1">
        <v>1</v>
      </c>
      <c r="I315" s="1">
        <v>158</v>
      </c>
      <c r="J315" s="1">
        <v>4</v>
      </c>
      <c r="K315" s="1"/>
      <c r="L315" s="1"/>
      <c r="M315" s="1"/>
      <c r="N315" s="1"/>
      <c r="O315" s="67">
        <v>39</v>
      </c>
      <c r="P315" s="1">
        <v>39</v>
      </c>
      <c r="Q315" s="1">
        <v>39</v>
      </c>
      <c r="R315" s="1">
        <v>39</v>
      </c>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t="s">
        <v>839</v>
      </c>
      <c r="AS315" s="1" t="s">
        <v>938</v>
      </c>
      <c r="AT315" s="1" t="s">
        <v>939</v>
      </c>
      <c r="AU315" s="1" t="s">
        <v>854</v>
      </c>
      <c r="AV315" s="1" t="s">
        <v>845</v>
      </c>
      <c r="AW315" s="1" t="s">
        <v>845</v>
      </c>
      <c r="AX315" s="1" t="s">
        <v>850</v>
      </c>
      <c r="AY315" s="1"/>
      <c r="AZ315" s="1"/>
      <c r="BA315" s="1"/>
      <c r="BB315" s="1"/>
      <c r="BC315" s="1"/>
      <c r="BD315" s="1"/>
      <c r="BE315" s="147">
        <f t="shared" si="7"/>
        <v>158</v>
      </c>
      <c r="BF315" t="s">
        <v>816</v>
      </c>
    </row>
    <row r="316" spans="1:58" ht="15.75" thickBot="1" x14ac:dyDescent="0.3">
      <c r="A316" s="3" t="s">
        <v>680</v>
      </c>
      <c r="B316" s="3" t="s">
        <v>682</v>
      </c>
      <c r="C316" s="4" t="s">
        <v>673</v>
      </c>
      <c r="D316" s="1" t="s">
        <v>838</v>
      </c>
      <c r="E316" s="2" t="s">
        <v>838</v>
      </c>
      <c r="F316" s="1">
        <v>172</v>
      </c>
      <c r="G316" s="1">
        <v>25870</v>
      </c>
      <c r="H316" s="1">
        <v>1</v>
      </c>
      <c r="I316" s="1">
        <v>96003</v>
      </c>
      <c r="J316" s="1">
        <v>6</v>
      </c>
      <c r="K316" s="1"/>
      <c r="L316" s="1"/>
      <c r="M316" s="1"/>
      <c r="N316" s="1"/>
      <c r="O316" s="67">
        <v>16000</v>
      </c>
      <c r="P316" s="1">
        <v>16000</v>
      </c>
      <c r="Q316" s="1">
        <v>16000</v>
      </c>
      <c r="R316" s="1">
        <v>16000</v>
      </c>
      <c r="S316" s="1">
        <v>16000</v>
      </c>
      <c r="T316" s="1">
        <v>16000</v>
      </c>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t="s">
        <v>839</v>
      </c>
      <c r="AS316" s="1" t="s">
        <v>938</v>
      </c>
      <c r="AT316" s="1" t="s">
        <v>939</v>
      </c>
      <c r="AU316" s="1" t="s">
        <v>854</v>
      </c>
      <c r="AV316" s="1" t="s">
        <v>845</v>
      </c>
      <c r="AW316" s="1" t="s">
        <v>845</v>
      </c>
      <c r="AX316" s="1" t="s">
        <v>850</v>
      </c>
      <c r="AY316" s="1"/>
      <c r="AZ316" s="1"/>
      <c r="BA316" s="1"/>
      <c r="BB316" s="1"/>
      <c r="BC316" s="1"/>
      <c r="BD316" s="1"/>
      <c r="BE316" s="147">
        <f t="shared" si="7"/>
        <v>96003</v>
      </c>
      <c r="BF316" t="s">
        <v>816</v>
      </c>
    </row>
    <row r="317" spans="1:58" ht="15.75" thickBot="1" x14ac:dyDescent="0.3">
      <c r="A317" s="3" t="s">
        <v>680</v>
      </c>
      <c r="B317" s="3" t="s">
        <v>683</v>
      </c>
      <c r="C317" s="4" t="s">
        <v>673</v>
      </c>
      <c r="D317" s="1" t="s">
        <v>838</v>
      </c>
      <c r="E317" s="2" t="s">
        <v>838</v>
      </c>
      <c r="F317" s="1">
        <v>3</v>
      </c>
      <c r="G317" s="1">
        <v>120</v>
      </c>
      <c r="H317" s="1">
        <v>1</v>
      </c>
      <c r="I317" s="1">
        <v>518</v>
      </c>
      <c r="J317" s="1">
        <v>7</v>
      </c>
      <c r="K317" s="1"/>
      <c r="L317" s="1"/>
      <c r="M317" s="1"/>
      <c r="N317" s="1"/>
      <c r="O317" s="67">
        <v>74</v>
      </c>
      <c r="P317" s="1">
        <v>74</v>
      </c>
      <c r="Q317" s="1">
        <v>74</v>
      </c>
      <c r="R317" s="1">
        <v>74</v>
      </c>
      <c r="S317" s="1">
        <v>74</v>
      </c>
      <c r="T317" s="1">
        <v>74</v>
      </c>
      <c r="U317" s="1">
        <v>74</v>
      </c>
      <c r="V317" s="1"/>
      <c r="W317" s="1"/>
      <c r="X317" s="1"/>
      <c r="Y317" s="1"/>
      <c r="Z317" s="1"/>
      <c r="AA317" s="1"/>
      <c r="AB317" s="1"/>
      <c r="AC317" s="1"/>
      <c r="AD317" s="1"/>
      <c r="AE317" s="1"/>
      <c r="AF317" s="1"/>
      <c r="AG317" s="1"/>
      <c r="AH317" s="1"/>
      <c r="AI317" s="1"/>
      <c r="AJ317" s="1"/>
      <c r="AK317" s="1"/>
      <c r="AL317" s="1"/>
      <c r="AM317" s="1"/>
      <c r="AN317" s="1"/>
      <c r="AO317" s="1"/>
      <c r="AP317" s="1"/>
      <c r="AQ317" s="1"/>
      <c r="AR317" s="1" t="s">
        <v>839</v>
      </c>
      <c r="AS317" s="1" t="s">
        <v>938</v>
      </c>
      <c r="AT317" s="1" t="s">
        <v>939</v>
      </c>
      <c r="AU317" s="1" t="s">
        <v>854</v>
      </c>
      <c r="AV317" s="1" t="s">
        <v>845</v>
      </c>
      <c r="AW317" s="1" t="s">
        <v>845</v>
      </c>
      <c r="AX317" s="1" t="s">
        <v>850</v>
      </c>
      <c r="AY317" s="1"/>
      <c r="AZ317" s="1"/>
      <c r="BA317" s="1"/>
      <c r="BB317" s="1"/>
      <c r="BC317" s="1"/>
      <c r="BD317" s="1"/>
      <c r="BE317" s="147">
        <f t="shared" si="7"/>
        <v>518</v>
      </c>
      <c r="BF317" t="s">
        <v>816</v>
      </c>
    </row>
    <row r="318" spans="1:58" ht="15.75" thickBot="1" x14ac:dyDescent="0.3">
      <c r="A318" s="3" t="s">
        <v>263</v>
      </c>
      <c r="B318" s="3" t="s">
        <v>684</v>
      </c>
      <c r="C318" s="4" t="s">
        <v>685</v>
      </c>
      <c r="D318" s="1" t="s">
        <v>917</v>
      </c>
      <c r="E318" s="2" t="s">
        <v>838</v>
      </c>
      <c r="F318" s="1">
        <v>412047</v>
      </c>
      <c r="G318" s="1">
        <v>14813973</v>
      </c>
      <c r="H318" s="62">
        <v>1</v>
      </c>
      <c r="I318" s="1">
        <v>90801586</v>
      </c>
      <c r="J318" s="1">
        <v>10</v>
      </c>
      <c r="K318" s="1"/>
      <c r="L318" s="1"/>
      <c r="M318" s="1"/>
      <c r="N318" s="1"/>
      <c r="O318" s="67">
        <v>11888425</v>
      </c>
      <c r="P318" s="1">
        <v>11888425</v>
      </c>
      <c r="Q318" s="1">
        <v>11888425</v>
      </c>
      <c r="R318" s="1">
        <v>11888425</v>
      </c>
      <c r="S318" s="1">
        <v>8853793</v>
      </c>
      <c r="T318" s="1">
        <v>8853793</v>
      </c>
      <c r="U318" s="1">
        <v>8853793</v>
      </c>
      <c r="V318" s="1">
        <v>5562169</v>
      </c>
      <c r="W318" s="1">
        <v>5562169</v>
      </c>
      <c r="X318" s="1">
        <v>5562169</v>
      </c>
      <c r="Y318" s="1"/>
      <c r="Z318" s="1"/>
      <c r="AA318" s="1"/>
      <c r="AB318" s="1"/>
      <c r="AC318" s="1"/>
      <c r="AD318" s="1"/>
      <c r="AE318" s="1"/>
      <c r="AF318" s="1"/>
      <c r="AG318" s="1"/>
      <c r="AH318" s="1"/>
      <c r="AI318" s="1"/>
      <c r="AJ318" s="1"/>
      <c r="AK318" s="1"/>
      <c r="AL318" s="1"/>
      <c r="AM318" s="1"/>
      <c r="AN318" s="1"/>
      <c r="AO318" s="1"/>
      <c r="AP318" s="1"/>
      <c r="AQ318" s="1"/>
      <c r="AR318" s="1" t="s">
        <v>839</v>
      </c>
      <c r="AS318" s="1" t="s">
        <v>938</v>
      </c>
      <c r="AT318" s="1" t="s">
        <v>939</v>
      </c>
      <c r="AU318" s="1" t="s">
        <v>854</v>
      </c>
      <c r="AV318" s="1" t="s">
        <v>918</v>
      </c>
      <c r="AW318" s="1" t="s">
        <v>918</v>
      </c>
      <c r="AX318" s="1" t="s">
        <v>848</v>
      </c>
      <c r="AY318" s="1"/>
      <c r="AZ318" s="1"/>
      <c r="BA318" s="1"/>
      <c r="BB318" s="1"/>
      <c r="BC318" s="1"/>
      <c r="BD318" s="1"/>
      <c r="BE318" s="147">
        <f t="shared" si="7"/>
        <v>90801586</v>
      </c>
      <c r="BF318" t="s">
        <v>193</v>
      </c>
    </row>
    <row r="319" spans="1:58" ht="15.75" thickBot="1" x14ac:dyDescent="0.3">
      <c r="A319" s="3" t="s">
        <v>263</v>
      </c>
      <c r="B319" s="3" t="s">
        <v>686</v>
      </c>
      <c r="C319" s="4" t="s">
        <v>685</v>
      </c>
      <c r="D319" s="1" t="s">
        <v>917</v>
      </c>
      <c r="E319" s="2" t="s">
        <v>838</v>
      </c>
      <c r="F319" s="1">
        <v>12744</v>
      </c>
      <c r="G319" s="1">
        <v>1592747</v>
      </c>
      <c r="H319" s="62">
        <v>1</v>
      </c>
      <c r="I319" s="1">
        <v>5503938</v>
      </c>
      <c r="J319" s="1">
        <v>5</v>
      </c>
      <c r="K319" s="1"/>
      <c r="L319" s="1"/>
      <c r="M319" s="1"/>
      <c r="N319" s="1"/>
      <c r="O319" s="67">
        <v>1278202</v>
      </c>
      <c r="P319" s="1">
        <v>1278202</v>
      </c>
      <c r="Q319" s="1">
        <v>1278202</v>
      </c>
      <c r="R319" s="1">
        <v>1278202</v>
      </c>
      <c r="S319" s="1">
        <v>391130</v>
      </c>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t="s">
        <v>839</v>
      </c>
      <c r="AS319" s="1" t="s">
        <v>938</v>
      </c>
      <c r="AT319" s="1" t="s">
        <v>939</v>
      </c>
      <c r="AU319" s="1" t="s">
        <v>854</v>
      </c>
      <c r="AV319" s="1" t="s">
        <v>918</v>
      </c>
      <c r="AW319" s="1" t="s">
        <v>918</v>
      </c>
      <c r="AX319" s="1" t="s">
        <v>848</v>
      </c>
      <c r="AY319" s="1"/>
      <c r="AZ319" s="1"/>
      <c r="BA319" s="1"/>
      <c r="BB319" s="1"/>
      <c r="BC319" s="1"/>
      <c r="BD319" s="1"/>
      <c r="BE319" s="147">
        <f t="shared" si="7"/>
        <v>5503938</v>
      </c>
      <c r="BF319" t="s">
        <v>193</v>
      </c>
    </row>
    <row r="320" spans="1:58" ht="15.75" thickBot="1" x14ac:dyDescent="0.3">
      <c r="A320" s="3" t="s">
        <v>263</v>
      </c>
      <c r="B320" s="3" t="s">
        <v>687</v>
      </c>
      <c r="C320" s="4" t="s">
        <v>685</v>
      </c>
      <c r="D320" s="1" t="s">
        <v>917</v>
      </c>
      <c r="E320" s="2" t="s">
        <v>838</v>
      </c>
      <c r="F320" s="1">
        <v>55407</v>
      </c>
      <c r="G320" s="1">
        <v>2890646</v>
      </c>
      <c r="H320" s="62">
        <v>1</v>
      </c>
      <c r="I320" s="1">
        <v>18823027</v>
      </c>
      <c r="J320" s="1">
        <v>10</v>
      </c>
      <c r="K320" s="1"/>
      <c r="L320" s="1"/>
      <c r="M320" s="1"/>
      <c r="N320" s="1"/>
      <c r="O320" s="67">
        <v>2273089</v>
      </c>
      <c r="P320" s="1">
        <v>2273089</v>
      </c>
      <c r="Q320" s="1">
        <v>2273089</v>
      </c>
      <c r="R320" s="1">
        <v>2273089</v>
      </c>
      <c r="S320" s="1">
        <v>1927063</v>
      </c>
      <c r="T320" s="1">
        <v>1927063</v>
      </c>
      <c r="U320" s="1">
        <v>1927063</v>
      </c>
      <c r="V320" s="1">
        <v>1316494</v>
      </c>
      <c r="W320" s="1">
        <v>1316494</v>
      </c>
      <c r="X320" s="1">
        <v>1316494</v>
      </c>
      <c r="Y320" s="1"/>
      <c r="Z320" s="1"/>
      <c r="AA320" s="1"/>
      <c r="AB320" s="1"/>
      <c r="AC320" s="1"/>
      <c r="AD320" s="1"/>
      <c r="AE320" s="1"/>
      <c r="AF320" s="1"/>
      <c r="AG320" s="1"/>
      <c r="AH320" s="1"/>
      <c r="AI320" s="1"/>
      <c r="AJ320" s="1"/>
      <c r="AK320" s="1"/>
      <c r="AL320" s="1"/>
      <c r="AM320" s="1"/>
      <c r="AN320" s="1"/>
      <c r="AO320" s="1"/>
      <c r="AP320" s="1"/>
      <c r="AQ320" s="1"/>
      <c r="AR320" s="1" t="s">
        <v>839</v>
      </c>
      <c r="AS320" s="1" t="s">
        <v>938</v>
      </c>
      <c r="AT320" s="1" t="s">
        <v>939</v>
      </c>
      <c r="AU320" s="1" t="s">
        <v>854</v>
      </c>
      <c r="AV320" s="1" t="s">
        <v>916</v>
      </c>
      <c r="AW320" s="1" t="s">
        <v>916</v>
      </c>
      <c r="AX320" s="1" t="s">
        <v>848</v>
      </c>
      <c r="AY320" s="1"/>
      <c r="AZ320" s="1"/>
      <c r="BA320" s="1"/>
      <c r="BB320" s="1"/>
      <c r="BC320" s="1"/>
      <c r="BD320" s="1"/>
      <c r="BE320" s="147">
        <f t="shared" si="7"/>
        <v>18823027</v>
      </c>
      <c r="BF320" t="s">
        <v>193</v>
      </c>
    </row>
    <row r="321" spans="1:58" ht="15.75" thickBot="1" x14ac:dyDescent="0.3">
      <c r="A321" s="3" t="s">
        <v>263</v>
      </c>
      <c r="B321" s="3" t="s">
        <v>688</v>
      </c>
      <c r="C321" s="4" t="s">
        <v>685</v>
      </c>
      <c r="D321" s="1" t="s">
        <v>917</v>
      </c>
      <c r="E321" s="2" t="s">
        <v>838</v>
      </c>
      <c r="F321" s="1">
        <v>2309</v>
      </c>
      <c r="G321" s="1">
        <v>445779</v>
      </c>
      <c r="H321" s="62">
        <v>1</v>
      </c>
      <c r="I321" s="1">
        <v>1680152</v>
      </c>
      <c r="J321" s="1">
        <v>5</v>
      </c>
      <c r="K321" s="1"/>
      <c r="L321" s="1"/>
      <c r="M321" s="1"/>
      <c r="N321" s="1"/>
      <c r="O321" s="67">
        <v>350543</v>
      </c>
      <c r="P321" s="1">
        <v>350543</v>
      </c>
      <c r="Q321" s="1">
        <v>350543</v>
      </c>
      <c r="R321" s="1">
        <v>350543</v>
      </c>
      <c r="S321" s="1">
        <v>213831</v>
      </c>
      <c r="T321" s="1">
        <v>64149</v>
      </c>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t="s">
        <v>839</v>
      </c>
      <c r="AS321" s="1" t="s">
        <v>938</v>
      </c>
      <c r="AT321" s="1" t="s">
        <v>939</v>
      </c>
      <c r="AU321" s="1" t="s">
        <v>854</v>
      </c>
      <c r="AV321" s="1" t="s">
        <v>916</v>
      </c>
      <c r="AW321" s="1" t="s">
        <v>916</v>
      </c>
      <c r="AX321" s="1" t="s">
        <v>848</v>
      </c>
      <c r="AY321" s="1"/>
      <c r="AZ321" s="1"/>
      <c r="BA321" s="1"/>
      <c r="BB321" s="1"/>
      <c r="BC321" s="1"/>
      <c r="BD321" s="1"/>
      <c r="BE321" s="147">
        <f t="shared" si="7"/>
        <v>1680152</v>
      </c>
      <c r="BF321" t="s">
        <v>193</v>
      </c>
    </row>
    <row r="322" spans="1:58" ht="15.75" thickBot="1" x14ac:dyDescent="0.3">
      <c r="A322" s="3" t="s">
        <v>263</v>
      </c>
      <c r="B322" s="3" t="s">
        <v>689</v>
      </c>
      <c r="C322" s="4" t="s">
        <v>685</v>
      </c>
      <c r="D322" s="1" t="s">
        <v>917</v>
      </c>
      <c r="E322" s="2" t="s">
        <v>838</v>
      </c>
      <c r="F322" s="1">
        <v>65061</v>
      </c>
      <c r="G322" s="1">
        <v>3766250</v>
      </c>
      <c r="H322" s="62">
        <v>1</v>
      </c>
      <c r="I322" s="1">
        <v>35721212</v>
      </c>
      <c r="J322" s="1">
        <v>15</v>
      </c>
      <c r="K322" s="1"/>
      <c r="L322" s="1"/>
      <c r="M322" s="1"/>
      <c r="N322" s="1"/>
      <c r="O322" s="67">
        <v>3104162</v>
      </c>
      <c r="P322" s="1">
        <v>3104162</v>
      </c>
      <c r="Q322" s="1">
        <v>3104162</v>
      </c>
      <c r="R322" s="1">
        <v>3104162</v>
      </c>
      <c r="S322" s="1">
        <v>2728259</v>
      </c>
      <c r="T322" s="1">
        <v>2728259</v>
      </c>
      <c r="U322" s="1">
        <v>2728259</v>
      </c>
      <c r="V322" s="1">
        <v>1889973</v>
      </c>
      <c r="W322" s="1">
        <v>1889973</v>
      </c>
      <c r="X322" s="1">
        <v>1889973</v>
      </c>
      <c r="Y322" s="1">
        <v>1889973</v>
      </c>
      <c r="Z322" s="1">
        <v>1889973</v>
      </c>
      <c r="AA322" s="1">
        <v>1889973</v>
      </c>
      <c r="AB322" s="1">
        <v>1889973</v>
      </c>
      <c r="AC322" s="1">
        <v>1889973</v>
      </c>
      <c r="AD322" s="1"/>
      <c r="AE322" s="1"/>
      <c r="AF322" s="1"/>
      <c r="AG322" s="1"/>
      <c r="AH322" s="1"/>
      <c r="AI322" s="1"/>
      <c r="AJ322" s="1"/>
      <c r="AK322" s="1"/>
      <c r="AL322" s="1"/>
      <c r="AM322" s="1"/>
      <c r="AN322" s="1"/>
      <c r="AO322" s="1"/>
      <c r="AP322" s="1"/>
      <c r="AQ322" s="1"/>
      <c r="AR322" s="1" t="s">
        <v>839</v>
      </c>
      <c r="AS322" s="1" t="s">
        <v>938</v>
      </c>
      <c r="AT322" s="1" t="s">
        <v>939</v>
      </c>
      <c r="AU322" s="1" t="s">
        <v>854</v>
      </c>
      <c r="AV322" s="1" t="s">
        <v>882</v>
      </c>
      <c r="AW322" s="1" t="s">
        <v>882</v>
      </c>
      <c r="AX322" s="1" t="s">
        <v>848</v>
      </c>
      <c r="AY322" s="1"/>
      <c r="AZ322" s="1"/>
      <c r="BA322" s="1"/>
      <c r="BB322" s="1"/>
      <c r="BC322" s="1"/>
      <c r="BD322" s="1"/>
      <c r="BE322" s="147">
        <f t="shared" si="7"/>
        <v>35721212</v>
      </c>
      <c r="BF322" t="s">
        <v>193</v>
      </c>
    </row>
    <row r="323" spans="1:58" ht="15.75" thickBot="1" x14ac:dyDescent="0.3">
      <c r="A323" s="3" t="s">
        <v>263</v>
      </c>
      <c r="B323" s="3" t="s">
        <v>690</v>
      </c>
      <c r="C323" s="4" t="s">
        <v>685</v>
      </c>
      <c r="D323" s="1" t="s">
        <v>917</v>
      </c>
      <c r="E323" s="2" t="s">
        <v>838</v>
      </c>
      <c r="F323" s="1">
        <v>2012</v>
      </c>
      <c r="G323" s="1">
        <v>409549</v>
      </c>
      <c r="H323" s="62">
        <v>1</v>
      </c>
      <c r="I323" s="1">
        <v>2517472</v>
      </c>
      <c r="J323" s="1">
        <v>11</v>
      </c>
      <c r="K323" s="1"/>
      <c r="L323" s="1"/>
      <c r="M323" s="1"/>
      <c r="N323" s="1"/>
      <c r="O323" s="67">
        <v>338824</v>
      </c>
      <c r="P323" s="1">
        <v>338824</v>
      </c>
      <c r="Q323" s="1">
        <v>338824</v>
      </c>
      <c r="R323" s="1">
        <v>338824</v>
      </c>
      <c r="S323" s="1">
        <v>206683</v>
      </c>
      <c r="T323" s="1">
        <v>206683</v>
      </c>
      <c r="U323" s="1">
        <v>206683</v>
      </c>
      <c r="V323" s="1">
        <v>126076</v>
      </c>
      <c r="W323" s="1">
        <v>126076</v>
      </c>
      <c r="X323" s="1">
        <v>126076</v>
      </c>
      <c r="Y323" s="1">
        <v>126076</v>
      </c>
      <c r="Z323" s="1">
        <v>37823</v>
      </c>
      <c r="AA323" s="1"/>
      <c r="AB323" s="1"/>
      <c r="AC323" s="1"/>
      <c r="AD323" s="1"/>
      <c r="AE323" s="1"/>
      <c r="AF323" s="1"/>
      <c r="AG323" s="1"/>
      <c r="AH323" s="1"/>
      <c r="AI323" s="1"/>
      <c r="AJ323" s="1"/>
      <c r="AK323" s="1"/>
      <c r="AL323" s="1"/>
      <c r="AM323" s="1"/>
      <c r="AN323" s="1"/>
      <c r="AO323" s="1"/>
      <c r="AP323" s="1"/>
      <c r="AQ323" s="1"/>
      <c r="AR323" s="1" t="s">
        <v>839</v>
      </c>
      <c r="AS323" s="1" t="s">
        <v>938</v>
      </c>
      <c r="AT323" s="1" t="s">
        <v>939</v>
      </c>
      <c r="AU323" s="1" t="s">
        <v>854</v>
      </c>
      <c r="AV323" s="1" t="s">
        <v>882</v>
      </c>
      <c r="AW323" s="1" t="s">
        <v>882</v>
      </c>
      <c r="AX323" s="1" t="s">
        <v>848</v>
      </c>
      <c r="AY323" s="1"/>
      <c r="AZ323" s="1"/>
      <c r="BA323" s="1"/>
      <c r="BB323" s="1"/>
      <c r="BC323" s="1"/>
      <c r="BD323" s="1"/>
      <c r="BE323" s="147">
        <f t="shared" ref="BE323:BE386" si="8">I323/H323</f>
        <v>2517472</v>
      </c>
      <c r="BF323" t="s">
        <v>193</v>
      </c>
    </row>
    <row r="324" spans="1:58" ht="15.75" thickBot="1" x14ac:dyDescent="0.3">
      <c r="A324" s="3" t="s">
        <v>263</v>
      </c>
      <c r="B324" s="3" t="s">
        <v>691</v>
      </c>
      <c r="C324" s="4" t="s">
        <v>685</v>
      </c>
      <c r="D324" s="1" t="s">
        <v>917</v>
      </c>
      <c r="E324" s="2" t="s">
        <v>838</v>
      </c>
      <c r="F324" s="1">
        <v>21682</v>
      </c>
      <c r="G324" s="1">
        <v>550661</v>
      </c>
      <c r="H324" s="62">
        <v>1</v>
      </c>
      <c r="I324" s="1">
        <v>4405288</v>
      </c>
      <c r="J324" s="1">
        <v>8</v>
      </c>
      <c r="K324" s="1"/>
      <c r="L324" s="1"/>
      <c r="M324" s="1"/>
      <c r="N324" s="1"/>
      <c r="O324" s="67">
        <v>550661</v>
      </c>
      <c r="P324" s="1">
        <v>550661</v>
      </c>
      <c r="Q324" s="1">
        <v>550661</v>
      </c>
      <c r="R324" s="1">
        <v>550661</v>
      </c>
      <c r="S324" s="1">
        <v>550661</v>
      </c>
      <c r="T324" s="1">
        <v>550661</v>
      </c>
      <c r="U324" s="1">
        <v>550661</v>
      </c>
      <c r="V324" s="1">
        <v>550661</v>
      </c>
      <c r="W324" s="1"/>
      <c r="X324" s="1"/>
      <c r="Y324" s="1"/>
      <c r="Z324" s="1"/>
      <c r="AA324" s="1"/>
      <c r="AB324" s="1"/>
      <c r="AC324" s="1"/>
      <c r="AD324" s="1"/>
      <c r="AE324" s="1"/>
      <c r="AF324" s="1"/>
      <c r="AG324" s="1"/>
      <c r="AH324" s="1"/>
      <c r="AI324" s="1"/>
      <c r="AJ324" s="1"/>
      <c r="AK324" s="1"/>
      <c r="AL324" s="1"/>
      <c r="AM324" s="1"/>
      <c r="AN324" s="1"/>
      <c r="AO324" s="1"/>
      <c r="AP324" s="1"/>
      <c r="AQ324" s="1"/>
      <c r="AR324" s="1" t="s">
        <v>839</v>
      </c>
      <c r="AS324" s="1" t="s">
        <v>938</v>
      </c>
      <c r="AT324" s="1" t="s">
        <v>939</v>
      </c>
      <c r="AU324" s="1" t="s">
        <v>854</v>
      </c>
      <c r="AV324" s="1" t="s">
        <v>909</v>
      </c>
      <c r="AW324" s="1" t="s">
        <v>909</v>
      </c>
      <c r="AX324" s="1" t="s">
        <v>848</v>
      </c>
      <c r="AY324" s="1"/>
      <c r="AZ324" s="1"/>
      <c r="BA324" s="1"/>
      <c r="BB324" s="1"/>
      <c r="BC324" s="1"/>
      <c r="BD324" s="1"/>
      <c r="BE324" s="147">
        <f t="shared" si="8"/>
        <v>4405288</v>
      </c>
      <c r="BF324" t="s">
        <v>193</v>
      </c>
    </row>
    <row r="325" spans="1:58" ht="15.75" thickBot="1" x14ac:dyDescent="0.3">
      <c r="A325" s="3" t="s">
        <v>263</v>
      </c>
      <c r="B325" s="3" t="s">
        <v>692</v>
      </c>
      <c r="C325" s="4" t="s">
        <v>685</v>
      </c>
      <c r="D325" s="1" t="s">
        <v>917</v>
      </c>
      <c r="E325" s="2" t="s">
        <v>838</v>
      </c>
      <c r="F325" s="1">
        <v>89770</v>
      </c>
      <c r="G325" s="1">
        <v>3331213</v>
      </c>
      <c r="H325" s="62">
        <v>1</v>
      </c>
      <c r="I325" s="1">
        <v>20988514</v>
      </c>
      <c r="J325" s="1">
        <v>10</v>
      </c>
      <c r="K325" s="1"/>
      <c r="L325" s="1"/>
      <c r="M325" s="1"/>
      <c r="N325" s="1"/>
      <c r="O325" s="67">
        <v>2502953</v>
      </c>
      <c r="P325" s="1">
        <v>2502953</v>
      </c>
      <c r="Q325" s="1">
        <v>2502953</v>
      </c>
      <c r="R325" s="1">
        <v>2502953</v>
      </c>
      <c r="S325" s="1">
        <v>2173843</v>
      </c>
      <c r="T325" s="1">
        <v>2173843</v>
      </c>
      <c r="U325" s="1">
        <v>2173843</v>
      </c>
      <c r="V325" s="1">
        <v>1485058</v>
      </c>
      <c r="W325" s="1">
        <v>1485058</v>
      </c>
      <c r="X325" s="1">
        <v>1485058</v>
      </c>
      <c r="Y325" s="1"/>
      <c r="Z325" s="1"/>
      <c r="AA325" s="1"/>
      <c r="AB325" s="1"/>
      <c r="AC325" s="1"/>
      <c r="AD325" s="1"/>
      <c r="AE325" s="1"/>
      <c r="AF325" s="1"/>
      <c r="AG325" s="1"/>
      <c r="AH325" s="1"/>
      <c r="AI325" s="1"/>
      <c r="AJ325" s="1"/>
      <c r="AK325" s="1"/>
      <c r="AL325" s="1"/>
      <c r="AM325" s="1"/>
      <c r="AN325" s="1"/>
      <c r="AO325" s="1"/>
      <c r="AP325" s="1"/>
      <c r="AQ325" s="1"/>
      <c r="AR325" s="1" t="s">
        <v>839</v>
      </c>
      <c r="AS325" s="1" t="s">
        <v>938</v>
      </c>
      <c r="AT325" s="1" t="s">
        <v>939</v>
      </c>
      <c r="AU325" s="1" t="s">
        <v>854</v>
      </c>
      <c r="AV325" s="1" t="s">
        <v>919</v>
      </c>
      <c r="AW325" s="1" t="s">
        <v>919</v>
      </c>
      <c r="AX325" s="1" t="s">
        <v>848</v>
      </c>
      <c r="AY325" s="1"/>
      <c r="AZ325" s="1"/>
      <c r="BA325" s="1"/>
      <c r="BB325" s="1"/>
      <c r="BC325" s="1"/>
      <c r="BD325" s="1"/>
      <c r="BE325" s="147">
        <f t="shared" si="8"/>
        <v>20988514</v>
      </c>
      <c r="BF325" t="s">
        <v>193</v>
      </c>
    </row>
    <row r="326" spans="1:58" ht="15.75" thickBot="1" x14ac:dyDescent="0.3">
      <c r="A326" s="3" t="s">
        <v>263</v>
      </c>
      <c r="B326" s="3" t="s">
        <v>693</v>
      </c>
      <c r="C326" s="4" t="s">
        <v>685</v>
      </c>
      <c r="D326" s="1" t="s">
        <v>917</v>
      </c>
      <c r="E326" s="2" t="s">
        <v>838</v>
      </c>
      <c r="F326" s="1">
        <v>3740</v>
      </c>
      <c r="G326" s="1">
        <v>513721</v>
      </c>
      <c r="H326" s="62">
        <v>1</v>
      </c>
      <c r="I326" s="1">
        <v>1652042</v>
      </c>
      <c r="J326" s="1">
        <v>4</v>
      </c>
      <c r="K326" s="1"/>
      <c r="L326" s="1"/>
      <c r="M326" s="1"/>
      <c r="N326" s="1"/>
      <c r="O326" s="67">
        <v>385991</v>
      </c>
      <c r="P326" s="1">
        <v>385991</v>
      </c>
      <c r="Q326" s="1">
        <v>385991</v>
      </c>
      <c r="R326" s="1">
        <v>385991</v>
      </c>
      <c r="S326" s="1">
        <v>108078</v>
      </c>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t="s">
        <v>839</v>
      </c>
      <c r="AS326" s="1" t="s">
        <v>938</v>
      </c>
      <c r="AT326" s="1" t="s">
        <v>939</v>
      </c>
      <c r="AU326" s="1" t="s">
        <v>854</v>
      </c>
      <c r="AV326" s="1" t="s">
        <v>919</v>
      </c>
      <c r="AW326" s="1" t="s">
        <v>919</v>
      </c>
      <c r="AX326" s="1" t="s">
        <v>848</v>
      </c>
      <c r="AY326" s="1"/>
      <c r="AZ326" s="1"/>
      <c r="BA326" s="1"/>
      <c r="BB326" s="1"/>
      <c r="BC326" s="1"/>
      <c r="BD326" s="1"/>
      <c r="BE326" s="147">
        <f t="shared" si="8"/>
        <v>1652042</v>
      </c>
      <c r="BF326" t="s">
        <v>193</v>
      </c>
    </row>
    <row r="327" spans="1:58" ht="15.75" thickBot="1" x14ac:dyDescent="0.3">
      <c r="A327" s="3" t="s">
        <v>263</v>
      </c>
      <c r="B327" s="3" t="s">
        <v>694</v>
      </c>
      <c r="C327" s="4" t="s">
        <v>685</v>
      </c>
      <c r="D327" s="1" t="s">
        <v>917</v>
      </c>
      <c r="E327" s="2" t="s">
        <v>838</v>
      </c>
      <c r="F327" s="1">
        <v>236778</v>
      </c>
      <c r="G327" s="1">
        <v>11698342</v>
      </c>
      <c r="H327" s="62">
        <v>1</v>
      </c>
      <c r="I327" s="1">
        <v>106216272</v>
      </c>
      <c r="J327" s="1">
        <v>10</v>
      </c>
      <c r="K327" s="1"/>
      <c r="L327" s="1"/>
      <c r="M327" s="1"/>
      <c r="N327" s="1"/>
      <c r="O327" s="67">
        <v>11467963</v>
      </c>
      <c r="P327" s="1">
        <v>11467963</v>
      </c>
      <c r="Q327" s="1">
        <v>11467963</v>
      </c>
      <c r="R327" s="1">
        <v>11467963</v>
      </c>
      <c r="S327" s="1">
        <v>11467963</v>
      </c>
      <c r="T327" s="1">
        <v>11467963</v>
      </c>
      <c r="U327" s="1">
        <v>11467963</v>
      </c>
      <c r="V327" s="1">
        <v>8945011</v>
      </c>
      <c r="W327" s="1">
        <v>8945011</v>
      </c>
      <c r="X327" s="1">
        <v>8050510</v>
      </c>
      <c r="Y327" s="1"/>
      <c r="Z327" s="1"/>
      <c r="AA327" s="1"/>
      <c r="AB327" s="1"/>
      <c r="AC327" s="1"/>
      <c r="AD327" s="1"/>
      <c r="AE327" s="1"/>
      <c r="AF327" s="1"/>
      <c r="AG327" s="1"/>
      <c r="AH327" s="1"/>
      <c r="AI327" s="1"/>
      <c r="AJ327" s="1"/>
      <c r="AK327" s="1"/>
      <c r="AL327" s="1"/>
      <c r="AM327" s="1"/>
      <c r="AN327" s="1"/>
      <c r="AO327" s="1"/>
      <c r="AP327" s="1"/>
      <c r="AQ327" s="1"/>
      <c r="AR327" s="1" t="s">
        <v>839</v>
      </c>
      <c r="AS327" s="1" t="s">
        <v>938</v>
      </c>
      <c r="AT327" s="1" t="s">
        <v>939</v>
      </c>
      <c r="AU327" s="1" t="s">
        <v>854</v>
      </c>
      <c r="AV327" s="1" t="s">
        <v>913</v>
      </c>
      <c r="AW327" s="1" t="s">
        <v>913</v>
      </c>
      <c r="AX327" s="1" t="s">
        <v>848</v>
      </c>
      <c r="AY327" s="1"/>
      <c r="AZ327" s="1"/>
      <c r="BA327" s="1"/>
      <c r="BB327" s="1"/>
      <c r="BC327" s="1"/>
      <c r="BD327" s="1"/>
      <c r="BE327" s="147">
        <f t="shared" si="8"/>
        <v>106216272</v>
      </c>
      <c r="BF327" t="s">
        <v>193</v>
      </c>
    </row>
    <row r="328" spans="1:58" ht="15.75" thickBot="1" x14ac:dyDescent="0.3">
      <c r="A328" s="3" t="s">
        <v>263</v>
      </c>
      <c r="B328" s="3" t="s">
        <v>695</v>
      </c>
      <c r="C328" s="4" t="s">
        <v>685</v>
      </c>
      <c r="D328" s="1" t="s">
        <v>917</v>
      </c>
      <c r="E328" s="2" t="s">
        <v>838</v>
      </c>
      <c r="F328" s="1">
        <v>6997</v>
      </c>
      <c r="G328" s="1">
        <v>1241859</v>
      </c>
      <c r="H328" s="62">
        <v>1</v>
      </c>
      <c r="I328" s="1">
        <v>6368769</v>
      </c>
      <c r="J328" s="1">
        <v>6</v>
      </c>
      <c r="K328" s="1"/>
      <c r="L328" s="1"/>
      <c r="M328" s="1"/>
      <c r="N328" s="1"/>
      <c r="O328" s="67">
        <v>1219136</v>
      </c>
      <c r="P328" s="1">
        <v>1219136</v>
      </c>
      <c r="Q328" s="1">
        <v>1219136</v>
      </c>
      <c r="R328" s="1">
        <v>1219136</v>
      </c>
      <c r="S328" s="1">
        <v>621760</v>
      </c>
      <c r="T328" s="1">
        <v>621760</v>
      </c>
      <c r="U328" s="1">
        <v>248704</v>
      </c>
      <c r="V328" s="1"/>
      <c r="W328" s="1"/>
      <c r="X328" s="1"/>
      <c r="Y328" s="1"/>
      <c r="Z328" s="1"/>
      <c r="AA328" s="1"/>
      <c r="AB328" s="1"/>
      <c r="AC328" s="1"/>
      <c r="AD328" s="1"/>
      <c r="AE328" s="1"/>
      <c r="AF328" s="1"/>
      <c r="AG328" s="1"/>
      <c r="AH328" s="1"/>
      <c r="AI328" s="1"/>
      <c r="AJ328" s="1"/>
      <c r="AK328" s="1"/>
      <c r="AL328" s="1"/>
      <c r="AM328" s="1"/>
      <c r="AN328" s="1"/>
      <c r="AO328" s="1"/>
      <c r="AP328" s="1"/>
      <c r="AQ328" s="1"/>
      <c r="AR328" s="1" t="s">
        <v>839</v>
      </c>
      <c r="AS328" s="1" t="s">
        <v>938</v>
      </c>
      <c r="AT328" s="1" t="s">
        <v>939</v>
      </c>
      <c r="AU328" s="1" t="s">
        <v>854</v>
      </c>
      <c r="AV328" s="1" t="s">
        <v>913</v>
      </c>
      <c r="AW328" s="1" t="s">
        <v>913</v>
      </c>
      <c r="AX328" s="1" t="s">
        <v>848</v>
      </c>
      <c r="AY328" s="1"/>
      <c r="AZ328" s="1"/>
      <c r="BA328" s="1"/>
      <c r="BB328" s="1"/>
      <c r="BC328" s="1"/>
      <c r="BD328" s="1"/>
      <c r="BE328" s="147">
        <f t="shared" si="8"/>
        <v>6368769</v>
      </c>
      <c r="BF328" t="s">
        <v>193</v>
      </c>
    </row>
    <row r="329" spans="1:58" ht="15.75" thickBot="1" x14ac:dyDescent="0.3">
      <c r="A329" s="3" t="s">
        <v>263</v>
      </c>
      <c r="B329" s="3" t="s">
        <v>696</v>
      </c>
      <c r="C329" s="4" t="s">
        <v>697</v>
      </c>
      <c r="D329" s="1" t="s">
        <v>838</v>
      </c>
      <c r="E329" s="2" t="s">
        <v>838</v>
      </c>
      <c r="F329" s="1">
        <v>1222</v>
      </c>
      <c r="G329" s="1">
        <v>59758</v>
      </c>
      <c r="H329" s="1">
        <v>1</v>
      </c>
      <c r="I329" s="1">
        <v>311696</v>
      </c>
      <c r="J329" s="1">
        <v>10</v>
      </c>
      <c r="K329" s="1"/>
      <c r="L329" s="1"/>
      <c r="M329" s="1"/>
      <c r="N329" s="1"/>
      <c r="O329" s="67">
        <v>47806</v>
      </c>
      <c r="P329" s="1">
        <v>47806</v>
      </c>
      <c r="Q329" s="1">
        <v>47806</v>
      </c>
      <c r="R329" s="1">
        <v>47806</v>
      </c>
      <c r="S329" s="1">
        <v>20079</v>
      </c>
      <c r="T329" s="1">
        <v>20079</v>
      </c>
      <c r="U329" s="1">
        <v>20079</v>
      </c>
      <c r="V329" s="1">
        <v>20079</v>
      </c>
      <c r="W329" s="1">
        <v>20079</v>
      </c>
      <c r="X329" s="1">
        <v>20079</v>
      </c>
      <c r="Y329" s="1"/>
      <c r="Z329" s="1"/>
      <c r="AA329" s="1"/>
      <c r="AB329" s="1"/>
      <c r="AC329" s="1"/>
      <c r="AD329" s="1"/>
      <c r="AE329" s="1"/>
      <c r="AF329" s="1"/>
      <c r="AG329" s="1"/>
      <c r="AH329" s="1"/>
      <c r="AI329" s="1"/>
      <c r="AJ329" s="1"/>
      <c r="AK329" s="1"/>
      <c r="AL329" s="1"/>
      <c r="AM329" s="1"/>
      <c r="AN329" s="1"/>
      <c r="AO329" s="1"/>
      <c r="AP329" s="1"/>
      <c r="AQ329" s="1"/>
      <c r="AR329" s="1" t="s">
        <v>839</v>
      </c>
      <c r="AS329" s="1" t="s">
        <v>938</v>
      </c>
      <c r="AT329" s="1" t="s">
        <v>939</v>
      </c>
      <c r="AU329" s="1" t="s">
        <v>854</v>
      </c>
      <c r="AV329" s="1" t="s">
        <v>911</v>
      </c>
      <c r="AW329" s="1" t="s">
        <v>911</v>
      </c>
      <c r="AX329" s="1" t="s">
        <v>848</v>
      </c>
      <c r="AY329" s="1"/>
      <c r="AZ329" s="1"/>
      <c r="BA329" s="1"/>
      <c r="BB329" s="1"/>
      <c r="BC329" s="1"/>
      <c r="BD329" s="1"/>
      <c r="BE329" s="147">
        <f t="shared" si="8"/>
        <v>311696</v>
      </c>
      <c r="BF329" t="s">
        <v>816</v>
      </c>
    </row>
    <row r="330" spans="1:58" ht="15.75" thickBot="1" x14ac:dyDescent="0.3">
      <c r="A330" s="3" t="s">
        <v>263</v>
      </c>
      <c r="B330" s="3" t="s">
        <v>687</v>
      </c>
      <c r="C330" s="4" t="s">
        <v>697</v>
      </c>
      <c r="D330" s="1" t="s">
        <v>838</v>
      </c>
      <c r="E330" s="2" t="s">
        <v>838</v>
      </c>
      <c r="F330" s="1">
        <v>747445</v>
      </c>
      <c r="G330" s="1">
        <v>37493370</v>
      </c>
      <c r="H330" s="1">
        <v>1</v>
      </c>
      <c r="I330" s="1">
        <v>149343592</v>
      </c>
      <c r="J330" s="1">
        <v>10</v>
      </c>
      <c r="K330" s="1"/>
      <c r="L330" s="1"/>
      <c r="M330" s="1"/>
      <c r="N330" s="1"/>
      <c r="O330" s="67">
        <v>19496553</v>
      </c>
      <c r="P330" s="1">
        <v>19496553</v>
      </c>
      <c r="Q330" s="1">
        <v>19496553</v>
      </c>
      <c r="R330" s="1">
        <v>19496553</v>
      </c>
      <c r="S330" s="1">
        <v>11892897</v>
      </c>
      <c r="T330" s="1">
        <v>11892897</v>
      </c>
      <c r="U330" s="1">
        <v>11892897</v>
      </c>
      <c r="V330" s="1">
        <v>11892897</v>
      </c>
      <c r="W330" s="1">
        <v>11892897</v>
      </c>
      <c r="X330" s="1">
        <v>11892897</v>
      </c>
      <c r="Y330" s="1"/>
      <c r="Z330" s="1"/>
      <c r="AA330" s="1"/>
      <c r="AB330" s="1"/>
      <c r="AC330" s="1"/>
      <c r="AD330" s="1"/>
      <c r="AE330" s="1"/>
      <c r="AF330" s="1"/>
      <c r="AG330" s="1"/>
      <c r="AH330" s="1"/>
      <c r="AI330" s="1"/>
      <c r="AJ330" s="1"/>
      <c r="AK330" s="1"/>
      <c r="AL330" s="1"/>
      <c r="AM330" s="1"/>
      <c r="AN330" s="1"/>
      <c r="AO330" s="1"/>
      <c r="AP330" s="1"/>
      <c r="AQ330" s="1"/>
      <c r="AR330" s="1" t="s">
        <v>839</v>
      </c>
      <c r="AS330" s="1" t="s">
        <v>938</v>
      </c>
      <c r="AT330" s="1" t="s">
        <v>939</v>
      </c>
      <c r="AU330" s="1" t="s">
        <v>854</v>
      </c>
      <c r="AV330" s="1" t="s">
        <v>916</v>
      </c>
      <c r="AW330" s="1" t="s">
        <v>916</v>
      </c>
      <c r="AX330" s="1" t="s">
        <v>848</v>
      </c>
      <c r="AY330" s="1"/>
      <c r="AZ330" s="1"/>
      <c r="BA330" s="1"/>
      <c r="BB330" s="1"/>
      <c r="BC330" s="1"/>
      <c r="BD330" s="1"/>
      <c r="BE330" s="147">
        <f t="shared" si="8"/>
        <v>149343592</v>
      </c>
      <c r="BF330" t="s">
        <v>816</v>
      </c>
    </row>
    <row r="331" spans="1:58" ht="15.75" thickBot="1" x14ac:dyDescent="0.3">
      <c r="A331" s="3" t="s">
        <v>263</v>
      </c>
      <c r="B331" s="3" t="s">
        <v>688</v>
      </c>
      <c r="C331" s="4" t="s">
        <v>697</v>
      </c>
      <c r="D331" s="1" t="s">
        <v>838</v>
      </c>
      <c r="E331" s="2" t="s">
        <v>838</v>
      </c>
      <c r="F331" s="1">
        <v>30529</v>
      </c>
      <c r="G331" s="1">
        <v>5664125</v>
      </c>
      <c r="H331" s="1">
        <v>1</v>
      </c>
      <c r="I331" s="1">
        <v>13398375</v>
      </c>
      <c r="J331" s="1">
        <v>5</v>
      </c>
      <c r="K331" s="1"/>
      <c r="L331" s="1"/>
      <c r="M331" s="1"/>
      <c r="N331" s="1"/>
      <c r="O331" s="67">
        <v>2945345</v>
      </c>
      <c r="P331" s="1">
        <v>2945345</v>
      </c>
      <c r="Q331" s="1">
        <v>2945345</v>
      </c>
      <c r="R331" s="1">
        <v>2945345</v>
      </c>
      <c r="S331" s="1">
        <v>1616994</v>
      </c>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t="s">
        <v>839</v>
      </c>
      <c r="AS331" s="1" t="s">
        <v>938</v>
      </c>
      <c r="AT331" s="1" t="s">
        <v>939</v>
      </c>
      <c r="AU331" s="1" t="s">
        <v>854</v>
      </c>
      <c r="AV331" s="1" t="s">
        <v>916</v>
      </c>
      <c r="AW331" s="1" t="s">
        <v>916</v>
      </c>
      <c r="AX331" s="1" t="s">
        <v>848</v>
      </c>
      <c r="AY331" s="1"/>
      <c r="AZ331" s="1"/>
      <c r="BA331" s="1"/>
      <c r="BB331" s="1"/>
      <c r="BC331" s="1"/>
      <c r="BD331" s="1"/>
      <c r="BE331" s="147">
        <f t="shared" si="8"/>
        <v>13398375</v>
      </c>
      <c r="BF331" t="s">
        <v>816</v>
      </c>
    </row>
    <row r="332" spans="1:58" ht="15.75" thickBot="1" x14ac:dyDescent="0.3">
      <c r="A332" s="3" t="s">
        <v>263</v>
      </c>
      <c r="B332" s="3" t="s">
        <v>689</v>
      </c>
      <c r="C332" s="4" t="s">
        <v>697</v>
      </c>
      <c r="D332" s="1" t="s">
        <v>838</v>
      </c>
      <c r="E332" s="2" t="s">
        <v>838</v>
      </c>
      <c r="F332" s="1">
        <v>431766</v>
      </c>
      <c r="G332" s="1">
        <v>23479756</v>
      </c>
      <c r="H332" s="1">
        <v>1</v>
      </c>
      <c r="I332" s="1">
        <v>130763459</v>
      </c>
      <c r="J332" s="1">
        <v>15</v>
      </c>
      <c r="K332" s="1"/>
      <c r="L332" s="1"/>
      <c r="M332" s="1"/>
      <c r="N332" s="1"/>
      <c r="O332" s="67">
        <v>12209473</v>
      </c>
      <c r="P332" s="1">
        <v>12209473</v>
      </c>
      <c r="Q332" s="1">
        <v>12209473</v>
      </c>
      <c r="R332" s="1">
        <v>12209473</v>
      </c>
      <c r="S332" s="1">
        <v>7447779</v>
      </c>
      <c r="T332" s="1">
        <v>7447779</v>
      </c>
      <c r="U332" s="1">
        <v>7447779</v>
      </c>
      <c r="V332" s="1">
        <v>7447779</v>
      </c>
      <c r="W332" s="1">
        <v>7447779</v>
      </c>
      <c r="X332" s="1">
        <v>7447779</v>
      </c>
      <c r="Y332" s="1">
        <v>7447779</v>
      </c>
      <c r="Z332" s="1">
        <v>7447779</v>
      </c>
      <c r="AA332" s="1">
        <v>7447779</v>
      </c>
      <c r="AB332" s="1">
        <v>7447779</v>
      </c>
      <c r="AC332" s="1">
        <v>7447779</v>
      </c>
      <c r="AD332" s="1"/>
      <c r="AE332" s="1"/>
      <c r="AF332" s="1"/>
      <c r="AG332" s="1"/>
      <c r="AH332" s="1"/>
      <c r="AI332" s="1"/>
      <c r="AJ332" s="1"/>
      <c r="AK332" s="1"/>
      <c r="AL332" s="1"/>
      <c r="AM332" s="1"/>
      <c r="AN332" s="1"/>
      <c r="AO332" s="1"/>
      <c r="AP332" s="1"/>
      <c r="AQ332" s="1"/>
      <c r="AR332" s="1" t="s">
        <v>839</v>
      </c>
      <c r="AS332" s="1" t="s">
        <v>938</v>
      </c>
      <c r="AT332" s="1" t="s">
        <v>939</v>
      </c>
      <c r="AU332" s="1" t="s">
        <v>854</v>
      </c>
      <c r="AV332" s="1" t="s">
        <v>882</v>
      </c>
      <c r="AW332" s="1" t="s">
        <v>882</v>
      </c>
      <c r="AX332" s="1" t="s">
        <v>848</v>
      </c>
      <c r="AY332" s="1"/>
      <c r="AZ332" s="1"/>
      <c r="BA332" s="1"/>
      <c r="BB332" s="1"/>
      <c r="BC332" s="1"/>
      <c r="BD332" s="1"/>
      <c r="BE332" s="147">
        <f t="shared" si="8"/>
        <v>130763459</v>
      </c>
      <c r="BF332" t="s">
        <v>816</v>
      </c>
    </row>
    <row r="333" spans="1:58" ht="15.75" thickBot="1" x14ac:dyDescent="0.3">
      <c r="A333" s="3" t="s">
        <v>263</v>
      </c>
      <c r="B333" s="3" t="s">
        <v>690</v>
      </c>
      <c r="C333" s="4" t="s">
        <v>697</v>
      </c>
      <c r="D333" s="1" t="s">
        <v>838</v>
      </c>
      <c r="E333" s="2" t="s">
        <v>838</v>
      </c>
      <c r="F333" s="1">
        <v>13326</v>
      </c>
      <c r="G333" s="1">
        <v>2581108</v>
      </c>
      <c r="H333" s="1">
        <v>1</v>
      </c>
      <c r="I333" s="1">
        <v>12737250</v>
      </c>
      <c r="J333" s="1">
        <v>13</v>
      </c>
      <c r="K333" s="1"/>
      <c r="L333" s="1"/>
      <c r="M333" s="1"/>
      <c r="N333" s="1"/>
      <c r="O333" s="67">
        <v>1342176</v>
      </c>
      <c r="P333" s="1">
        <v>1342176</v>
      </c>
      <c r="Q333" s="1">
        <v>1342176</v>
      </c>
      <c r="R333" s="1">
        <v>1342176</v>
      </c>
      <c r="S333" s="1">
        <v>818727</v>
      </c>
      <c r="T333" s="1">
        <v>818727</v>
      </c>
      <c r="U333" s="1">
        <v>818727</v>
      </c>
      <c r="V333" s="1">
        <v>818727</v>
      </c>
      <c r="W333" s="1">
        <v>818727</v>
      </c>
      <c r="X333" s="1">
        <v>818727</v>
      </c>
      <c r="Y333" s="1">
        <v>818727</v>
      </c>
      <c r="Z333" s="1">
        <v>818727</v>
      </c>
      <c r="AA333" s="1">
        <v>818727</v>
      </c>
      <c r="AB333" s="1"/>
      <c r="AC333" s="1"/>
      <c r="AD333" s="1"/>
      <c r="AE333" s="1"/>
      <c r="AF333" s="1"/>
      <c r="AG333" s="1"/>
      <c r="AH333" s="1"/>
      <c r="AI333" s="1"/>
      <c r="AJ333" s="1"/>
      <c r="AK333" s="1"/>
      <c r="AL333" s="1"/>
      <c r="AM333" s="1"/>
      <c r="AN333" s="1"/>
      <c r="AO333" s="1"/>
      <c r="AP333" s="1"/>
      <c r="AQ333" s="1"/>
      <c r="AR333" s="1" t="s">
        <v>839</v>
      </c>
      <c r="AS333" s="1" t="s">
        <v>938</v>
      </c>
      <c r="AT333" s="1" t="s">
        <v>939</v>
      </c>
      <c r="AU333" s="1" t="s">
        <v>854</v>
      </c>
      <c r="AV333" s="1" t="s">
        <v>882</v>
      </c>
      <c r="AW333" s="1" t="s">
        <v>882</v>
      </c>
      <c r="AX333" s="1" t="s">
        <v>848</v>
      </c>
      <c r="AY333" s="1"/>
      <c r="AZ333" s="1"/>
      <c r="BA333" s="1"/>
      <c r="BB333" s="1"/>
      <c r="BC333" s="1"/>
      <c r="BD333" s="1"/>
      <c r="BE333" s="147">
        <f t="shared" si="8"/>
        <v>12737250</v>
      </c>
      <c r="BF333" t="s">
        <v>816</v>
      </c>
    </row>
    <row r="334" spans="1:58" ht="15.75" thickBot="1" x14ac:dyDescent="0.3">
      <c r="A334" s="3" t="s">
        <v>263</v>
      </c>
      <c r="B334" s="3" t="s">
        <v>698</v>
      </c>
      <c r="C334" s="4" t="s">
        <v>697</v>
      </c>
      <c r="D334" s="1" t="s">
        <v>838</v>
      </c>
      <c r="E334" s="2" t="s">
        <v>838</v>
      </c>
      <c r="F334" s="1">
        <v>162599</v>
      </c>
      <c r="G334" s="1">
        <v>4120744</v>
      </c>
      <c r="H334" s="1">
        <v>1</v>
      </c>
      <c r="I334" s="1">
        <v>26372761</v>
      </c>
      <c r="J334" s="1">
        <v>8</v>
      </c>
      <c r="K334" s="1"/>
      <c r="L334" s="1"/>
      <c r="M334" s="1"/>
      <c r="N334" s="1"/>
      <c r="O334" s="67">
        <v>3296595</v>
      </c>
      <c r="P334" s="1">
        <v>3296595</v>
      </c>
      <c r="Q334" s="1">
        <v>3296595</v>
      </c>
      <c r="R334" s="1">
        <v>3296595</v>
      </c>
      <c r="S334" s="1">
        <v>3296595</v>
      </c>
      <c r="T334" s="1">
        <v>3296595</v>
      </c>
      <c r="U334" s="1">
        <v>3296595</v>
      </c>
      <c r="V334" s="1">
        <v>3296595</v>
      </c>
      <c r="W334" s="1"/>
      <c r="X334" s="1"/>
      <c r="Y334" s="1"/>
      <c r="Z334" s="1"/>
      <c r="AA334" s="1"/>
      <c r="AB334" s="1"/>
      <c r="AC334" s="1"/>
      <c r="AD334" s="1"/>
      <c r="AE334" s="1"/>
      <c r="AF334" s="1"/>
      <c r="AG334" s="1"/>
      <c r="AH334" s="1"/>
      <c r="AI334" s="1"/>
      <c r="AJ334" s="1"/>
      <c r="AK334" s="1"/>
      <c r="AL334" s="1"/>
      <c r="AM334" s="1"/>
      <c r="AN334" s="1"/>
      <c r="AO334" s="1"/>
      <c r="AP334" s="1"/>
      <c r="AQ334" s="1"/>
      <c r="AR334" s="1" t="s">
        <v>839</v>
      </c>
      <c r="AS334" s="1" t="s">
        <v>938</v>
      </c>
      <c r="AT334" s="1" t="s">
        <v>939</v>
      </c>
      <c r="AU334" s="1" t="s">
        <v>854</v>
      </c>
      <c r="AV334" s="1" t="s">
        <v>909</v>
      </c>
      <c r="AW334" s="1" t="s">
        <v>909</v>
      </c>
      <c r="AX334" s="1" t="s">
        <v>848</v>
      </c>
      <c r="AY334" s="1"/>
      <c r="AZ334" s="1"/>
      <c r="BA334" s="1"/>
      <c r="BB334" s="1"/>
      <c r="BC334" s="1"/>
      <c r="BD334" s="1"/>
      <c r="BE334" s="147">
        <f t="shared" si="8"/>
        <v>26372761</v>
      </c>
      <c r="BF334" t="s">
        <v>816</v>
      </c>
    </row>
    <row r="335" spans="1:58" ht="15.75" thickBot="1" x14ac:dyDescent="0.3">
      <c r="A335" s="3" t="s">
        <v>263</v>
      </c>
      <c r="B335" s="3" t="s">
        <v>699</v>
      </c>
      <c r="C335" s="4" t="s">
        <v>697</v>
      </c>
      <c r="D335" s="1" t="s">
        <v>838</v>
      </c>
      <c r="E335" s="2" t="s">
        <v>838</v>
      </c>
      <c r="F335" s="1">
        <v>2210880</v>
      </c>
      <c r="G335" s="1">
        <v>79789764</v>
      </c>
      <c r="H335" s="1">
        <v>1</v>
      </c>
      <c r="I335" s="1">
        <v>250603689</v>
      </c>
      <c r="J335" s="1">
        <v>10</v>
      </c>
      <c r="K335" s="1"/>
      <c r="L335" s="1"/>
      <c r="M335" s="1"/>
      <c r="N335" s="1"/>
      <c r="O335" s="67">
        <v>41490677</v>
      </c>
      <c r="P335" s="1">
        <v>41490677</v>
      </c>
      <c r="Q335" s="1">
        <v>41490677</v>
      </c>
      <c r="R335" s="1">
        <v>41490677</v>
      </c>
      <c r="S335" s="1">
        <v>14106830</v>
      </c>
      <c r="T335" s="1">
        <v>14106830</v>
      </c>
      <c r="U335" s="1">
        <v>14106830</v>
      </c>
      <c r="V335" s="1">
        <v>14106830</v>
      </c>
      <c r="W335" s="1">
        <v>14106830</v>
      </c>
      <c r="X335" s="1">
        <v>14106830</v>
      </c>
      <c r="Y335" s="1"/>
      <c r="Z335" s="1"/>
      <c r="AA335" s="1"/>
      <c r="AB335" s="1"/>
      <c r="AC335" s="1"/>
      <c r="AD335" s="1"/>
      <c r="AE335" s="1"/>
      <c r="AF335" s="1"/>
      <c r="AG335" s="1"/>
      <c r="AH335" s="1"/>
      <c r="AI335" s="1"/>
      <c r="AJ335" s="1"/>
      <c r="AK335" s="1"/>
      <c r="AL335" s="1"/>
      <c r="AM335" s="1"/>
      <c r="AN335" s="1"/>
      <c r="AO335" s="1"/>
      <c r="AP335" s="1"/>
      <c r="AQ335" s="1"/>
      <c r="AR335" s="1" t="s">
        <v>839</v>
      </c>
      <c r="AS335" s="1" t="s">
        <v>938</v>
      </c>
      <c r="AT335" s="1" t="s">
        <v>939</v>
      </c>
      <c r="AU335" s="1" t="s">
        <v>854</v>
      </c>
      <c r="AV335" s="1" t="s">
        <v>918</v>
      </c>
      <c r="AW335" s="1" t="s">
        <v>918</v>
      </c>
      <c r="AX335" s="1" t="s">
        <v>848</v>
      </c>
      <c r="AY335" s="1"/>
      <c r="AZ335" s="1"/>
      <c r="BA335" s="1"/>
      <c r="BB335" s="1"/>
      <c r="BC335" s="1"/>
      <c r="BD335" s="1"/>
      <c r="BE335" s="147">
        <f t="shared" si="8"/>
        <v>250603689</v>
      </c>
      <c r="BF335" t="s">
        <v>816</v>
      </c>
    </row>
    <row r="336" spans="1:58" ht="15.75" thickBot="1" x14ac:dyDescent="0.3">
      <c r="A336" s="3" t="s">
        <v>263</v>
      </c>
      <c r="B336" s="3" t="s">
        <v>700</v>
      </c>
      <c r="C336" s="4" t="s">
        <v>697</v>
      </c>
      <c r="D336" s="1" t="s">
        <v>838</v>
      </c>
      <c r="E336" s="2" t="s">
        <v>838</v>
      </c>
      <c r="F336" s="1">
        <v>67594</v>
      </c>
      <c r="G336" s="1">
        <v>8488676</v>
      </c>
      <c r="H336" s="1">
        <v>1</v>
      </c>
      <c r="I336" s="1">
        <v>18406846</v>
      </c>
      <c r="J336" s="1">
        <v>5</v>
      </c>
      <c r="K336" s="1"/>
      <c r="L336" s="1"/>
      <c r="M336" s="1"/>
      <c r="N336" s="1"/>
      <c r="O336" s="67">
        <v>4414112</v>
      </c>
      <c r="P336" s="1">
        <v>4414112</v>
      </c>
      <c r="Q336" s="1">
        <v>4414112</v>
      </c>
      <c r="R336" s="1">
        <v>4414112</v>
      </c>
      <c r="S336" s="1">
        <v>750399</v>
      </c>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t="s">
        <v>839</v>
      </c>
      <c r="AS336" s="1" t="s">
        <v>938</v>
      </c>
      <c r="AT336" s="1" t="s">
        <v>939</v>
      </c>
      <c r="AU336" s="1" t="s">
        <v>854</v>
      </c>
      <c r="AV336" s="1" t="s">
        <v>918</v>
      </c>
      <c r="AW336" s="1" t="s">
        <v>918</v>
      </c>
      <c r="AX336" s="1" t="s">
        <v>848</v>
      </c>
      <c r="AY336" s="1"/>
      <c r="AZ336" s="1"/>
      <c r="BA336" s="1"/>
      <c r="BB336" s="1"/>
      <c r="BC336" s="1"/>
      <c r="BD336" s="1"/>
      <c r="BE336" s="147">
        <f t="shared" si="8"/>
        <v>18406846</v>
      </c>
      <c r="BF336" t="s">
        <v>816</v>
      </c>
    </row>
    <row r="337" spans="1:58" ht="15.75" thickBot="1" x14ac:dyDescent="0.3">
      <c r="A337" s="3" t="s">
        <v>263</v>
      </c>
      <c r="B337" s="3" t="s">
        <v>701</v>
      </c>
      <c r="C337" s="4" t="s">
        <v>697</v>
      </c>
      <c r="D337" s="1" t="s">
        <v>838</v>
      </c>
      <c r="E337" s="2" t="s">
        <v>838</v>
      </c>
      <c r="F337" s="1">
        <v>1010592</v>
      </c>
      <c r="G337" s="1">
        <v>39440487</v>
      </c>
      <c r="H337" s="1">
        <v>1</v>
      </c>
      <c r="I337" s="1">
        <v>190813075</v>
      </c>
      <c r="J337" s="1">
        <v>10</v>
      </c>
      <c r="K337" s="1"/>
      <c r="L337" s="1"/>
      <c r="M337" s="1"/>
      <c r="N337" s="1"/>
      <c r="O337" s="67">
        <v>23269887</v>
      </c>
      <c r="P337" s="1">
        <v>23269887</v>
      </c>
      <c r="Q337" s="1">
        <v>23269887</v>
      </c>
      <c r="R337" s="1">
        <v>23269887</v>
      </c>
      <c r="S337" s="1">
        <v>16288921</v>
      </c>
      <c r="T337" s="1">
        <v>16288921</v>
      </c>
      <c r="U337" s="1">
        <v>16288921</v>
      </c>
      <c r="V337" s="1">
        <v>16288921</v>
      </c>
      <c r="W337" s="1">
        <v>16288921</v>
      </c>
      <c r="X337" s="1">
        <v>16288921</v>
      </c>
      <c r="Y337" s="1"/>
      <c r="Z337" s="1"/>
      <c r="AA337" s="1"/>
      <c r="AB337" s="1"/>
      <c r="AC337" s="1"/>
      <c r="AD337" s="1"/>
      <c r="AE337" s="1"/>
      <c r="AF337" s="1"/>
      <c r="AG337" s="1"/>
      <c r="AH337" s="1"/>
      <c r="AI337" s="1"/>
      <c r="AJ337" s="1"/>
      <c r="AK337" s="1"/>
      <c r="AL337" s="1"/>
      <c r="AM337" s="1"/>
      <c r="AN337" s="1"/>
      <c r="AO337" s="1"/>
      <c r="AP337" s="1"/>
      <c r="AQ337" s="1"/>
      <c r="AR337" s="1" t="s">
        <v>839</v>
      </c>
      <c r="AS337" s="1" t="s">
        <v>938</v>
      </c>
      <c r="AT337" s="1" t="s">
        <v>939</v>
      </c>
      <c r="AU337" s="1" t="s">
        <v>854</v>
      </c>
      <c r="AV337" s="1" t="s">
        <v>919</v>
      </c>
      <c r="AW337" s="1" t="s">
        <v>919</v>
      </c>
      <c r="AX337" s="1" t="s">
        <v>848</v>
      </c>
      <c r="AY337" s="1"/>
      <c r="AZ337" s="1"/>
      <c r="BA337" s="1"/>
      <c r="BB337" s="1"/>
      <c r="BC337" s="1"/>
      <c r="BD337" s="1"/>
      <c r="BE337" s="147">
        <f t="shared" si="8"/>
        <v>190813075</v>
      </c>
      <c r="BF337" t="s">
        <v>816</v>
      </c>
    </row>
    <row r="338" spans="1:58" ht="15.75" thickBot="1" x14ac:dyDescent="0.3">
      <c r="A338" s="3" t="s">
        <v>263</v>
      </c>
      <c r="B338" s="3" t="s">
        <v>702</v>
      </c>
      <c r="C338" s="4" t="s">
        <v>697</v>
      </c>
      <c r="D338" s="1" t="s">
        <v>838</v>
      </c>
      <c r="E338" s="2" t="s">
        <v>838</v>
      </c>
      <c r="F338" s="1">
        <v>41826</v>
      </c>
      <c r="G338" s="1">
        <v>6048258</v>
      </c>
      <c r="H338" s="1">
        <v>1</v>
      </c>
      <c r="I338" s="1">
        <v>15522854</v>
      </c>
      <c r="J338" s="1">
        <v>5</v>
      </c>
      <c r="K338" s="1"/>
      <c r="L338" s="1"/>
      <c r="M338" s="1"/>
      <c r="N338" s="1"/>
      <c r="O338" s="67">
        <v>3568472</v>
      </c>
      <c r="P338" s="1">
        <v>3568472</v>
      </c>
      <c r="Q338" s="1">
        <v>3568472</v>
      </c>
      <c r="R338" s="1">
        <v>3568472</v>
      </c>
      <c r="S338" s="1">
        <v>1248965</v>
      </c>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t="s">
        <v>839</v>
      </c>
      <c r="AS338" s="1" t="s">
        <v>938</v>
      </c>
      <c r="AT338" s="1" t="s">
        <v>939</v>
      </c>
      <c r="AU338" s="1" t="s">
        <v>854</v>
      </c>
      <c r="AV338" s="1" t="s">
        <v>919</v>
      </c>
      <c r="AW338" s="1" t="s">
        <v>919</v>
      </c>
      <c r="AX338" s="1" t="s">
        <v>848</v>
      </c>
      <c r="AY338" s="1"/>
      <c r="AZ338" s="1"/>
      <c r="BA338" s="1"/>
      <c r="BB338" s="1"/>
      <c r="BC338" s="1"/>
      <c r="BD338" s="1"/>
      <c r="BE338" s="147">
        <f t="shared" si="8"/>
        <v>15522854</v>
      </c>
      <c r="BF338" t="s">
        <v>816</v>
      </c>
    </row>
    <row r="339" spans="1:58" ht="15.75" thickBot="1" x14ac:dyDescent="0.3">
      <c r="A339" s="3" t="s">
        <v>263</v>
      </c>
      <c r="B339" s="3" t="s">
        <v>694</v>
      </c>
      <c r="C339" s="4" t="s">
        <v>697</v>
      </c>
      <c r="D339" s="1" t="s">
        <v>838</v>
      </c>
      <c r="E339" s="2" t="s">
        <v>838</v>
      </c>
      <c r="F339" s="1">
        <v>652990</v>
      </c>
      <c r="G339" s="1">
        <v>35614905</v>
      </c>
      <c r="H339" s="1">
        <v>1</v>
      </c>
      <c r="I339" s="1">
        <v>157239518</v>
      </c>
      <c r="J339" s="1">
        <v>10</v>
      </c>
      <c r="K339" s="1"/>
      <c r="L339" s="1"/>
      <c r="M339" s="1"/>
      <c r="N339" s="1"/>
      <c r="O339" s="67">
        <v>19918865</v>
      </c>
      <c r="P339" s="1">
        <v>19918865</v>
      </c>
      <c r="Q339" s="1">
        <v>19918865</v>
      </c>
      <c r="R339" s="1">
        <v>19918865</v>
      </c>
      <c r="S339" s="1">
        <v>13146451</v>
      </c>
      <c r="T339" s="1">
        <v>13146451</v>
      </c>
      <c r="U339" s="1">
        <v>13146451</v>
      </c>
      <c r="V339" s="1">
        <v>13146451</v>
      </c>
      <c r="W339" s="1">
        <v>13146451</v>
      </c>
      <c r="X339" s="1">
        <v>11831806</v>
      </c>
      <c r="Y339" s="1"/>
      <c r="Z339" s="1"/>
      <c r="AA339" s="1"/>
      <c r="AB339" s="1"/>
      <c r="AC339" s="1"/>
      <c r="AD339" s="1"/>
      <c r="AE339" s="1"/>
      <c r="AF339" s="1"/>
      <c r="AG339" s="1"/>
      <c r="AH339" s="1"/>
      <c r="AI339" s="1"/>
      <c r="AJ339" s="1"/>
      <c r="AK339" s="1"/>
      <c r="AL339" s="1"/>
      <c r="AM339" s="1"/>
      <c r="AN339" s="1"/>
      <c r="AO339" s="1"/>
      <c r="AP339" s="1"/>
      <c r="AQ339" s="1"/>
      <c r="AR339" s="1" t="s">
        <v>839</v>
      </c>
      <c r="AS339" s="1" t="s">
        <v>938</v>
      </c>
      <c r="AT339" s="1" t="s">
        <v>939</v>
      </c>
      <c r="AU339" s="1" t="s">
        <v>854</v>
      </c>
      <c r="AV339" s="1" t="s">
        <v>913</v>
      </c>
      <c r="AW339" s="1" t="s">
        <v>913</v>
      </c>
      <c r="AX339" s="1" t="s">
        <v>848</v>
      </c>
      <c r="AY339" s="1"/>
      <c r="AZ339" s="1"/>
      <c r="BA339" s="1"/>
      <c r="BB339" s="1"/>
      <c r="BC339" s="1"/>
      <c r="BD339" s="1"/>
      <c r="BE339" s="147">
        <f t="shared" si="8"/>
        <v>157239518</v>
      </c>
      <c r="BF339" t="s">
        <v>816</v>
      </c>
    </row>
    <row r="340" spans="1:58" ht="15.75" thickBot="1" x14ac:dyDescent="0.3">
      <c r="A340" s="3" t="s">
        <v>263</v>
      </c>
      <c r="B340" s="3" t="s">
        <v>695</v>
      </c>
      <c r="C340" s="4" t="s">
        <v>697</v>
      </c>
      <c r="D340" s="1" t="s">
        <v>838</v>
      </c>
      <c r="E340" s="2" t="s">
        <v>838</v>
      </c>
      <c r="F340" s="1">
        <v>28677</v>
      </c>
      <c r="G340" s="1">
        <v>5943048</v>
      </c>
      <c r="H340" s="1">
        <v>1</v>
      </c>
      <c r="I340" s="1">
        <v>18429162</v>
      </c>
      <c r="J340" s="1">
        <v>7</v>
      </c>
      <c r="K340" s="1"/>
      <c r="L340" s="1"/>
      <c r="M340" s="1"/>
      <c r="N340" s="1"/>
      <c r="O340" s="67">
        <v>3253736</v>
      </c>
      <c r="P340" s="1">
        <v>3253736</v>
      </c>
      <c r="Q340" s="1">
        <v>3253736</v>
      </c>
      <c r="R340" s="1">
        <v>3253736</v>
      </c>
      <c r="S340" s="1">
        <v>2082391</v>
      </c>
      <c r="T340" s="1">
        <v>2082391</v>
      </c>
      <c r="U340" s="1">
        <v>1249435</v>
      </c>
      <c r="V340" s="1"/>
      <c r="W340" s="1"/>
      <c r="X340" s="1"/>
      <c r="Y340" s="1"/>
      <c r="Z340" s="1"/>
      <c r="AA340" s="1"/>
      <c r="AB340" s="1"/>
      <c r="AC340" s="1"/>
      <c r="AD340" s="1"/>
      <c r="AE340" s="1"/>
      <c r="AF340" s="1"/>
      <c r="AG340" s="1"/>
      <c r="AH340" s="1"/>
      <c r="AI340" s="1"/>
      <c r="AJ340" s="1"/>
      <c r="AK340" s="1"/>
      <c r="AL340" s="1"/>
      <c r="AM340" s="1"/>
      <c r="AN340" s="1"/>
      <c r="AO340" s="1"/>
      <c r="AP340" s="1"/>
      <c r="AQ340" s="1"/>
      <c r="AR340" s="1" t="s">
        <v>839</v>
      </c>
      <c r="AS340" s="1" t="s">
        <v>938</v>
      </c>
      <c r="AT340" s="1" t="s">
        <v>939</v>
      </c>
      <c r="AU340" s="1" t="s">
        <v>854</v>
      </c>
      <c r="AV340" s="1" t="s">
        <v>913</v>
      </c>
      <c r="AW340" s="1" t="s">
        <v>913</v>
      </c>
      <c r="AX340" s="1" t="s">
        <v>848</v>
      </c>
      <c r="AY340" s="1"/>
      <c r="AZ340" s="1"/>
      <c r="BA340" s="1"/>
      <c r="BB340" s="1"/>
      <c r="BC340" s="1"/>
      <c r="BD340" s="1"/>
      <c r="BE340" s="147">
        <f t="shared" si="8"/>
        <v>18429162</v>
      </c>
      <c r="BF340" t="s">
        <v>816</v>
      </c>
    </row>
    <row r="341" spans="1:58" ht="15.75" thickBot="1" x14ac:dyDescent="0.3">
      <c r="A341" s="3" t="s">
        <v>268</v>
      </c>
      <c r="B341" s="3" t="s">
        <v>703</v>
      </c>
      <c r="C341" s="4" t="s">
        <v>685</v>
      </c>
      <c r="D341" s="1" t="s">
        <v>917</v>
      </c>
      <c r="E341" s="2" t="s">
        <v>838</v>
      </c>
      <c r="F341" s="1">
        <v>31930</v>
      </c>
      <c r="G341" s="1">
        <v>2334083</v>
      </c>
      <c r="H341" s="62">
        <v>1</v>
      </c>
      <c r="I341" s="1">
        <v>16338581</v>
      </c>
      <c r="J341" s="1">
        <v>7</v>
      </c>
      <c r="K341" s="1"/>
      <c r="L341" s="1"/>
      <c r="M341" s="1"/>
      <c r="N341" s="1"/>
      <c r="O341" s="67">
        <v>2334083</v>
      </c>
      <c r="P341" s="1">
        <v>2334083</v>
      </c>
      <c r="Q341" s="1">
        <v>2334083</v>
      </c>
      <c r="R341" s="1">
        <v>2334083</v>
      </c>
      <c r="S341" s="1">
        <v>2334083</v>
      </c>
      <c r="T341" s="1">
        <v>2334083</v>
      </c>
      <c r="U341" s="1">
        <v>2334083</v>
      </c>
      <c r="V341" s="1"/>
      <c r="W341" s="1"/>
      <c r="X341" s="1"/>
      <c r="Y341" s="1"/>
      <c r="Z341" s="1"/>
      <c r="AA341" s="1"/>
      <c r="AB341" s="1"/>
      <c r="AC341" s="1"/>
      <c r="AD341" s="1"/>
      <c r="AE341" s="1"/>
      <c r="AF341" s="1"/>
      <c r="AG341" s="1"/>
      <c r="AH341" s="1"/>
      <c r="AI341" s="1"/>
      <c r="AJ341" s="1"/>
      <c r="AK341" s="1"/>
      <c r="AL341" s="1"/>
      <c r="AM341" s="1"/>
      <c r="AN341" s="1"/>
      <c r="AO341" s="1"/>
      <c r="AP341" s="1"/>
      <c r="AQ341" s="1"/>
      <c r="AR341" s="1" t="s">
        <v>839</v>
      </c>
      <c r="AS341" s="1" t="s">
        <v>938</v>
      </c>
      <c r="AT341" s="1" t="s">
        <v>939</v>
      </c>
      <c r="AU341" s="1" t="s">
        <v>854</v>
      </c>
      <c r="AV341" s="1" t="s">
        <v>929</v>
      </c>
      <c r="AW341" s="1" t="s">
        <v>929</v>
      </c>
      <c r="AX341" s="1" t="s">
        <v>850</v>
      </c>
      <c r="AY341" s="1"/>
      <c r="AZ341" s="1"/>
      <c r="BA341" s="1"/>
      <c r="BB341" s="1"/>
      <c r="BC341" s="1"/>
      <c r="BD341" s="1"/>
      <c r="BE341" s="147">
        <f t="shared" si="8"/>
        <v>16338581</v>
      </c>
      <c r="BF341" t="s">
        <v>193</v>
      </c>
    </row>
    <row r="342" spans="1:58" ht="15.75" thickBot="1" x14ac:dyDescent="0.3">
      <c r="A342" s="3" t="s">
        <v>669</v>
      </c>
      <c r="B342" s="3" t="s">
        <v>393</v>
      </c>
      <c r="C342" s="4" t="s">
        <v>685</v>
      </c>
      <c r="D342" s="1" t="s">
        <v>917</v>
      </c>
      <c r="E342" s="2" t="s">
        <v>838</v>
      </c>
      <c r="F342" s="1">
        <v>25266</v>
      </c>
      <c r="G342" s="1">
        <v>5945290</v>
      </c>
      <c r="H342" s="62">
        <v>1</v>
      </c>
      <c r="I342" s="1">
        <v>53507610</v>
      </c>
      <c r="J342" s="1">
        <v>9</v>
      </c>
      <c r="K342" s="1"/>
      <c r="L342" s="1"/>
      <c r="M342" s="1"/>
      <c r="N342" s="1"/>
      <c r="O342" s="67">
        <v>5945290</v>
      </c>
      <c r="P342" s="1">
        <v>5945290</v>
      </c>
      <c r="Q342" s="1">
        <v>5945290</v>
      </c>
      <c r="R342" s="1">
        <v>5945290</v>
      </c>
      <c r="S342" s="1">
        <v>5945290</v>
      </c>
      <c r="T342" s="1">
        <v>5945290</v>
      </c>
      <c r="U342" s="1">
        <v>5945290</v>
      </c>
      <c r="V342" s="1">
        <v>5945290</v>
      </c>
      <c r="W342" s="1">
        <v>5945290</v>
      </c>
      <c r="X342" s="1"/>
      <c r="Y342" s="1"/>
      <c r="Z342" s="1"/>
      <c r="AA342" s="1"/>
      <c r="AB342" s="1"/>
      <c r="AC342" s="1"/>
      <c r="AD342" s="1"/>
      <c r="AE342" s="1"/>
      <c r="AF342" s="1"/>
      <c r="AG342" s="1"/>
      <c r="AH342" s="1"/>
      <c r="AI342" s="1"/>
      <c r="AJ342" s="1"/>
      <c r="AK342" s="1"/>
      <c r="AL342" s="1"/>
      <c r="AM342" s="1"/>
      <c r="AN342" s="1"/>
      <c r="AO342" s="1"/>
      <c r="AP342" s="1"/>
      <c r="AQ342" s="1"/>
      <c r="AR342" s="1" t="s">
        <v>839</v>
      </c>
      <c r="AS342" s="1" t="s">
        <v>938</v>
      </c>
      <c r="AT342" s="1" t="s">
        <v>939</v>
      </c>
      <c r="AU342" s="1" t="s">
        <v>854</v>
      </c>
      <c r="AV342" s="1" t="s">
        <v>943</v>
      </c>
      <c r="AW342" s="1" t="s">
        <v>943</v>
      </c>
      <c r="AX342" s="1" t="s">
        <v>872</v>
      </c>
      <c r="AY342" s="1"/>
      <c r="AZ342" s="1"/>
      <c r="BA342" s="1"/>
      <c r="BB342" s="1"/>
      <c r="BC342" s="1"/>
      <c r="BD342" s="1"/>
      <c r="BE342" s="147">
        <f t="shared" si="8"/>
        <v>53507610</v>
      </c>
      <c r="BF342" t="s">
        <v>193</v>
      </c>
    </row>
    <row r="343" spans="1:58" ht="15.75" thickBot="1" x14ac:dyDescent="0.3">
      <c r="A343" s="3" t="s">
        <v>403</v>
      </c>
      <c r="B343" s="3" t="s">
        <v>421</v>
      </c>
      <c r="C343" s="4" t="s">
        <v>685</v>
      </c>
      <c r="D343" s="1" t="s">
        <v>917</v>
      </c>
      <c r="E343" s="2" t="s">
        <v>838</v>
      </c>
      <c r="F343" s="1">
        <v>13808</v>
      </c>
      <c r="G343" s="1">
        <v>37282</v>
      </c>
      <c r="H343" s="62">
        <v>1</v>
      </c>
      <c r="I343" s="1">
        <v>745632</v>
      </c>
      <c r="J343" s="1">
        <v>20</v>
      </c>
      <c r="K343" s="1"/>
      <c r="L343" s="1"/>
      <c r="M343" s="1"/>
      <c r="N343" s="1"/>
      <c r="O343" s="67">
        <v>37282</v>
      </c>
      <c r="P343" s="1">
        <v>37282</v>
      </c>
      <c r="Q343" s="1">
        <v>37282</v>
      </c>
      <c r="R343" s="1">
        <v>37282</v>
      </c>
      <c r="S343" s="1">
        <v>37282</v>
      </c>
      <c r="T343" s="1">
        <v>37282</v>
      </c>
      <c r="U343" s="1">
        <v>37282</v>
      </c>
      <c r="V343" s="1">
        <v>37282</v>
      </c>
      <c r="W343" s="1">
        <v>37282</v>
      </c>
      <c r="X343" s="1">
        <v>37282</v>
      </c>
      <c r="Y343" s="1">
        <v>37282</v>
      </c>
      <c r="Z343" s="1">
        <v>37282</v>
      </c>
      <c r="AA343" s="1">
        <v>37282</v>
      </c>
      <c r="AB343" s="1">
        <v>37282</v>
      </c>
      <c r="AC343" s="1">
        <v>37282</v>
      </c>
      <c r="AD343" s="1">
        <v>37282</v>
      </c>
      <c r="AE343" s="1">
        <v>37282</v>
      </c>
      <c r="AF343" s="1">
        <v>37282</v>
      </c>
      <c r="AG343" s="1">
        <v>37282</v>
      </c>
      <c r="AH343" s="1">
        <v>37282</v>
      </c>
      <c r="AI343" s="1"/>
      <c r="AJ343" s="1"/>
      <c r="AK343" s="1"/>
      <c r="AL343" s="1"/>
      <c r="AM343" s="1"/>
      <c r="AN343" s="1"/>
      <c r="AO343" s="1"/>
      <c r="AP343" s="1"/>
      <c r="AQ343" s="1"/>
      <c r="AR343" s="1" t="s">
        <v>839</v>
      </c>
      <c r="AS343" s="1" t="s">
        <v>938</v>
      </c>
      <c r="AT343" s="1" t="s">
        <v>939</v>
      </c>
      <c r="AU343" s="1" t="s">
        <v>854</v>
      </c>
      <c r="AV343" s="1" t="s">
        <v>945</v>
      </c>
      <c r="AW343" s="1" t="s">
        <v>945</v>
      </c>
      <c r="AX343" s="1" t="s">
        <v>879</v>
      </c>
      <c r="AY343" s="1"/>
      <c r="AZ343" s="1"/>
      <c r="BA343" s="1"/>
      <c r="BB343" s="1"/>
      <c r="BC343" s="1"/>
      <c r="BD343" s="1"/>
      <c r="BE343" s="147">
        <f t="shared" si="8"/>
        <v>745632</v>
      </c>
      <c r="BF343" t="s">
        <v>193</v>
      </c>
    </row>
    <row r="344" spans="1:58" ht="15.75" thickBot="1" x14ac:dyDescent="0.3">
      <c r="A344" s="3" t="s">
        <v>669</v>
      </c>
      <c r="B344" s="3" t="s">
        <v>394</v>
      </c>
      <c r="C344" s="4" t="s">
        <v>685</v>
      </c>
      <c r="D344" s="1" t="s">
        <v>917</v>
      </c>
      <c r="E344" s="2" t="s">
        <v>838</v>
      </c>
      <c r="F344" s="1">
        <v>2400</v>
      </c>
      <c r="G344" s="1">
        <v>377308</v>
      </c>
      <c r="H344" s="62">
        <v>1</v>
      </c>
      <c r="I344" s="1">
        <v>4527692</v>
      </c>
      <c r="J344" s="1">
        <v>12</v>
      </c>
      <c r="K344" s="1"/>
      <c r="L344" s="1"/>
      <c r="M344" s="1"/>
      <c r="N344" s="1"/>
      <c r="O344" s="67">
        <v>377308</v>
      </c>
      <c r="P344" s="1">
        <v>377308</v>
      </c>
      <c r="Q344" s="1">
        <v>377308</v>
      </c>
      <c r="R344" s="1">
        <v>377308</v>
      </c>
      <c r="S344" s="1">
        <v>377308</v>
      </c>
      <c r="T344" s="1">
        <v>377308</v>
      </c>
      <c r="U344" s="1">
        <v>377308</v>
      </c>
      <c r="V344" s="1">
        <v>377308</v>
      </c>
      <c r="W344" s="1">
        <v>377308</v>
      </c>
      <c r="X344" s="1">
        <v>377308</v>
      </c>
      <c r="Y344" s="1">
        <v>377308</v>
      </c>
      <c r="Z344" s="1">
        <v>377308</v>
      </c>
      <c r="AA344" s="1"/>
      <c r="AB344" s="1"/>
      <c r="AC344" s="1"/>
      <c r="AD344" s="1"/>
      <c r="AE344" s="1"/>
      <c r="AF344" s="1"/>
      <c r="AG344" s="1"/>
      <c r="AH344" s="1"/>
      <c r="AI344" s="1"/>
      <c r="AJ344" s="1"/>
      <c r="AK344" s="1"/>
      <c r="AL344" s="1"/>
      <c r="AM344" s="1"/>
      <c r="AN344" s="1"/>
      <c r="AO344" s="1"/>
      <c r="AP344" s="1"/>
      <c r="AQ344" s="1"/>
      <c r="AR344" s="1" t="s">
        <v>839</v>
      </c>
      <c r="AS344" s="1" t="s">
        <v>938</v>
      </c>
      <c r="AT344" s="1" t="s">
        <v>939</v>
      </c>
      <c r="AU344" s="1" t="s">
        <v>854</v>
      </c>
      <c r="AV344" s="1" t="s">
        <v>942</v>
      </c>
      <c r="AW344" s="1" t="s">
        <v>942</v>
      </c>
      <c r="AX344" s="1" t="s">
        <v>872</v>
      </c>
      <c r="AY344" s="1"/>
      <c r="AZ344" s="1"/>
      <c r="BA344" s="1"/>
      <c r="BB344" s="1"/>
      <c r="BC344" s="1"/>
      <c r="BD344" s="1"/>
      <c r="BE344" s="147">
        <f t="shared" si="8"/>
        <v>4527692</v>
      </c>
      <c r="BF344" t="s">
        <v>193</v>
      </c>
    </row>
    <row r="345" spans="1:58" ht="15.75" thickBot="1" x14ac:dyDescent="0.3">
      <c r="A345" s="3" t="s">
        <v>263</v>
      </c>
      <c r="B345" s="3" t="s">
        <v>704</v>
      </c>
      <c r="C345" s="4" t="s">
        <v>685</v>
      </c>
      <c r="D345" s="1" t="s">
        <v>917</v>
      </c>
      <c r="E345" s="2" t="s">
        <v>838</v>
      </c>
      <c r="F345" s="1">
        <v>30120</v>
      </c>
      <c r="G345" s="1">
        <v>378729</v>
      </c>
      <c r="H345" s="62">
        <v>1</v>
      </c>
      <c r="I345" s="1">
        <v>5680933</v>
      </c>
      <c r="J345" s="1">
        <v>15</v>
      </c>
      <c r="K345" s="1"/>
      <c r="L345" s="1"/>
      <c r="M345" s="1"/>
      <c r="N345" s="1"/>
      <c r="O345" s="67">
        <v>378729</v>
      </c>
      <c r="P345" s="1">
        <v>378729</v>
      </c>
      <c r="Q345" s="1">
        <v>378729</v>
      </c>
      <c r="R345" s="1">
        <v>378729</v>
      </c>
      <c r="S345" s="1">
        <v>378729</v>
      </c>
      <c r="T345" s="1">
        <v>378729</v>
      </c>
      <c r="U345" s="1">
        <v>378729</v>
      </c>
      <c r="V345" s="1">
        <v>378729</v>
      </c>
      <c r="W345" s="1">
        <v>378729</v>
      </c>
      <c r="X345" s="1">
        <v>378729</v>
      </c>
      <c r="Y345" s="1">
        <v>378729</v>
      </c>
      <c r="Z345" s="1">
        <v>378729</v>
      </c>
      <c r="AA345" s="1">
        <v>378729</v>
      </c>
      <c r="AB345" s="1">
        <v>378729</v>
      </c>
      <c r="AC345" s="1">
        <v>378729</v>
      </c>
      <c r="AD345" s="1"/>
      <c r="AE345" s="1"/>
      <c r="AF345" s="1"/>
      <c r="AG345" s="1"/>
      <c r="AH345" s="1"/>
      <c r="AI345" s="1"/>
      <c r="AJ345" s="1"/>
      <c r="AK345" s="1"/>
      <c r="AL345" s="1"/>
      <c r="AM345" s="1"/>
      <c r="AN345" s="1"/>
      <c r="AO345" s="1"/>
      <c r="AP345" s="1"/>
      <c r="AQ345" s="1"/>
      <c r="AR345" s="1" t="s">
        <v>839</v>
      </c>
      <c r="AS345" s="1" t="s">
        <v>938</v>
      </c>
      <c r="AT345" s="1" t="s">
        <v>939</v>
      </c>
      <c r="AU345" s="1" t="s">
        <v>854</v>
      </c>
      <c r="AV345" s="1" t="s">
        <v>847</v>
      </c>
      <c r="AW345" s="1" t="s">
        <v>847</v>
      </c>
      <c r="AX345" s="1" t="s">
        <v>848</v>
      </c>
      <c r="AY345" s="1"/>
      <c r="AZ345" s="1"/>
      <c r="BA345" s="1"/>
      <c r="BB345" s="1"/>
      <c r="BC345" s="1"/>
      <c r="BD345" s="1"/>
      <c r="BE345" s="147">
        <f t="shared" si="8"/>
        <v>5680933</v>
      </c>
      <c r="BF345" t="s">
        <v>193</v>
      </c>
    </row>
    <row r="346" spans="1:58" ht="15.75" thickBot="1" x14ac:dyDescent="0.3">
      <c r="A346" s="3" t="s">
        <v>403</v>
      </c>
      <c r="B346" s="3" t="s">
        <v>396</v>
      </c>
      <c r="C346" s="4" t="s">
        <v>685</v>
      </c>
      <c r="D346" s="1" t="s">
        <v>917</v>
      </c>
      <c r="E346" s="2" t="s">
        <v>838</v>
      </c>
      <c r="F346" s="1">
        <v>13808</v>
      </c>
      <c r="G346" s="1">
        <v>491565</v>
      </c>
      <c r="H346" s="62">
        <v>1</v>
      </c>
      <c r="I346" s="1">
        <v>9831296</v>
      </c>
      <c r="J346" s="1">
        <v>20</v>
      </c>
      <c r="K346" s="1"/>
      <c r="L346" s="1"/>
      <c r="M346" s="1"/>
      <c r="N346" s="1"/>
      <c r="O346" s="67">
        <v>491565</v>
      </c>
      <c r="P346" s="1">
        <v>491565</v>
      </c>
      <c r="Q346" s="1">
        <v>491565</v>
      </c>
      <c r="R346" s="1">
        <v>491565</v>
      </c>
      <c r="S346" s="1">
        <v>491565</v>
      </c>
      <c r="T346" s="1">
        <v>491565</v>
      </c>
      <c r="U346" s="1">
        <v>491565</v>
      </c>
      <c r="V346" s="1">
        <v>491565</v>
      </c>
      <c r="W346" s="1">
        <v>491565</v>
      </c>
      <c r="X346" s="1">
        <v>491565</v>
      </c>
      <c r="Y346" s="1">
        <v>491565</v>
      </c>
      <c r="Z346" s="1">
        <v>491565</v>
      </c>
      <c r="AA346" s="1">
        <v>491565</v>
      </c>
      <c r="AB346" s="1">
        <v>491565</v>
      </c>
      <c r="AC346" s="1">
        <v>491565</v>
      </c>
      <c r="AD346" s="1">
        <v>491565</v>
      </c>
      <c r="AE346" s="1">
        <v>491565</v>
      </c>
      <c r="AF346" s="1">
        <v>491565</v>
      </c>
      <c r="AG346" s="1">
        <v>491565</v>
      </c>
      <c r="AH346" s="1">
        <v>491565</v>
      </c>
      <c r="AI346" s="1"/>
      <c r="AJ346" s="1"/>
      <c r="AK346" s="1"/>
      <c r="AL346" s="1"/>
      <c r="AM346" s="1"/>
      <c r="AN346" s="1"/>
      <c r="AO346" s="1"/>
      <c r="AP346" s="1"/>
      <c r="AQ346" s="1"/>
      <c r="AR346" s="1" t="s">
        <v>839</v>
      </c>
      <c r="AS346" s="1" t="s">
        <v>938</v>
      </c>
      <c r="AT346" s="1" t="s">
        <v>939</v>
      </c>
      <c r="AU346" s="1" t="s">
        <v>854</v>
      </c>
      <c r="AV346" s="1" t="s">
        <v>946</v>
      </c>
      <c r="AW346" s="1" t="s">
        <v>946</v>
      </c>
      <c r="AX346" s="1" t="s">
        <v>879</v>
      </c>
      <c r="AY346" s="1"/>
      <c r="AZ346" s="1"/>
      <c r="BA346" s="1"/>
      <c r="BB346" s="1"/>
      <c r="BC346" s="1"/>
      <c r="BD346" s="1"/>
      <c r="BE346" s="147">
        <f t="shared" si="8"/>
        <v>9831296</v>
      </c>
      <c r="BF346" t="s">
        <v>193</v>
      </c>
    </row>
    <row r="347" spans="1:58" ht="15.75" thickBot="1" x14ac:dyDescent="0.3">
      <c r="A347" s="3" t="s">
        <v>263</v>
      </c>
      <c r="B347" s="3" t="s">
        <v>705</v>
      </c>
      <c r="C347" s="4" t="s">
        <v>685</v>
      </c>
      <c r="D347" s="1" t="s">
        <v>917</v>
      </c>
      <c r="E347" s="2" t="s">
        <v>838</v>
      </c>
      <c r="F347" s="1">
        <v>74048</v>
      </c>
      <c r="G347" s="1">
        <v>2180047</v>
      </c>
      <c r="H347" s="62">
        <v>1</v>
      </c>
      <c r="I347" s="1">
        <v>17440377</v>
      </c>
      <c r="J347" s="1">
        <v>8</v>
      </c>
      <c r="K347" s="1"/>
      <c r="L347" s="1"/>
      <c r="M347" s="1"/>
      <c r="N347" s="1"/>
      <c r="O347" s="67">
        <v>2180047</v>
      </c>
      <c r="P347" s="1">
        <v>2180047</v>
      </c>
      <c r="Q347" s="1">
        <v>2180047</v>
      </c>
      <c r="R347" s="1">
        <v>2180047</v>
      </c>
      <c r="S347" s="1">
        <v>2180047</v>
      </c>
      <c r="T347" s="1">
        <v>2180047</v>
      </c>
      <c r="U347" s="1">
        <v>2180047</v>
      </c>
      <c r="V347" s="1">
        <v>2180047</v>
      </c>
      <c r="W347" s="1"/>
      <c r="X347" s="1"/>
      <c r="Y347" s="1"/>
      <c r="Z347" s="1"/>
      <c r="AA347" s="1"/>
      <c r="AB347" s="1"/>
      <c r="AC347" s="1"/>
      <c r="AD347" s="1"/>
      <c r="AE347" s="1"/>
      <c r="AF347" s="1"/>
      <c r="AG347" s="1"/>
      <c r="AH347" s="1"/>
      <c r="AI347" s="1"/>
      <c r="AJ347" s="1"/>
      <c r="AK347" s="1"/>
      <c r="AL347" s="1"/>
      <c r="AM347" s="1"/>
      <c r="AN347" s="1"/>
      <c r="AO347" s="1"/>
      <c r="AP347" s="1"/>
      <c r="AQ347" s="1"/>
      <c r="AR347" s="1" t="s">
        <v>839</v>
      </c>
      <c r="AS347" s="1" t="s">
        <v>938</v>
      </c>
      <c r="AT347" s="1" t="s">
        <v>939</v>
      </c>
      <c r="AU347" s="1" t="s">
        <v>854</v>
      </c>
      <c r="AV347" s="1" t="s">
        <v>909</v>
      </c>
      <c r="AW347" s="1" t="s">
        <v>909</v>
      </c>
      <c r="AX347" s="1" t="s">
        <v>848</v>
      </c>
      <c r="AY347" s="1"/>
      <c r="AZ347" s="1"/>
      <c r="BA347" s="1"/>
      <c r="BB347" s="1"/>
      <c r="BC347" s="1"/>
      <c r="BD347" s="1"/>
      <c r="BE347" s="147">
        <f t="shared" si="8"/>
        <v>17440377</v>
      </c>
      <c r="BF347" t="s">
        <v>193</v>
      </c>
    </row>
    <row r="348" spans="1:58" ht="15.75" thickBot="1" x14ac:dyDescent="0.3">
      <c r="A348" s="3" t="s">
        <v>669</v>
      </c>
      <c r="B348" s="3" t="s">
        <v>706</v>
      </c>
      <c r="C348" s="4" t="s">
        <v>685</v>
      </c>
      <c r="D348" s="1" t="s">
        <v>917</v>
      </c>
      <c r="E348" s="2" t="s">
        <v>838</v>
      </c>
      <c r="F348" s="1">
        <v>430</v>
      </c>
      <c r="G348" s="1">
        <v>93798</v>
      </c>
      <c r="H348" s="62">
        <v>1</v>
      </c>
      <c r="I348" s="1">
        <v>1125576</v>
      </c>
      <c r="J348" s="1">
        <v>12</v>
      </c>
      <c r="K348" s="1"/>
      <c r="L348" s="1"/>
      <c r="M348" s="1"/>
      <c r="N348" s="1"/>
      <c r="O348" s="67">
        <v>93798</v>
      </c>
      <c r="P348" s="1">
        <v>93798</v>
      </c>
      <c r="Q348" s="1">
        <v>93798</v>
      </c>
      <c r="R348" s="1">
        <v>93798</v>
      </c>
      <c r="S348" s="1">
        <v>93798</v>
      </c>
      <c r="T348" s="1">
        <v>93798</v>
      </c>
      <c r="U348" s="1">
        <v>93798</v>
      </c>
      <c r="V348" s="1">
        <v>93798</v>
      </c>
      <c r="W348" s="1">
        <v>93798</v>
      </c>
      <c r="X348" s="1">
        <v>93798</v>
      </c>
      <c r="Y348" s="1">
        <v>93798</v>
      </c>
      <c r="Z348" s="1">
        <v>93798</v>
      </c>
      <c r="AA348" s="1"/>
      <c r="AB348" s="1"/>
      <c r="AC348" s="1"/>
      <c r="AD348" s="1"/>
      <c r="AE348" s="1"/>
      <c r="AF348" s="1"/>
      <c r="AG348" s="1"/>
      <c r="AH348" s="1"/>
      <c r="AI348" s="1"/>
      <c r="AJ348" s="1"/>
      <c r="AK348" s="1"/>
      <c r="AL348" s="1"/>
      <c r="AM348" s="1"/>
      <c r="AN348" s="1"/>
      <c r="AO348" s="1"/>
      <c r="AP348" s="1"/>
      <c r="AQ348" s="1"/>
      <c r="AR348" s="1" t="s">
        <v>839</v>
      </c>
      <c r="AS348" s="1" t="s">
        <v>938</v>
      </c>
      <c r="AT348" s="1" t="s">
        <v>939</v>
      </c>
      <c r="AU348" s="1" t="s">
        <v>854</v>
      </c>
      <c r="AV348" s="1" t="s">
        <v>863</v>
      </c>
      <c r="AW348" s="1" t="s">
        <v>863</v>
      </c>
      <c r="AX348" s="1" t="s">
        <v>872</v>
      </c>
      <c r="AY348" s="1"/>
      <c r="AZ348" s="1"/>
      <c r="BA348" s="1"/>
      <c r="BB348" s="1"/>
      <c r="BC348" s="1"/>
      <c r="BD348" s="1"/>
      <c r="BE348" s="147">
        <f t="shared" si="8"/>
        <v>1125576</v>
      </c>
      <c r="BF348" t="s">
        <v>193</v>
      </c>
    </row>
    <row r="349" spans="1:58" ht="15.75" thickBot="1" x14ac:dyDescent="0.3">
      <c r="A349" s="3" t="s">
        <v>207</v>
      </c>
      <c r="B349" s="3" t="s">
        <v>476</v>
      </c>
      <c r="C349" s="4" t="s">
        <v>685</v>
      </c>
      <c r="D349" s="1" t="s">
        <v>917</v>
      </c>
      <c r="E349" s="2" t="s">
        <v>838</v>
      </c>
      <c r="F349" s="1">
        <v>22293</v>
      </c>
      <c r="G349" s="1">
        <v>6207944</v>
      </c>
      <c r="H349" s="62">
        <v>1</v>
      </c>
      <c r="I349" s="1">
        <v>68287385</v>
      </c>
      <c r="J349" s="1">
        <v>11</v>
      </c>
      <c r="K349" s="1"/>
      <c r="L349" s="1"/>
      <c r="M349" s="1"/>
      <c r="N349" s="1"/>
      <c r="O349" s="67">
        <v>6207944</v>
      </c>
      <c r="P349" s="1">
        <v>6207944</v>
      </c>
      <c r="Q349" s="1">
        <v>6207944</v>
      </c>
      <c r="R349" s="1">
        <v>6207944</v>
      </c>
      <c r="S349" s="1">
        <v>6207944</v>
      </c>
      <c r="T349" s="1">
        <v>6207944</v>
      </c>
      <c r="U349" s="1">
        <v>6207944</v>
      </c>
      <c r="V349" s="1">
        <v>6207944</v>
      </c>
      <c r="W349" s="1">
        <v>6207944</v>
      </c>
      <c r="X349" s="1">
        <v>6207944</v>
      </c>
      <c r="Y349" s="1">
        <v>6207944</v>
      </c>
      <c r="Z349" s="1"/>
      <c r="AA349" s="1"/>
      <c r="AB349" s="1"/>
      <c r="AC349" s="1"/>
      <c r="AD349" s="1"/>
      <c r="AE349" s="1"/>
      <c r="AF349" s="1"/>
      <c r="AG349" s="1"/>
      <c r="AH349" s="1"/>
      <c r="AI349" s="1"/>
      <c r="AJ349" s="1"/>
      <c r="AK349" s="1"/>
      <c r="AL349" s="1"/>
      <c r="AM349" s="1"/>
      <c r="AN349" s="1"/>
      <c r="AO349" s="1"/>
      <c r="AP349" s="1"/>
      <c r="AQ349" s="1"/>
      <c r="AR349" s="1" t="s">
        <v>839</v>
      </c>
      <c r="AS349" s="1" t="s">
        <v>938</v>
      </c>
      <c r="AT349" s="1" t="s">
        <v>939</v>
      </c>
      <c r="AU349" s="1" t="s">
        <v>854</v>
      </c>
      <c r="AV349" s="1" t="s">
        <v>864</v>
      </c>
      <c r="AW349" s="1" t="s">
        <v>864</v>
      </c>
      <c r="AX349" s="1" t="s">
        <v>844</v>
      </c>
      <c r="AY349" s="1"/>
      <c r="AZ349" s="1"/>
      <c r="BA349" s="1"/>
      <c r="BB349" s="1"/>
      <c r="BC349" s="1"/>
      <c r="BD349" s="1"/>
      <c r="BE349" s="147">
        <f t="shared" si="8"/>
        <v>68287385</v>
      </c>
      <c r="BF349" t="s">
        <v>193</v>
      </c>
    </row>
    <row r="350" spans="1:58" ht="15.75" thickBot="1" x14ac:dyDescent="0.3">
      <c r="A350" s="3" t="s">
        <v>403</v>
      </c>
      <c r="B350" s="3" t="s">
        <v>416</v>
      </c>
      <c r="C350" s="4" t="s">
        <v>685</v>
      </c>
      <c r="D350" s="1" t="s">
        <v>917</v>
      </c>
      <c r="E350" s="2" t="s">
        <v>838</v>
      </c>
      <c r="F350" s="1">
        <v>138080</v>
      </c>
      <c r="G350" s="1">
        <v>410098</v>
      </c>
      <c r="H350" s="62">
        <v>1</v>
      </c>
      <c r="I350" s="1">
        <v>8201952</v>
      </c>
      <c r="J350" s="1">
        <v>20</v>
      </c>
      <c r="K350" s="1"/>
      <c r="L350" s="1"/>
      <c r="M350" s="1"/>
      <c r="N350" s="1"/>
      <c r="O350" s="67">
        <v>410098</v>
      </c>
      <c r="P350" s="1">
        <v>410098</v>
      </c>
      <c r="Q350" s="1">
        <v>410098</v>
      </c>
      <c r="R350" s="1">
        <v>410098</v>
      </c>
      <c r="S350" s="1">
        <v>410098</v>
      </c>
      <c r="T350" s="1">
        <v>410098</v>
      </c>
      <c r="U350" s="1">
        <v>410098</v>
      </c>
      <c r="V350" s="1">
        <v>410098</v>
      </c>
      <c r="W350" s="1">
        <v>410098</v>
      </c>
      <c r="X350" s="1">
        <v>410098</v>
      </c>
      <c r="Y350" s="1">
        <v>410098</v>
      </c>
      <c r="Z350" s="1">
        <v>410098</v>
      </c>
      <c r="AA350" s="1">
        <v>410098</v>
      </c>
      <c r="AB350" s="1">
        <v>410098</v>
      </c>
      <c r="AC350" s="1">
        <v>410098</v>
      </c>
      <c r="AD350" s="1">
        <v>410098</v>
      </c>
      <c r="AE350" s="1">
        <v>410098</v>
      </c>
      <c r="AF350" s="1">
        <v>410098</v>
      </c>
      <c r="AG350" s="1">
        <v>410098</v>
      </c>
      <c r="AH350" s="1">
        <v>410098</v>
      </c>
      <c r="AI350" s="1"/>
      <c r="AJ350" s="1"/>
      <c r="AK350" s="1"/>
      <c r="AL350" s="1"/>
      <c r="AM350" s="1"/>
      <c r="AN350" s="1"/>
      <c r="AO350" s="1"/>
      <c r="AP350" s="1"/>
      <c r="AQ350" s="1"/>
      <c r="AR350" s="1" t="s">
        <v>839</v>
      </c>
      <c r="AS350" s="1" t="s">
        <v>938</v>
      </c>
      <c r="AT350" s="1" t="s">
        <v>939</v>
      </c>
      <c r="AU350" s="1" t="s">
        <v>854</v>
      </c>
      <c r="AV350" s="1" t="s">
        <v>947</v>
      </c>
      <c r="AW350" s="1" t="s">
        <v>947</v>
      </c>
      <c r="AX350" s="1" t="s">
        <v>879</v>
      </c>
      <c r="AY350" s="1"/>
      <c r="AZ350" s="1"/>
      <c r="BA350" s="1"/>
      <c r="BB350" s="1"/>
      <c r="BC350" s="1"/>
      <c r="BD350" s="1"/>
      <c r="BE350" s="147">
        <f t="shared" si="8"/>
        <v>8201952</v>
      </c>
      <c r="BF350" t="s">
        <v>193</v>
      </c>
    </row>
    <row r="351" spans="1:58" ht="15.75" thickBot="1" x14ac:dyDescent="0.3">
      <c r="A351" s="3" t="s">
        <v>403</v>
      </c>
      <c r="B351" s="3" t="s">
        <v>707</v>
      </c>
      <c r="C351" s="4" t="s">
        <v>685</v>
      </c>
      <c r="D351" s="1" t="s">
        <v>917</v>
      </c>
      <c r="E351" s="2" t="s">
        <v>838</v>
      </c>
      <c r="F351" s="1">
        <v>13808</v>
      </c>
      <c r="G351" s="1">
        <v>37282</v>
      </c>
      <c r="H351" s="62">
        <v>1</v>
      </c>
      <c r="I351" s="1">
        <v>745632</v>
      </c>
      <c r="J351" s="1">
        <v>20</v>
      </c>
      <c r="K351" s="1"/>
      <c r="L351" s="1"/>
      <c r="M351" s="1"/>
      <c r="N351" s="1"/>
      <c r="O351" s="67">
        <v>37282</v>
      </c>
      <c r="P351" s="1">
        <v>37282</v>
      </c>
      <c r="Q351" s="1">
        <v>37282</v>
      </c>
      <c r="R351" s="1">
        <v>37282</v>
      </c>
      <c r="S351" s="1">
        <v>37282</v>
      </c>
      <c r="T351" s="1">
        <v>37282</v>
      </c>
      <c r="U351" s="1">
        <v>37282</v>
      </c>
      <c r="V351" s="1">
        <v>37282</v>
      </c>
      <c r="W351" s="1">
        <v>37282</v>
      </c>
      <c r="X351" s="1">
        <v>37282</v>
      </c>
      <c r="Y351" s="1">
        <v>37282</v>
      </c>
      <c r="Z351" s="1">
        <v>37282</v>
      </c>
      <c r="AA351" s="1">
        <v>37282</v>
      </c>
      <c r="AB351" s="1">
        <v>37282</v>
      </c>
      <c r="AC351" s="1">
        <v>37282</v>
      </c>
      <c r="AD351" s="1">
        <v>37282</v>
      </c>
      <c r="AE351" s="1">
        <v>37282</v>
      </c>
      <c r="AF351" s="1">
        <v>37282</v>
      </c>
      <c r="AG351" s="1">
        <v>37282</v>
      </c>
      <c r="AH351" s="1">
        <v>37282</v>
      </c>
      <c r="AI351" s="1"/>
      <c r="AJ351" s="1"/>
      <c r="AK351" s="1"/>
      <c r="AL351" s="1"/>
      <c r="AM351" s="1"/>
      <c r="AN351" s="1"/>
      <c r="AO351" s="1"/>
      <c r="AP351" s="1"/>
      <c r="AQ351" s="1"/>
      <c r="AR351" s="1" t="s">
        <v>839</v>
      </c>
      <c r="AS351" s="1" t="s">
        <v>938</v>
      </c>
      <c r="AT351" s="1" t="s">
        <v>939</v>
      </c>
      <c r="AU351" s="1" t="s">
        <v>854</v>
      </c>
      <c r="AV351" s="1" t="s">
        <v>934</v>
      </c>
      <c r="AW351" s="1" t="s">
        <v>934</v>
      </c>
      <c r="AX351" s="1" t="s">
        <v>879</v>
      </c>
      <c r="AY351" s="1"/>
      <c r="AZ351" s="1"/>
      <c r="BA351" s="1"/>
      <c r="BB351" s="1"/>
      <c r="BC351" s="1"/>
      <c r="BD351" s="1"/>
      <c r="BE351" s="147">
        <f t="shared" si="8"/>
        <v>745632</v>
      </c>
      <c r="BF351" t="s">
        <v>193</v>
      </c>
    </row>
    <row r="352" spans="1:58" ht="15.75" thickBot="1" x14ac:dyDescent="0.3">
      <c r="A352" s="3" t="s">
        <v>207</v>
      </c>
      <c r="B352" s="3" t="s">
        <v>398</v>
      </c>
      <c r="C352" s="4" t="s">
        <v>685</v>
      </c>
      <c r="D352" s="1" t="s">
        <v>917</v>
      </c>
      <c r="E352" s="2" t="s">
        <v>838</v>
      </c>
      <c r="F352" s="1">
        <v>1404</v>
      </c>
      <c r="G352" s="1">
        <v>38470</v>
      </c>
      <c r="H352" s="62">
        <v>1</v>
      </c>
      <c r="I352" s="1">
        <v>730922</v>
      </c>
      <c r="J352" s="1">
        <v>19</v>
      </c>
      <c r="K352" s="1"/>
      <c r="L352" s="1"/>
      <c r="M352" s="1"/>
      <c r="N352" s="1"/>
      <c r="O352" s="67">
        <v>38470</v>
      </c>
      <c r="P352" s="1">
        <v>38470</v>
      </c>
      <c r="Q352" s="1">
        <v>38470</v>
      </c>
      <c r="R352" s="1">
        <v>38470</v>
      </c>
      <c r="S352" s="1">
        <v>38470</v>
      </c>
      <c r="T352" s="1">
        <v>38470</v>
      </c>
      <c r="U352" s="1">
        <v>38470</v>
      </c>
      <c r="V352" s="1">
        <v>38470</v>
      </c>
      <c r="W352" s="1">
        <v>38470</v>
      </c>
      <c r="X352" s="1">
        <v>38470</v>
      </c>
      <c r="Y352" s="1">
        <v>38470</v>
      </c>
      <c r="Z352" s="1">
        <v>38470</v>
      </c>
      <c r="AA352" s="1">
        <v>38470</v>
      </c>
      <c r="AB352" s="1">
        <v>38470</v>
      </c>
      <c r="AC352" s="1">
        <v>38470</v>
      </c>
      <c r="AD352" s="1">
        <v>38470</v>
      </c>
      <c r="AE352" s="1">
        <v>38470</v>
      </c>
      <c r="AF352" s="1">
        <v>38470</v>
      </c>
      <c r="AG352" s="1">
        <v>38470</v>
      </c>
      <c r="AH352" s="1"/>
      <c r="AI352" s="1"/>
      <c r="AJ352" s="1"/>
      <c r="AK352" s="1"/>
      <c r="AL352" s="1"/>
      <c r="AM352" s="1"/>
      <c r="AN352" s="1"/>
      <c r="AO352" s="1"/>
      <c r="AP352" s="1"/>
      <c r="AQ352" s="1"/>
      <c r="AR352" s="1" t="s">
        <v>839</v>
      </c>
      <c r="AS352" s="1" t="s">
        <v>938</v>
      </c>
      <c r="AT352" s="1" t="s">
        <v>939</v>
      </c>
      <c r="AU352" s="1" t="s">
        <v>854</v>
      </c>
      <c r="AV352" s="1" t="s">
        <v>948</v>
      </c>
      <c r="AW352" s="1" t="s">
        <v>948</v>
      </c>
      <c r="AX352" s="1" t="s">
        <v>844</v>
      </c>
      <c r="AY352" s="1"/>
      <c r="AZ352" s="1"/>
      <c r="BA352" s="1"/>
      <c r="BB352" s="1"/>
      <c r="BC352" s="1"/>
      <c r="BD352" s="1"/>
      <c r="BE352" s="147">
        <f t="shared" si="8"/>
        <v>730922</v>
      </c>
      <c r="BF352" t="s">
        <v>193</v>
      </c>
    </row>
    <row r="353" spans="1:58" ht="15.75" thickBot="1" x14ac:dyDescent="0.3">
      <c r="A353" s="3" t="s">
        <v>669</v>
      </c>
      <c r="B353" s="3" t="s">
        <v>399</v>
      </c>
      <c r="C353" s="4" t="s">
        <v>685</v>
      </c>
      <c r="D353" s="1" t="s">
        <v>917</v>
      </c>
      <c r="E353" s="2" t="s">
        <v>838</v>
      </c>
      <c r="F353" s="1">
        <v>204</v>
      </c>
      <c r="G353" s="1">
        <v>25582</v>
      </c>
      <c r="H353" s="62">
        <v>1</v>
      </c>
      <c r="I353" s="1">
        <v>255816</v>
      </c>
      <c r="J353" s="1">
        <v>10</v>
      </c>
      <c r="K353" s="1"/>
      <c r="L353" s="1"/>
      <c r="M353" s="1"/>
      <c r="N353" s="1"/>
      <c r="O353" s="67">
        <v>25582</v>
      </c>
      <c r="P353" s="1">
        <v>25582</v>
      </c>
      <c r="Q353" s="1">
        <v>25582</v>
      </c>
      <c r="R353" s="1">
        <v>25582</v>
      </c>
      <c r="S353" s="1">
        <v>25582</v>
      </c>
      <c r="T353" s="1">
        <v>25582</v>
      </c>
      <c r="U353" s="1">
        <v>25582</v>
      </c>
      <c r="V353" s="1">
        <v>25582</v>
      </c>
      <c r="W353" s="1">
        <v>25582</v>
      </c>
      <c r="X353" s="1">
        <v>25582</v>
      </c>
      <c r="Y353" s="1"/>
      <c r="Z353" s="1"/>
      <c r="AA353" s="1"/>
      <c r="AB353" s="1"/>
      <c r="AC353" s="1"/>
      <c r="AD353" s="1"/>
      <c r="AE353" s="1"/>
      <c r="AF353" s="1"/>
      <c r="AG353" s="1"/>
      <c r="AH353" s="1"/>
      <c r="AI353" s="1"/>
      <c r="AJ353" s="1"/>
      <c r="AK353" s="1"/>
      <c r="AL353" s="1"/>
      <c r="AM353" s="1"/>
      <c r="AN353" s="1"/>
      <c r="AO353" s="1"/>
      <c r="AP353" s="1"/>
      <c r="AQ353" s="1"/>
      <c r="AR353" s="1" t="s">
        <v>839</v>
      </c>
      <c r="AS353" s="1" t="s">
        <v>938</v>
      </c>
      <c r="AT353" s="1" t="s">
        <v>939</v>
      </c>
      <c r="AU353" s="1" t="s">
        <v>854</v>
      </c>
      <c r="AV353" s="1" t="s">
        <v>949</v>
      </c>
      <c r="AW353" s="1" t="s">
        <v>949</v>
      </c>
      <c r="AX353" s="1" t="s">
        <v>872</v>
      </c>
      <c r="AY353" s="1"/>
      <c r="AZ353" s="1"/>
      <c r="BA353" s="1"/>
      <c r="BB353" s="1"/>
      <c r="BC353" s="1"/>
      <c r="BD353" s="1"/>
      <c r="BE353" s="147">
        <f t="shared" si="8"/>
        <v>255816</v>
      </c>
      <c r="BF353" t="s">
        <v>193</v>
      </c>
    </row>
    <row r="354" spans="1:58" ht="15.75" thickBot="1" x14ac:dyDescent="0.3">
      <c r="A354" s="3" t="s">
        <v>403</v>
      </c>
      <c r="B354" s="3" t="s">
        <v>397</v>
      </c>
      <c r="C354" s="4" t="s">
        <v>708</v>
      </c>
      <c r="D354" s="1" t="s">
        <v>838</v>
      </c>
      <c r="E354" s="2" t="s">
        <v>838</v>
      </c>
      <c r="F354" s="1">
        <v>15256</v>
      </c>
      <c r="G354" s="1">
        <v>57515</v>
      </c>
      <c r="H354" s="1">
        <v>1</v>
      </c>
      <c r="I354" s="1">
        <v>1150302</v>
      </c>
      <c r="J354" s="1">
        <v>20</v>
      </c>
      <c r="K354" s="1"/>
      <c r="L354" s="1"/>
      <c r="M354" s="1"/>
      <c r="N354" s="1"/>
      <c r="O354" s="67">
        <v>57515</v>
      </c>
      <c r="P354" s="1">
        <v>57515</v>
      </c>
      <c r="Q354" s="1">
        <v>57515</v>
      </c>
      <c r="R354" s="1">
        <v>57515</v>
      </c>
      <c r="S354" s="1">
        <v>57515</v>
      </c>
      <c r="T354" s="1">
        <v>57515</v>
      </c>
      <c r="U354" s="1">
        <v>57515</v>
      </c>
      <c r="V354" s="1">
        <v>57515</v>
      </c>
      <c r="W354" s="1">
        <v>57515</v>
      </c>
      <c r="X354" s="1">
        <v>57515</v>
      </c>
      <c r="Y354" s="1">
        <v>57515</v>
      </c>
      <c r="Z354" s="1">
        <v>57515</v>
      </c>
      <c r="AA354" s="1">
        <v>57515</v>
      </c>
      <c r="AB354" s="1">
        <v>57515</v>
      </c>
      <c r="AC354" s="1">
        <v>57515</v>
      </c>
      <c r="AD354" s="1">
        <v>57515</v>
      </c>
      <c r="AE354" s="1">
        <v>57515</v>
      </c>
      <c r="AF354" s="1">
        <v>57515</v>
      </c>
      <c r="AG354" s="1">
        <v>57515</v>
      </c>
      <c r="AH354" s="1">
        <v>57515</v>
      </c>
      <c r="AI354" s="1"/>
      <c r="AJ354" s="1"/>
      <c r="AK354" s="1"/>
      <c r="AL354" s="1"/>
      <c r="AM354" s="1"/>
      <c r="AN354" s="1"/>
      <c r="AO354" s="1"/>
      <c r="AP354" s="1"/>
      <c r="AQ354" s="1"/>
      <c r="AR354" s="1" t="s">
        <v>839</v>
      </c>
      <c r="AS354" s="1" t="s">
        <v>938</v>
      </c>
      <c r="AT354" s="1" t="s">
        <v>939</v>
      </c>
      <c r="AU354" s="1" t="s">
        <v>854</v>
      </c>
      <c r="AV354" s="1" t="s">
        <v>950</v>
      </c>
      <c r="AW354" s="1" t="s">
        <v>950</v>
      </c>
      <c r="AX354" s="1" t="s">
        <v>879</v>
      </c>
      <c r="AY354" s="1"/>
      <c r="AZ354" s="1"/>
      <c r="BA354" s="1"/>
      <c r="BB354" s="1"/>
      <c r="BC354" s="1"/>
      <c r="BD354" s="1"/>
      <c r="BE354" s="147">
        <f t="shared" si="8"/>
        <v>1150302</v>
      </c>
      <c r="BF354" t="s">
        <v>816</v>
      </c>
    </row>
    <row r="355" spans="1:58" ht="15.75" thickBot="1" x14ac:dyDescent="0.3">
      <c r="A355" s="3" t="s">
        <v>268</v>
      </c>
      <c r="B355" s="3" t="s">
        <v>703</v>
      </c>
      <c r="C355" s="4" t="s">
        <v>708</v>
      </c>
      <c r="D355" s="1" t="s">
        <v>838</v>
      </c>
      <c r="E355" s="2" t="s">
        <v>838</v>
      </c>
      <c r="F355" s="1">
        <v>119170</v>
      </c>
      <c r="G355" s="1">
        <v>8707169</v>
      </c>
      <c r="H355" s="1">
        <v>1</v>
      </c>
      <c r="I355" s="1">
        <v>46322139</v>
      </c>
      <c r="J355" s="1">
        <v>7</v>
      </c>
      <c r="K355" s="1"/>
      <c r="L355" s="1"/>
      <c r="M355" s="1"/>
      <c r="N355" s="1"/>
      <c r="O355" s="67">
        <v>6617448</v>
      </c>
      <c r="P355" s="1">
        <v>6617448</v>
      </c>
      <c r="Q355" s="1">
        <v>6617448</v>
      </c>
      <c r="R355" s="1">
        <v>6617448</v>
      </c>
      <c r="S355" s="1">
        <v>6617448</v>
      </c>
      <c r="T355" s="1">
        <v>6617448</v>
      </c>
      <c r="U355" s="1">
        <v>6617448</v>
      </c>
      <c r="V355" s="1"/>
      <c r="W355" s="1"/>
      <c r="X355" s="1"/>
      <c r="Y355" s="1"/>
      <c r="Z355" s="1"/>
      <c r="AA355" s="1"/>
      <c r="AB355" s="1"/>
      <c r="AC355" s="1"/>
      <c r="AD355" s="1"/>
      <c r="AE355" s="1"/>
      <c r="AF355" s="1"/>
      <c r="AG355" s="1"/>
      <c r="AH355" s="1"/>
      <c r="AI355" s="1"/>
      <c r="AJ355" s="1"/>
      <c r="AK355" s="1"/>
      <c r="AL355" s="1"/>
      <c r="AM355" s="1"/>
      <c r="AN355" s="1"/>
      <c r="AO355" s="1"/>
      <c r="AP355" s="1"/>
      <c r="AQ355" s="1"/>
      <c r="AR355" s="1" t="s">
        <v>839</v>
      </c>
      <c r="AS355" s="1" t="s">
        <v>938</v>
      </c>
      <c r="AT355" s="1" t="s">
        <v>939</v>
      </c>
      <c r="AU355" s="1" t="s">
        <v>854</v>
      </c>
      <c r="AV355" s="1" t="s">
        <v>929</v>
      </c>
      <c r="AW355" s="1" t="s">
        <v>929</v>
      </c>
      <c r="AX355" s="1" t="s">
        <v>850</v>
      </c>
      <c r="AY355" s="1"/>
      <c r="AZ355" s="1"/>
      <c r="BA355" s="1"/>
      <c r="BB355" s="1"/>
      <c r="BC355" s="1"/>
      <c r="BD355" s="1"/>
      <c r="BE355" s="147">
        <f t="shared" si="8"/>
        <v>46322139</v>
      </c>
      <c r="BF355" t="s">
        <v>816</v>
      </c>
    </row>
    <row r="356" spans="1:58" ht="15.75" thickBot="1" x14ac:dyDescent="0.3">
      <c r="A356" s="3" t="s">
        <v>669</v>
      </c>
      <c r="B356" s="3" t="s">
        <v>393</v>
      </c>
      <c r="C356" s="4" t="s">
        <v>708</v>
      </c>
      <c r="D356" s="1" t="s">
        <v>838</v>
      </c>
      <c r="E356" s="2" t="s">
        <v>838</v>
      </c>
      <c r="F356" s="1">
        <v>14806</v>
      </c>
      <c r="G356" s="1">
        <v>4668740</v>
      </c>
      <c r="H356" s="1">
        <v>1</v>
      </c>
      <c r="I356" s="1">
        <v>33194741</v>
      </c>
      <c r="J356" s="1">
        <v>9</v>
      </c>
      <c r="K356" s="1"/>
      <c r="L356" s="1"/>
      <c r="M356" s="1"/>
      <c r="N356" s="1"/>
      <c r="O356" s="67">
        <v>3688305</v>
      </c>
      <c r="P356" s="1">
        <v>3688305</v>
      </c>
      <c r="Q356" s="1">
        <v>3688305</v>
      </c>
      <c r="R356" s="1">
        <v>3688305</v>
      </c>
      <c r="S356" s="1">
        <v>3688305</v>
      </c>
      <c r="T356" s="1">
        <v>3688305</v>
      </c>
      <c r="U356" s="1">
        <v>3688305</v>
      </c>
      <c r="V356" s="1">
        <v>3688305</v>
      </c>
      <c r="W356" s="1">
        <v>3688305</v>
      </c>
      <c r="X356" s="1"/>
      <c r="Y356" s="1"/>
      <c r="Z356" s="1"/>
      <c r="AA356" s="1"/>
      <c r="AB356" s="1"/>
      <c r="AC356" s="1"/>
      <c r="AD356" s="1"/>
      <c r="AE356" s="1"/>
      <c r="AF356" s="1"/>
      <c r="AG356" s="1"/>
      <c r="AH356" s="1"/>
      <c r="AI356" s="1"/>
      <c r="AJ356" s="1"/>
      <c r="AK356" s="1"/>
      <c r="AL356" s="1"/>
      <c r="AM356" s="1"/>
      <c r="AN356" s="1"/>
      <c r="AO356" s="1"/>
      <c r="AP356" s="1"/>
      <c r="AQ356" s="1"/>
      <c r="AR356" s="1" t="s">
        <v>839</v>
      </c>
      <c r="AS356" s="1" t="s">
        <v>938</v>
      </c>
      <c r="AT356" s="1" t="s">
        <v>939</v>
      </c>
      <c r="AU356" s="1" t="s">
        <v>854</v>
      </c>
      <c r="AV356" s="1" t="s">
        <v>943</v>
      </c>
      <c r="AW356" s="1" t="s">
        <v>943</v>
      </c>
      <c r="AX356" s="1" t="s">
        <v>872</v>
      </c>
      <c r="AY356" s="1"/>
      <c r="AZ356" s="1"/>
      <c r="BA356" s="1"/>
      <c r="BB356" s="1"/>
      <c r="BC356" s="1"/>
      <c r="BD356" s="1"/>
      <c r="BE356" s="147">
        <f t="shared" si="8"/>
        <v>33194741</v>
      </c>
      <c r="BF356" t="s">
        <v>816</v>
      </c>
    </row>
    <row r="357" spans="1:58" ht="15.75" thickBot="1" x14ac:dyDescent="0.3">
      <c r="A357" s="3" t="s">
        <v>669</v>
      </c>
      <c r="B357" s="3" t="s">
        <v>288</v>
      </c>
      <c r="C357" s="4" t="s">
        <v>708</v>
      </c>
      <c r="D357" s="1" t="s">
        <v>838</v>
      </c>
      <c r="E357" s="2" t="s">
        <v>838</v>
      </c>
      <c r="F357" s="1">
        <v>19506</v>
      </c>
      <c r="G357" s="1">
        <v>1269606</v>
      </c>
      <c r="H357" s="1">
        <v>1</v>
      </c>
      <c r="I357" s="1">
        <v>11197921</v>
      </c>
      <c r="J357" s="1">
        <v>14</v>
      </c>
      <c r="K357" s="1"/>
      <c r="L357" s="1"/>
      <c r="M357" s="1"/>
      <c r="N357" s="1"/>
      <c r="O357" s="67">
        <v>799851</v>
      </c>
      <c r="P357" s="1">
        <v>799851</v>
      </c>
      <c r="Q357" s="1">
        <v>799851</v>
      </c>
      <c r="R357" s="1">
        <v>799851</v>
      </c>
      <c r="S357" s="1">
        <v>799851</v>
      </c>
      <c r="T357" s="1">
        <v>799851</v>
      </c>
      <c r="U357" s="1">
        <v>799851</v>
      </c>
      <c r="V357" s="1">
        <v>799851</v>
      </c>
      <c r="W357" s="1">
        <v>799851</v>
      </c>
      <c r="X357" s="1">
        <v>799851</v>
      </c>
      <c r="Y357" s="1">
        <v>799851</v>
      </c>
      <c r="Z357" s="1">
        <v>799851</v>
      </c>
      <c r="AA357" s="1">
        <v>799851</v>
      </c>
      <c r="AB357" s="1">
        <v>799851</v>
      </c>
      <c r="AC357" s="1"/>
      <c r="AD357" s="1"/>
      <c r="AE357" s="1"/>
      <c r="AF357" s="1"/>
      <c r="AG357" s="1"/>
      <c r="AH357" s="1"/>
      <c r="AI357" s="1"/>
      <c r="AJ357" s="1"/>
      <c r="AK357" s="1"/>
      <c r="AL357" s="1"/>
      <c r="AM357" s="1"/>
      <c r="AN357" s="1"/>
      <c r="AO357" s="1"/>
      <c r="AP357" s="1"/>
      <c r="AQ357" s="1"/>
      <c r="AR357" s="1" t="s">
        <v>839</v>
      </c>
      <c r="AS357" s="1" t="s">
        <v>938</v>
      </c>
      <c r="AT357" s="1" t="s">
        <v>939</v>
      </c>
      <c r="AU357" s="1" t="s">
        <v>854</v>
      </c>
      <c r="AV357" s="1" t="s">
        <v>873</v>
      </c>
      <c r="AW357" s="1" t="s">
        <v>873</v>
      </c>
      <c r="AX357" s="1" t="s">
        <v>872</v>
      </c>
      <c r="AY357" s="1"/>
      <c r="AZ357" s="1"/>
      <c r="BA357" s="1"/>
      <c r="BB357" s="1"/>
      <c r="BC357" s="1"/>
      <c r="BD357" s="1"/>
      <c r="BE357" s="147">
        <f t="shared" si="8"/>
        <v>11197921</v>
      </c>
      <c r="BF357" t="s">
        <v>816</v>
      </c>
    </row>
    <row r="358" spans="1:58" ht="15.75" thickBot="1" x14ac:dyDescent="0.3">
      <c r="A358" s="3" t="s">
        <v>669</v>
      </c>
      <c r="B358" s="3" t="s">
        <v>394</v>
      </c>
      <c r="C358" s="4" t="s">
        <v>708</v>
      </c>
      <c r="D358" s="1" t="s">
        <v>838</v>
      </c>
      <c r="E358" s="2" t="s">
        <v>838</v>
      </c>
      <c r="F358" s="1">
        <v>27688</v>
      </c>
      <c r="G358" s="1">
        <v>4383219</v>
      </c>
      <c r="H358" s="1">
        <v>1</v>
      </c>
      <c r="I358" s="1">
        <v>35241083</v>
      </c>
      <c r="J358" s="1">
        <v>12</v>
      </c>
      <c r="K358" s="1"/>
      <c r="L358" s="1"/>
      <c r="M358" s="1"/>
      <c r="N358" s="1"/>
      <c r="O358" s="67">
        <v>2936757</v>
      </c>
      <c r="P358" s="1">
        <v>2936757</v>
      </c>
      <c r="Q358" s="1">
        <v>2936757</v>
      </c>
      <c r="R358" s="1">
        <v>2936757</v>
      </c>
      <c r="S358" s="1">
        <v>2936757</v>
      </c>
      <c r="T358" s="1">
        <v>2936757</v>
      </c>
      <c r="U358" s="1">
        <v>2936757</v>
      </c>
      <c r="V358" s="1">
        <v>2936757</v>
      </c>
      <c r="W358" s="1">
        <v>2936757</v>
      </c>
      <c r="X358" s="1">
        <v>2936757</v>
      </c>
      <c r="Y358" s="1">
        <v>2936757</v>
      </c>
      <c r="Z358" s="1">
        <v>2936757</v>
      </c>
      <c r="AA358" s="1"/>
      <c r="AB358" s="1"/>
      <c r="AC358" s="1"/>
      <c r="AD358" s="1"/>
      <c r="AE358" s="1"/>
      <c r="AF358" s="1"/>
      <c r="AG358" s="1"/>
      <c r="AH358" s="1"/>
      <c r="AI358" s="1"/>
      <c r="AJ358" s="1"/>
      <c r="AK358" s="1"/>
      <c r="AL358" s="1"/>
      <c r="AM358" s="1"/>
      <c r="AN358" s="1"/>
      <c r="AO358" s="1"/>
      <c r="AP358" s="1"/>
      <c r="AQ358" s="1"/>
      <c r="AR358" s="1" t="s">
        <v>839</v>
      </c>
      <c r="AS358" s="1" t="s">
        <v>938</v>
      </c>
      <c r="AT358" s="1" t="s">
        <v>939</v>
      </c>
      <c r="AU358" s="1" t="s">
        <v>854</v>
      </c>
      <c r="AV358" s="1" t="s">
        <v>942</v>
      </c>
      <c r="AW358" s="1" t="s">
        <v>942</v>
      </c>
      <c r="AX358" s="1" t="s">
        <v>872</v>
      </c>
      <c r="AY358" s="1"/>
      <c r="AZ358" s="1"/>
      <c r="BA358" s="1"/>
      <c r="BB358" s="1"/>
      <c r="BC358" s="1"/>
      <c r="BD358" s="1"/>
      <c r="BE358" s="147">
        <f t="shared" si="8"/>
        <v>35241083</v>
      </c>
      <c r="BF358" t="s">
        <v>816</v>
      </c>
    </row>
    <row r="359" spans="1:58" ht="15.75" thickBot="1" x14ac:dyDescent="0.3">
      <c r="A359" s="3" t="s">
        <v>403</v>
      </c>
      <c r="B359" s="3" t="s">
        <v>396</v>
      </c>
      <c r="C359" s="4" t="s">
        <v>708</v>
      </c>
      <c r="D359" s="1" t="s">
        <v>838</v>
      </c>
      <c r="E359" s="2" t="s">
        <v>838</v>
      </c>
      <c r="F359" s="1">
        <v>15256</v>
      </c>
      <c r="G359" s="1">
        <v>543114</v>
      </c>
      <c r="H359" s="1">
        <v>1</v>
      </c>
      <c r="I359" s="1">
        <v>10862272</v>
      </c>
      <c r="J359" s="1">
        <v>20</v>
      </c>
      <c r="K359" s="1"/>
      <c r="L359" s="1"/>
      <c r="M359" s="1"/>
      <c r="N359" s="1"/>
      <c r="O359" s="67">
        <v>543114</v>
      </c>
      <c r="P359" s="1">
        <v>543114</v>
      </c>
      <c r="Q359" s="1">
        <v>543114</v>
      </c>
      <c r="R359" s="1">
        <v>543114</v>
      </c>
      <c r="S359" s="1">
        <v>543114</v>
      </c>
      <c r="T359" s="1">
        <v>543114</v>
      </c>
      <c r="U359" s="1">
        <v>543114</v>
      </c>
      <c r="V359" s="1">
        <v>543114</v>
      </c>
      <c r="W359" s="1">
        <v>543114</v>
      </c>
      <c r="X359" s="1">
        <v>543114</v>
      </c>
      <c r="Y359" s="1">
        <v>543114</v>
      </c>
      <c r="Z359" s="1">
        <v>543114</v>
      </c>
      <c r="AA359" s="1">
        <v>543114</v>
      </c>
      <c r="AB359" s="1">
        <v>543114</v>
      </c>
      <c r="AC359" s="1">
        <v>543114</v>
      </c>
      <c r="AD359" s="1">
        <v>543114</v>
      </c>
      <c r="AE359" s="1">
        <v>543114</v>
      </c>
      <c r="AF359" s="1">
        <v>543114</v>
      </c>
      <c r="AG359" s="1">
        <v>543114</v>
      </c>
      <c r="AH359" s="1">
        <v>543114</v>
      </c>
      <c r="AI359" s="1"/>
      <c r="AJ359" s="1"/>
      <c r="AK359" s="1"/>
      <c r="AL359" s="1"/>
      <c r="AM359" s="1"/>
      <c r="AN359" s="1"/>
      <c r="AO359" s="1"/>
      <c r="AP359" s="1"/>
      <c r="AQ359" s="1"/>
      <c r="AR359" s="1" t="s">
        <v>839</v>
      </c>
      <c r="AS359" s="1" t="s">
        <v>938</v>
      </c>
      <c r="AT359" s="1" t="s">
        <v>939</v>
      </c>
      <c r="AU359" s="1" t="s">
        <v>854</v>
      </c>
      <c r="AV359" s="1" t="s">
        <v>946</v>
      </c>
      <c r="AW359" s="1" t="s">
        <v>946</v>
      </c>
      <c r="AX359" s="1" t="s">
        <v>879</v>
      </c>
      <c r="AY359" s="1"/>
      <c r="AZ359" s="1"/>
      <c r="BA359" s="1"/>
      <c r="BB359" s="1"/>
      <c r="BC359" s="1"/>
      <c r="BD359" s="1"/>
      <c r="BE359" s="147">
        <f t="shared" si="8"/>
        <v>10862272</v>
      </c>
      <c r="BF359" t="s">
        <v>816</v>
      </c>
    </row>
    <row r="360" spans="1:58" ht="15.75" thickBot="1" x14ac:dyDescent="0.3">
      <c r="A360" s="3" t="s">
        <v>669</v>
      </c>
      <c r="B360" s="3" t="s">
        <v>709</v>
      </c>
      <c r="C360" s="4" t="s">
        <v>708</v>
      </c>
      <c r="D360" s="1" t="s">
        <v>838</v>
      </c>
      <c r="E360" s="2" t="s">
        <v>838</v>
      </c>
      <c r="F360" s="1">
        <v>1216</v>
      </c>
      <c r="G360" s="1">
        <v>196792</v>
      </c>
      <c r="H360" s="1">
        <v>1</v>
      </c>
      <c r="I360" s="1">
        <v>3148667</v>
      </c>
      <c r="J360" s="1">
        <v>16</v>
      </c>
      <c r="K360" s="1"/>
      <c r="L360" s="1"/>
      <c r="M360" s="1"/>
      <c r="N360" s="1"/>
      <c r="O360" s="67">
        <v>196792</v>
      </c>
      <c r="P360" s="1">
        <v>196792</v>
      </c>
      <c r="Q360" s="1">
        <v>196792</v>
      </c>
      <c r="R360" s="1">
        <v>196792</v>
      </c>
      <c r="S360" s="1">
        <v>196792</v>
      </c>
      <c r="T360" s="1">
        <v>196792</v>
      </c>
      <c r="U360" s="1">
        <v>196792</v>
      </c>
      <c r="V360" s="1">
        <v>196792</v>
      </c>
      <c r="W360" s="1">
        <v>196792</v>
      </c>
      <c r="X360" s="1">
        <v>196792</v>
      </c>
      <c r="Y360" s="1">
        <v>196792</v>
      </c>
      <c r="Z360" s="1">
        <v>196792</v>
      </c>
      <c r="AA360" s="1">
        <v>196792</v>
      </c>
      <c r="AB360" s="1">
        <v>196792</v>
      </c>
      <c r="AC360" s="1">
        <v>196792</v>
      </c>
      <c r="AD360" s="1">
        <v>196792</v>
      </c>
      <c r="AE360" s="1"/>
      <c r="AF360" s="1"/>
      <c r="AG360" s="1"/>
      <c r="AH360" s="1"/>
      <c r="AI360" s="1"/>
      <c r="AJ360" s="1"/>
      <c r="AK360" s="1"/>
      <c r="AL360" s="1"/>
      <c r="AM360" s="1"/>
      <c r="AN360" s="1"/>
      <c r="AO360" s="1"/>
      <c r="AP360" s="1"/>
      <c r="AQ360" s="1"/>
      <c r="AR360" s="1" t="s">
        <v>839</v>
      </c>
      <c r="AS360" s="1" t="s">
        <v>938</v>
      </c>
      <c r="AT360" s="1" t="s">
        <v>939</v>
      </c>
      <c r="AU360" s="1" t="s">
        <v>854</v>
      </c>
      <c r="AV360" s="1" t="s">
        <v>951</v>
      </c>
      <c r="AW360" s="1" t="s">
        <v>951</v>
      </c>
      <c r="AX360" s="1" t="s">
        <v>872</v>
      </c>
      <c r="AY360" s="1"/>
      <c r="AZ360" s="1"/>
      <c r="BA360" s="1"/>
      <c r="BB360" s="1"/>
      <c r="BC360" s="1"/>
      <c r="BD360" s="1"/>
      <c r="BE360" s="147">
        <f t="shared" si="8"/>
        <v>3148667</v>
      </c>
      <c r="BF360" t="s">
        <v>816</v>
      </c>
    </row>
    <row r="361" spans="1:58" ht="15.75" thickBot="1" x14ac:dyDescent="0.3">
      <c r="A361" s="3" t="s">
        <v>263</v>
      </c>
      <c r="B361" s="3" t="s">
        <v>705</v>
      </c>
      <c r="C361" s="4" t="s">
        <v>708</v>
      </c>
      <c r="D361" s="1" t="s">
        <v>838</v>
      </c>
      <c r="E361" s="2" t="s">
        <v>838</v>
      </c>
      <c r="F361" s="1">
        <v>15256</v>
      </c>
      <c r="G361" s="1">
        <v>449152</v>
      </c>
      <c r="H361" s="1">
        <v>1</v>
      </c>
      <c r="I361" s="1">
        <v>3593215</v>
      </c>
      <c r="J361" s="1">
        <v>8</v>
      </c>
      <c r="K361" s="1"/>
      <c r="L361" s="1"/>
      <c r="M361" s="1"/>
      <c r="N361" s="1"/>
      <c r="O361" s="67">
        <v>449152</v>
      </c>
      <c r="P361" s="1">
        <v>449152</v>
      </c>
      <c r="Q361" s="1">
        <v>449152</v>
      </c>
      <c r="R361" s="1">
        <v>449152</v>
      </c>
      <c r="S361" s="1">
        <v>449152</v>
      </c>
      <c r="T361" s="1">
        <v>449152</v>
      </c>
      <c r="U361" s="1">
        <v>449152</v>
      </c>
      <c r="V361" s="1">
        <v>449152</v>
      </c>
      <c r="W361" s="1"/>
      <c r="X361" s="1"/>
      <c r="Y361" s="1"/>
      <c r="Z361" s="1"/>
      <c r="AA361" s="1"/>
      <c r="AB361" s="1"/>
      <c r="AC361" s="1"/>
      <c r="AD361" s="1"/>
      <c r="AE361" s="1"/>
      <c r="AF361" s="1"/>
      <c r="AG361" s="1"/>
      <c r="AH361" s="1"/>
      <c r="AI361" s="1"/>
      <c r="AJ361" s="1"/>
      <c r="AK361" s="1"/>
      <c r="AL361" s="1"/>
      <c r="AM361" s="1"/>
      <c r="AN361" s="1"/>
      <c r="AO361" s="1"/>
      <c r="AP361" s="1"/>
      <c r="AQ361" s="1"/>
      <c r="AR361" s="1" t="s">
        <v>839</v>
      </c>
      <c r="AS361" s="1" t="s">
        <v>938</v>
      </c>
      <c r="AT361" s="1" t="s">
        <v>939</v>
      </c>
      <c r="AU361" s="1" t="s">
        <v>854</v>
      </c>
      <c r="AV361" s="1" t="s">
        <v>909</v>
      </c>
      <c r="AW361" s="1" t="s">
        <v>909</v>
      </c>
      <c r="AX361" s="1" t="s">
        <v>848</v>
      </c>
      <c r="AY361" s="1"/>
      <c r="AZ361" s="1"/>
      <c r="BA361" s="1"/>
      <c r="BB361" s="1"/>
      <c r="BC361" s="1"/>
      <c r="BD361" s="1"/>
      <c r="BE361" s="147">
        <f t="shared" si="8"/>
        <v>3593215</v>
      </c>
      <c r="BF361" t="s">
        <v>816</v>
      </c>
    </row>
    <row r="362" spans="1:58" ht="15.75" thickBot="1" x14ac:dyDescent="0.3">
      <c r="A362" s="3" t="s">
        <v>669</v>
      </c>
      <c r="B362" s="3" t="s">
        <v>577</v>
      </c>
      <c r="C362" s="4" t="s">
        <v>708</v>
      </c>
      <c r="D362" s="1" t="s">
        <v>838</v>
      </c>
      <c r="E362" s="2" t="s">
        <v>838</v>
      </c>
      <c r="F362" s="1">
        <v>20785</v>
      </c>
      <c r="G362" s="1">
        <v>1186501</v>
      </c>
      <c r="H362" s="1">
        <v>1</v>
      </c>
      <c r="I362" s="1">
        <v>13110836</v>
      </c>
      <c r="J362" s="1">
        <v>17</v>
      </c>
      <c r="K362" s="1"/>
      <c r="L362" s="1"/>
      <c r="M362" s="1"/>
      <c r="N362" s="1"/>
      <c r="O362" s="67">
        <v>771226</v>
      </c>
      <c r="P362" s="1">
        <v>771226</v>
      </c>
      <c r="Q362" s="1">
        <v>771226</v>
      </c>
      <c r="R362" s="1">
        <v>771226</v>
      </c>
      <c r="S362" s="1">
        <v>771226</v>
      </c>
      <c r="T362" s="1">
        <v>771226</v>
      </c>
      <c r="U362" s="1">
        <v>771226</v>
      </c>
      <c r="V362" s="1">
        <v>771226</v>
      </c>
      <c r="W362" s="1">
        <v>771226</v>
      </c>
      <c r="X362" s="1">
        <v>771226</v>
      </c>
      <c r="Y362" s="1">
        <v>771226</v>
      </c>
      <c r="Z362" s="1">
        <v>771226</v>
      </c>
      <c r="AA362" s="1">
        <v>771226</v>
      </c>
      <c r="AB362" s="1">
        <v>771226</v>
      </c>
      <c r="AC362" s="1">
        <v>771226</v>
      </c>
      <c r="AD362" s="1">
        <v>771226</v>
      </c>
      <c r="AE362" s="1">
        <v>771226</v>
      </c>
      <c r="AF362" s="1"/>
      <c r="AG362" s="1"/>
      <c r="AH362" s="1"/>
      <c r="AI362" s="1"/>
      <c r="AJ362" s="1"/>
      <c r="AK362" s="1"/>
      <c r="AL362" s="1"/>
      <c r="AM362" s="1"/>
      <c r="AN362" s="1"/>
      <c r="AO362" s="1"/>
      <c r="AP362" s="1"/>
      <c r="AQ362" s="1"/>
      <c r="AR362" s="1" t="s">
        <v>839</v>
      </c>
      <c r="AS362" s="1" t="s">
        <v>938</v>
      </c>
      <c r="AT362" s="1" t="s">
        <v>939</v>
      </c>
      <c r="AU362" s="1" t="s">
        <v>854</v>
      </c>
      <c r="AV362" s="1" t="s">
        <v>871</v>
      </c>
      <c r="AW362" s="1" t="s">
        <v>871</v>
      </c>
      <c r="AX362" s="1" t="s">
        <v>872</v>
      </c>
      <c r="AY362" s="1"/>
      <c r="AZ362" s="1"/>
      <c r="BA362" s="1"/>
      <c r="BB362" s="1"/>
      <c r="BC362" s="1"/>
      <c r="BD362" s="1"/>
      <c r="BE362" s="147">
        <f t="shared" si="8"/>
        <v>13110836</v>
      </c>
      <c r="BF362" t="s">
        <v>816</v>
      </c>
    </row>
    <row r="363" spans="1:58" ht="15.75" thickBot="1" x14ac:dyDescent="0.3">
      <c r="A363" s="3" t="s">
        <v>669</v>
      </c>
      <c r="B363" s="3" t="s">
        <v>710</v>
      </c>
      <c r="C363" s="4" t="s">
        <v>708</v>
      </c>
      <c r="D363" s="1" t="s">
        <v>838</v>
      </c>
      <c r="E363" s="2" t="s">
        <v>838</v>
      </c>
      <c r="F363" s="1">
        <v>888</v>
      </c>
      <c r="G363" s="1">
        <v>85732</v>
      </c>
      <c r="H363" s="1">
        <v>1</v>
      </c>
      <c r="I363" s="1">
        <v>1028784</v>
      </c>
      <c r="J363" s="1">
        <v>12</v>
      </c>
      <c r="K363" s="1"/>
      <c r="L363" s="1"/>
      <c r="M363" s="1"/>
      <c r="N363" s="1"/>
      <c r="O363" s="67">
        <v>85732</v>
      </c>
      <c r="P363" s="1">
        <v>85732</v>
      </c>
      <c r="Q363" s="1">
        <v>85732</v>
      </c>
      <c r="R363" s="1">
        <v>85732</v>
      </c>
      <c r="S363" s="1">
        <v>85732</v>
      </c>
      <c r="T363" s="1">
        <v>85732</v>
      </c>
      <c r="U363" s="1">
        <v>85732</v>
      </c>
      <c r="V363" s="1">
        <v>85732</v>
      </c>
      <c r="W363" s="1">
        <v>85732</v>
      </c>
      <c r="X363" s="1">
        <v>85732</v>
      </c>
      <c r="Y363" s="1">
        <v>85732</v>
      </c>
      <c r="Z363" s="1">
        <v>85732</v>
      </c>
      <c r="AA363" s="1"/>
      <c r="AB363" s="1"/>
      <c r="AC363" s="1"/>
      <c r="AD363" s="1"/>
      <c r="AE363" s="1"/>
      <c r="AF363" s="1"/>
      <c r="AG363" s="1"/>
      <c r="AH363" s="1"/>
      <c r="AI363" s="1"/>
      <c r="AJ363" s="1"/>
      <c r="AK363" s="1"/>
      <c r="AL363" s="1"/>
      <c r="AM363" s="1"/>
      <c r="AN363" s="1"/>
      <c r="AO363" s="1"/>
      <c r="AP363" s="1"/>
      <c r="AQ363" s="1"/>
      <c r="AR363" s="1" t="s">
        <v>839</v>
      </c>
      <c r="AS363" s="1" t="s">
        <v>938</v>
      </c>
      <c r="AT363" s="1" t="s">
        <v>939</v>
      </c>
      <c r="AU363" s="1" t="s">
        <v>854</v>
      </c>
      <c r="AV363" s="1" t="s">
        <v>863</v>
      </c>
      <c r="AW363" s="1" t="s">
        <v>863</v>
      </c>
      <c r="AX363" s="1" t="s">
        <v>844</v>
      </c>
      <c r="AY363" s="1"/>
      <c r="AZ363" s="1"/>
      <c r="BA363" s="1"/>
      <c r="BB363" s="1"/>
      <c r="BC363" s="1"/>
      <c r="BD363" s="1"/>
      <c r="BE363" s="147">
        <f t="shared" si="8"/>
        <v>1028784</v>
      </c>
      <c r="BF363" t="s">
        <v>816</v>
      </c>
    </row>
    <row r="364" spans="1:58" ht="15.75" thickBot="1" x14ac:dyDescent="0.3">
      <c r="A364" s="3" t="s">
        <v>207</v>
      </c>
      <c r="B364" s="3" t="s">
        <v>476</v>
      </c>
      <c r="C364" s="4" t="s">
        <v>708</v>
      </c>
      <c r="D364" s="1" t="s">
        <v>838</v>
      </c>
      <c r="E364" s="2" t="s">
        <v>838</v>
      </c>
      <c r="F364" s="1">
        <v>53470</v>
      </c>
      <c r="G364" s="1">
        <v>20798266</v>
      </c>
      <c r="H364" s="1">
        <v>1</v>
      </c>
      <c r="I364" s="1">
        <v>228780927</v>
      </c>
      <c r="J364" s="1">
        <v>11</v>
      </c>
      <c r="K364" s="1"/>
      <c r="L364" s="1"/>
      <c r="M364" s="1"/>
      <c r="N364" s="1"/>
      <c r="O364" s="67">
        <v>20798266</v>
      </c>
      <c r="P364" s="1">
        <v>20798266</v>
      </c>
      <c r="Q364" s="1">
        <v>20798266</v>
      </c>
      <c r="R364" s="1">
        <v>20798266</v>
      </c>
      <c r="S364" s="1">
        <v>20798266</v>
      </c>
      <c r="T364" s="1">
        <v>20798266</v>
      </c>
      <c r="U364" s="1">
        <v>20798266</v>
      </c>
      <c r="V364" s="1">
        <v>20798266</v>
      </c>
      <c r="W364" s="1">
        <v>20798266</v>
      </c>
      <c r="X364" s="1">
        <v>20798266</v>
      </c>
      <c r="Y364" s="1">
        <v>20798266</v>
      </c>
      <c r="Z364" s="1"/>
      <c r="AA364" s="1"/>
      <c r="AB364" s="1"/>
      <c r="AC364" s="1"/>
      <c r="AD364" s="1"/>
      <c r="AE364" s="1"/>
      <c r="AF364" s="1"/>
      <c r="AG364" s="1"/>
      <c r="AH364" s="1"/>
      <c r="AI364" s="1"/>
      <c r="AJ364" s="1"/>
      <c r="AK364" s="1"/>
      <c r="AL364" s="1"/>
      <c r="AM364" s="1"/>
      <c r="AN364" s="1"/>
      <c r="AO364" s="1"/>
      <c r="AP364" s="1"/>
      <c r="AQ364" s="1"/>
      <c r="AR364" s="1" t="s">
        <v>839</v>
      </c>
      <c r="AS364" s="1" t="s">
        <v>938</v>
      </c>
      <c r="AT364" s="1" t="s">
        <v>939</v>
      </c>
      <c r="AU364" s="1" t="s">
        <v>854</v>
      </c>
      <c r="AV364" s="1" t="s">
        <v>864</v>
      </c>
      <c r="AW364" s="1" t="s">
        <v>864</v>
      </c>
      <c r="AX364" s="1" t="s">
        <v>844</v>
      </c>
      <c r="AY364" s="1"/>
      <c r="AZ364" s="1"/>
      <c r="BA364" s="1"/>
      <c r="BB364" s="1"/>
      <c r="BC364" s="1"/>
      <c r="BD364" s="1"/>
      <c r="BE364" s="147">
        <f t="shared" si="8"/>
        <v>228780927</v>
      </c>
      <c r="BF364" t="s">
        <v>816</v>
      </c>
    </row>
    <row r="365" spans="1:58" ht="15.75" thickBot="1" x14ac:dyDescent="0.3">
      <c r="A365" s="3" t="s">
        <v>669</v>
      </c>
      <c r="B365" s="3" t="s">
        <v>398</v>
      </c>
      <c r="C365" s="4" t="s">
        <v>708</v>
      </c>
      <c r="D365" s="1" t="s">
        <v>838</v>
      </c>
      <c r="E365" s="2" t="s">
        <v>838</v>
      </c>
      <c r="F365" s="1">
        <v>13820</v>
      </c>
      <c r="G365" s="1">
        <v>379575</v>
      </c>
      <c r="H365" s="1">
        <v>1</v>
      </c>
      <c r="I365" s="1">
        <v>7211929</v>
      </c>
      <c r="J365" s="1">
        <v>19</v>
      </c>
      <c r="K365" s="1"/>
      <c r="L365" s="1"/>
      <c r="M365" s="1"/>
      <c r="N365" s="1"/>
      <c r="O365" s="67">
        <v>379575</v>
      </c>
      <c r="P365" s="1">
        <v>379575</v>
      </c>
      <c r="Q365" s="1">
        <v>379575</v>
      </c>
      <c r="R365" s="1">
        <v>379575</v>
      </c>
      <c r="S365" s="1">
        <v>379575</v>
      </c>
      <c r="T365" s="1">
        <v>379575</v>
      </c>
      <c r="U365" s="1">
        <v>379575</v>
      </c>
      <c r="V365" s="1">
        <v>379575</v>
      </c>
      <c r="W365" s="1">
        <v>379575</v>
      </c>
      <c r="X365" s="1">
        <v>379575</v>
      </c>
      <c r="Y365" s="1">
        <v>379575</v>
      </c>
      <c r="Z365" s="1">
        <v>379575</v>
      </c>
      <c r="AA365" s="1">
        <v>379575</v>
      </c>
      <c r="AB365" s="1">
        <v>379575</v>
      </c>
      <c r="AC365" s="1">
        <v>379575</v>
      </c>
      <c r="AD365" s="1">
        <v>379575</v>
      </c>
      <c r="AE365" s="1">
        <v>379575</v>
      </c>
      <c r="AF365" s="1">
        <v>379575</v>
      </c>
      <c r="AG365" s="1">
        <v>379575</v>
      </c>
      <c r="AH365" s="1"/>
      <c r="AI365" s="1"/>
      <c r="AJ365" s="1"/>
      <c r="AK365" s="1"/>
      <c r="AL365" s="1"/>
      <c r="AM365" s="1"/>
      <c r="AN365" s="1"/>
      <c r="AO365" s="1"/>
      <c r="AP365" s="1"/>
      <c r="AQ365" s="1"/>
      <c r="AR365" s="1" t="s">
        <v>839</v>
      </c>
      <c r="AS365" s="1" t="s">
        <v>938</v>
      </c>
      <c r="AT365" s="1" t="s">
        <v>939</v>
      </c>
      <c r="AU365" s="1" t="s">
        <v>854</v>
      </c>
      <c r="AV365" s="1" t="s">
        <v>948</v>
      </c>
      <c r="AW365" s="1" t="s">
        <v>948</v>
      </c>
      <c r="AX365" s="1" t="s">
        <v>872</v>
      </c>
      <c r="AY365" s="1"/>
      <c r="AZ365" s="1"/>
      <c r="BA365" s="1"/>
      <c r="BB365" s="1"/>
      <c r="BC365" s="1"/>
      <c r="BD365" s="1"/>
      <c r="BE365" s="147">
        <f t="shared" si="8"/>
        <v>7211929</v>
      </c>
      <c r="BF365" t="s">
        <v>816</v>
      </c>
    </row>
    <row r="366" spans="1:58" ht="15.75" thickBot="1" x14ac:dyDescent="0.3">
      <c r="A366" s="3" t="s">
        <v>669</v>
      </c>
      <c r="B366" s="3" t="s">
        <v>399</v>
      </c>
      <c r="C366" s="4" t="s">
        <v>708</v>
      </c>
      <c r="D366" s="1" t="s">
        <v>838</v>
      </c>
      <c r="E366" s="2" t="s">
        <v>838</v>
      </c>
      <c r="F366" s="1">
        <v>1964</v>
      </c>
      <c r="G366" s="1">
        <v>246286</v>
      </c>
      <c r="H366" s="1">
        <v>1</v>
      </c>
      <c r="I366" s="1">
        <v>2462856</v>
      </c>
      <c r="J366" s="1">
        <v>10</v>
      </c>
      <c r="K366" s="1"/>
      <c r="L366" s="1"/>
      <c r="M366" s="1"/>
      <c r="N366" s="1"/>
      <c r="O366" s="67">
        <v>246286</v>
      </c>
      <c r="P366" s="1">
        <v>246286</v>
      </c>
      <c r="Q366" s="1">
        <v>246286</v>
      </c>
      <c r="R366" s="1">
        <v>246286</v>
      </c>
      <c r="S366" s="1">
        <v>246286</v>
      </c>
      <c r="T366" s="1">
        <v>246286</v>
      </c>
      <c r="U366" s="1">
        <v>246286</v>
      </c>
      <c r="V366" s="1">
        <v>246286</v>
      </c>
      <c r="W366" s="1">
        <v>246286</v>
      </c>
      <c r="X366" s="1">
        <v>246286</v>
      </c>
      <c r="Y366" s="1"/>
      <c r="Z366" s="1"/>
      <c r="AA366" s="1"/>
      <c r="AB366" s="1"/>
      <c r="AC366" s="1"/>
      <c r="AD366" s="1"/>
      <c r="AE366" s="1"/>
      <c r="AF366" s="1"/>
      <c r="AG366" s="1"/>
      <c r="AH366" s="1"/>
      <c r="AI366" s="1"/>
      <c r="AJ366" s="1"/>
      <c r="AK366" s="1"/>
      <c r="AL366" s="1"/>
      <c r="AM366" s="1"/>
      <c r="AN366" s="1"/>
      <c r="AO366" s="1"/>
      <c r="AP366" s="1"/>
      <c r="AQ366" s="1"/>
      <c r="AR366" s="1" t="s">
        <v>839</v>
      </c>
      <c r="AS366" s="1" t="s">
        <v>938</v>
      </c>
      <c r="AT366" s="1" t="s">
        <v>939</v>
      </c>
      <c r="AU366" s="1" t="s">
        <v>854</v>
      </c>
      <c r="AV366" s="1" t="s">
        <v>949</v>
      </c>
      <c r="AW366" s="1" t="s">
        <v>949</v>
      </c>
      <c r="AX366" s="1" t="s">
        <v>872</v>
      </c>
      <c r="AY366" s="1"/>
      <c r="AZ366" s="1"/>
      <c r="BA366" s="1"/>
      <c r="BB366" s="1"/>
      <c r="BC366" s="1"/>
      <c r="BD366" s="1"/>
      <c r="BE366" s="147">
        <f t="shared" si="8"/>
        <v>2462856</v>
      </c>
      <c r="BF366" t="s">
        <v>816</v>
      </c>
    </row>
    <row r="367" spans="1:58" ht="15.75" thickBot="1" x14ac:dyDescent="0.3">
      <c r="A367" s="3" t="s">
        <v>263</v>
      </c>
      <c r="B367" s="3" t="s">
        <v>711</v>
      </c>
      <c r="C367" s="4" t="s">
        <v>712</v>
      </c>
      <c r="D367" s="1" t="s">
        <v>838</v>
      </c>
      <c r="E367" s="2" t="s">
        <v>838</v>
      </c>
      <c r="F367" s="1">
        <v>114243</v>
      </c>
      <c r="G367" s="1">
        <v>4205313</v>
      </c>
      <c r="H367" s="1">
        <v>1</v>
      </c>
      <c r="I367" s="1">
        <v>25182417</v>
      </c>
      <c r="J367" s="1">
        <v>10</v>
      </c>
      <c r="K367" s="1"/>
      <c r="L367" s="1"/>
      <c r="M367" s="1"/>
      <c r="N367" s="1"/>
      <c r="O367" s="67">
        <v>3238091</v>
      </c>
      <c r="P367" s="1">
        <v>3238091</v>
      </c>
      <c r="Q367" s="1">
        <v>3238091</v>
      </c>
      <c r="R367" s="1">
        <v>3238091</v>
      </c>
      <c r="S367" s="1">
        <v>2093005</v>
      </c>
      <c r="T367" s="1">
        <v>2093005</v>
      </c>
      <c r="U367" s="1">
        <v>2082425</v>
      </c>
      <c r="V367" s="1">
        <v>1987206</v>
      </c>
      <c r="W367" s="1">
        <v>1987206</v>
      </c>
      <c r="X367" s="1">
        <v>1987206</v>
      </c>
      <c r="Y367" s="1"/>
      <c r="Z367" s="1"/>
      <c r="AA367" s="1"/>
      <c r="AB367" s="1"/>
      <c r="AC367" s="1"/>
      <c r="AD367" s="1"/>
      <c r="AE367" s="1"/>
      <c r="AF367" s="1"/>
      <c r="AG367" s="1"/>
      <c r="AH367" s="1"/>
      <c r="AI367" s="1"/>
      <c r="AJ367" s="1"/>
      <c r="AK367" s="1"/>
      <c r="AL367" s="1"/>
      <c r="AM367" s="1"/>
      <c r="AN367" s="1"/>
      <c r="AO367" s="1"/>
      <c r="AP367" s="1"/>
      <c r="AQ367" s="1"/>
      <c r="AR367" s="1" t="s">
        <v>839</v>
      </c>
      <c r="AS367" s="1" t="s">
        <v>952</v>
      </c>
      <c r="AT367" s="1" t="s">
        <v>953</v>
      </c>
      <c r="AU367" s="1" t="s">
        <v>854</v>
      </c>
      <c r="AV367" s="1" t="s">
        <v>919</v>
      </c>
      <c r="AW367" s="1" t="s">
        <v>919</v>
      </c>
      <c r="AX367" s="1" t="s">
        <v>848</v>
      </c>
      <c r="AY367" s="1"/>
      <c r="AZ367" s="1"/>
      <c r="BA367" s="1"/>
      <c r="BB367" s="1"/>
      <c r="BC367" s="1"/>
      <c r="BD367" s="1"/>
      <c r="BE367" s="147">
        <f t="shared" si="8"/>
        <v>25182417</v>
      </c>
      <c r="BF367" t="s">
        <v>816</v>
      </c>
    </row>
    <row r="368" spans="1:58" ht="15.75" thickBot="1" x14ac:dyDescent="0.3">
      <c r="A368" s="3" t="s">
        <v>263</v>
      </c>
      <c r="B368" s="3" t="s">
        <v>713</v>
      </c>
      <c r="C368" s="4" t="s">
        <v>712</v>
      </c>
      <c r="D368" s="1" t="s">
        <v>838</v>
      </c>
      <c r="E368" s="2" t="s">
        <v>838</v>
      </c>
      <c r="F368" s="1">
        <v>66823</v>
      </c>
      <c r="G368" s="1">
        <v>2735146</v>
      </c>
      <c r="H368" s="1">
        <v>1</v>
      </c>
      <c r="I368" s="1">
        <v>12509350</v>
      </c>
      <c r="J368" s="1">
        <v>10</v>
      </c>
      <c r="K368" s="1"/>
      <c r="L368" s="1"/>
      <c r="M368" s="1"/>
      <c r="N368" s="1"/>
      <c r="O368" s="67">
        <v>2106062</v>
      </c>
      <c r="P368" s="1">
        <v>2106062</v>
      </c>
      <c r="Q368" s="1">
        <v>2106062</v>
      </c>
      <c r="R368" s="1">
        <v>2106062</v>
      </c>
      <c r="S368" s="1">
        <v>716061</v>
      </c>
      <c r="T368" s="1">
        <v>716061</v>
      </c>
      <c r="U368" s="1">
        <v>716061</v>
      </c>
      <c r="V368" s="1">
        <v>716061</v>
      </c>
      <c r="W368" s="1">
        <v>610428</v>
      </c>
      <c r="X368" s="1">
        <v>610428</v>
      </c>
      <c r="Y368" s="1"/>
      <c r="Z368" s="1"/>
      <c r="AA368" s="1"/>
      <c r="AB368" s="1"/>
      <c r="AC368" s="1"/>
      <c r="AD368" s="1"/>
      <c r="AE368" s="1"/>
      <c r="AF368" s="1"/>
      <c r="AG368" s="1"/>
      <c r="AH368" s="1"/>
      <c r="AI368" s="1"/>
      <c r="AJ368" s="1"/>
      <c r="AK368" s="1"/>
      <c r="AL368" s="1"/>
      <c r="AM368" s="1"/>
      <c r="AN368" s="1"/>
      <c r="AO368" s="1"/>
      <c r="AP368" s="1"/>
      <c r="AQ368" s="1"/>
      <c r="AR368" s="1" t="s">
        <v>839</v>
      </c>
      <c r="AS368" s="1" t="s">
        <v>952</v>
      </c>
      <c r="AT368" s="1" t="s">
        <v>953</v>
      </c>
      <c r="AU368" s="1" t="s">
        <v>854</v>
      </c>
      <c r="AV368" s="1" t="s">
        <v>918</v>
      </c>
      <c r="AW368" s="1" t="s">
        <v>918</v>
      </c>
      <c r="AX368" s="1" t="s">
        <v>848</v>
      </c>
      <c r="AY368" s="1"/>
      <c r="AZ368" s="1"/>
      <c r="BA368" s="1"/>
      <c r="BB368" s="1"/>
      <c r="BC368" s="1"/>
      <c r="BD368" s="1"/>
      <c r="BE368" s="147">
        <f t="shared" si="8"/>
        <v>12509350</v>
      </c>
      <c r="BF368" t="s">
        <v>816</v>
      </c>
    </row>
    <row r="369" spans="1:58" ht="15.75" thickBot="1" x14ac:dyDescent="0.3">
      <c r="A369" s="3" t="s">
        <v>263</v>
      </c>
      <c r="B369" s="3" t="s">
        <v>711</v>
      </c>
      <c r="C369" s="4" t="s">
        <v>714</v>
      </c>
      <c r="D369" s="1" t="s">
        <v>917</v>
      </c>
      <c r="E369" s="2" t="s">
        <v>838</v>
      </c>
      <c r="F369" s="1">
        <v>40385</v>
      </c>
      <c r="G369" s="1">
        <v>1461328</v>
      </c>
      <c r="H369" s="1">
        <v>1</v>
      </c>
      <c r="I369" s="1">
        <v>13206606</v>
      </c>
      <c r="J369" s="1">
        <v>10</v>
      </c>
      <c r="K369" s="1"/>
      <c r="L369" s="1"/>
      <c r="M369" s="1"/>
      <c r="N369" s="1"/>
      <c r="O369" s="67">
        <v>1461328</v>
      </c>
      <c r="P369" s="1">
        <v>1461328</v>
      </c>
      <c r="Q369" s="1">
        <v>1461328</v>
      </c>
      <c r="R369" s="1">
        <v>1461328</v>
      </c>
      <c r="S369" s="1">
        <v>1461328</v>
      </c>
      <c r="T369" s="1">
        <v>1461328</v>
      </c>
      <c r="U369" s="1">
        <v>1456867</v>
      </c>
      <c r="V369" s="1">
        <v>993923</v>
      </c>
      <c r="W369" s="1">
        <v>993923</v>
      </c>
      <c r="X369" s="1">
        <v>993923</v>
      </c>
      <c r="Y369" s="1"/>
      <c r="Z369" s="1"/>
      <c r="AA369" s="1"/>
      <c r="AB369" s="1"/>
      <c r="AC369" s="1"/>
      <c r="AD369" s="1"/>
      <c r="AE369" s="1"/>
      <c r="AF369" s="1"/>
      <c r="AG369" s="1"/>
      <c r="AH369" s="1"/>
      <c r="AI369" s="1"/>
      <c r="AJ369" s="1"/>
      <c r="AK369" s="1"/>
      <c r="AL369" s="1"/>
      <c r="AM369" s="1"/>
      <c r="AN369" s="1"/>
      <c r="AO369" s="1"/>
      <c r="AP369" s="1"/>
      <c r="AQ369" s="1"/>
      <c r="AR369" s="1" t="s">
        <v>839</v>
      </c>
      <c r="AS369" s="1" t="s">
        <v>952</v>
      </c>
      <c r="AT369" s="1" t="s">
        <v>953</v>
      </c>
      <c r="AU369" s="1" t="s">
        <v>854</v>
      </c>
      <c r="AV369" s="1" t="s">
        <v>919</v>
      </c>
      <c r="AW369" s="1" t="s">
        <v>919</v>
      </c>
      <c r="AX369" s="1" t="s">
        <v>848</v>
      </c>
      <c r="AY369" s="1"/>
      <c r="AZ369" s="1"/>
      <c r="BA369" s="1"/>
      <c r="BB369" s="1"/>
      <c r="BC369" s="1"/>
      <c r="BD369" s="1"/>
      <c r="BE369" s="147">
        <f t="shared" si="8"/>
        <v>13206606</v>
      </c>
      <c r="BF369" t="s">
        <v>193</v>
      </c>
    </row>
    <row r="370" spans="1:58" ht="15.75" thickBot="1" x14ac:dyDescent="0.3">
      <c r="A370" s="3" t="s">
        <v>263</v>
      </c>
      <c r="B370" s="3" t="s">
        <v>713</v>
      </c>
      <c r="C370" s="4" t="s">
        <v>714</v>
      </c>
      <c r="D370" s="1" t="s">
        <v>917</v>
      </c>
      <c r="E370" s="2" t="s">
        <v>838</v>
      </c>
      <c r="F370" s="1">
        <v>35205</v>
      </c>
      <c r="G370" s="1">
        <v>1421840</v>
      </c>
      <c r="H370" s="1">
        <v>1</v>
      </c>
      <c r="I370" s="1">
        <v>13105559</v>
      </c>
      <c r="J370" s="1">
        <v>10</v>
      </c>
      <c r="K370" s="1"/>
      <c r="L370" s="1"/>
      <c r="M370" s="1"/>
      <c r="N370" s="1"/>
      <c r="O370" s="67">
        <v>1421840</v>
      </c>
      <c r="P370" s="1">
        <v>1421840</v>
      </c>
      <c r="Q370" s="1">
        <v>1421840</v>
      </c>
      <c r="R370" s="1">
        <v>1421840</v>
      </c>
      <c r="S370" s="1">
        <v>1421840</v>
      </c>
      <c r="T370" s="1">
        <v>1421840</v>
      </c>
      <c r="U370" s="1">
        <v>1421840</v>
      </c>
      <c r="V370" s="1">
        <v>1151691</v>
      </c>
      <c r="W370" s="1">
        <v>1000494</v>
      </c>
      <c r="X370" s="1">
        <v>1000494</v>
      </c>
      <c r="Y370" s="1"/>
      <c r="Z370" s="1"/>
      <c r="AA370" s="1"/>
      <c r="AB370" s="1"/>
      <c r="AC370" s="1"/>
      <c r="AD370" s="1"/>
      <c r="AE370" s="1"/>
      <c r="AF370" s="1"/>
      <c r="AG370" s="1"/>
      <c r="AH370" s="1"/>
      <c r="AI370" s="1"/>
      <c r="AJ370" s="1"/>
      <c r="AK370" s="1"/>
      <c r="AL370" s="1"/>
      <c r="AM370" s="1"/>
      <c r="AN370" s="1"/>
      <c r="AO370" s="1"/>
      <c r="AP370" s="1"/>
      <c r="AQ370" s="1"/>
      <c r="AR370" s="1" t="s">
        <v>839</v>
      </c>
      <c r="AS370" s="1" t="s">
        <v>952</v>
      </c>
      <c r="AT370" s="1" t="s">
        <v>953</v>
      </c>
      <c r="AU370" s="1" t="s">
        <v>854</v>
      </c>
      <c r="AV370" s="1" t="s">
        <v>918</v>
      </c>
      <c r="AW370" s="1" t="s">
        <v>918</v>
      </c>
      <c r="AX370" s="1" t="s">
        <v>848</v>
      </c>
      <c r="AY370" s="1"/>
      <c r="AZ370" s="1"/>
      <c r="BA370" s="1"/>
      <c r="BB370" s="1"/>
      <c r="BC370" s="1"/>
      <c r="BD370" s="1"/>
      <c r="BE370" s="147">
        <f t="shared" si="8"/>
        <v>13105559</v>
      </c>
      <c r="BF370" t="s">
        <v>193</v>
      </c>
    </row>
    <row r="371" spans="1:58" ht="15.75" thickBot="1" x14ac:dyDescent="0.3">
      <c r="A371" s="3" t="s">
        <v>267</v>
      </c>
      <c r="B371" s="3" t="s">
        <v>403</v>
      </c>
      <c r="C371" s="4" t="s">
        <v>715</v>
      </c>
      <c r="D371" s="1" t="s">
        <v>917</v>
      </c>
      <c r="E371" s="2" t="s">
        <v>838</v>
      </c>
      <c r="F371" s="1">
        <v>2432</v>
      </c>
      <c r="G371" s="1">
        <v>1153283</v>
      </c>
      <c r="H371" s="1">
        <v>1</v>
      </c>
      <c r="I371" s="1">
        <v>14518836</v>
      </c>
      <c r="J371" s="1">
        <v>20</v>
      </c>
      <c r="K371" s="1"/>
      <c r="L371" s="1"/>
      <c r="M371" s="1"/>
      <c r="N371" s="1"/>
      <c r="O371" s="67">
        <v>1153283</v>
      </c>
      <c r="P371" s="1">
        <v>1153283</v>
      </c>
      <c r="Q371" s="1">
        <v>1153283</v>
      </c>
      <c r="R371" s="1">
        <v>1153283</v>
      </c>
      <c r="S371" s="1">
        <v>1153283</v>
      </c>
      <c r="T371" s="1">
        <v>1153283</v>
      </c>
      <c r="U371" s="1">
        <v>1153283</v>
      </c>
      <c r="V371" s="1">
        <v>1153283</v>
      </c>
      <c r="W371" s="1">
        <v>1153283</v>
      </c>
      <c r="X371" s="1">
        <v>1153283</v>
      </c>
      <c r="Y371" s="1">
        <v>298601</v>
      </c>
      <c r="Z371" s="1">
        <v>298601</v>
      </c>
      <c r="AA371" s="1">
        <v>298601</v>
      </c>
      <c r="AB371" s="1">
        <v>298601</v>
      </c>
      <c r="AC371" s="1">
        <v>298601</v>
      </c>
      <c r="AD371" s="1">
        <v>298601</v>
      </c>
      <c r="AE371" s="1">
        <v>298601</v>
      </c>
      <c r="AF371" s="1">
        <v>298601</v>
      </c>
      <c r="AG371" s="1">
        <v>298601</v>
      </c>
      <c r="AH371" s="1">
        <v>298601</v>
      </c>
      <c r="AI371" s="1"/>
      <c r="AJ371" s="1"/>
      <c r="AK371" s="1"/>
      <c r="AL371" s="1"/>
      <c r="AM371" s="1"/>
      <c r="AN371" s="1"/>
      <c r="AO371" s="1"/>
      <c r="AP371" s="1"/>
      <c r="AQ371" s="1"/>
      <c r="AR371" s="1" t="s">
        <v>839</v>
      </c>
      <c r="AS371" s="1" t="s">
        <v>952</v>
      </c>
      <c r="AT371" s="1" t="s">
        <v>953</v>
      </c>
      <c r="AU371" s="1" t="s">
        <v>854</v>
      </c>
      <c r="AV371" s="1" t="s">
        <v>932</v>
      </c>
      <c r="AW371" s="1" t="s">
        <v>932</v>
      </c>
      <c r="AX371" s="1" t="s">
        <v>879</v>
      </c>
      <c r="AY371" s="1"/>
      <c r="AZ371" s="1"/>
      <c r="BA371" s="1"/>
      <c r="BB371" s="1"/>
      <c r="BC371" s="1"/>
      <c r="BD371" s="1"/>
      <c r="BE371" s="147">
        <f t="shared" si="8"/>
        <v>14518836</v>
      </c>
      <c r="BF371" t="s">
        <v>193</v>
      </c>
    </row>
    <row r="372" spans="1:58" ht="15.75" thickBot="1" x14ac:dyDescent="0.3">
      <c r="A372" s="3" t="s">
        <v>267</v>
      </c>
      <c r="B372" s="3" t="s">
        <v>573</v>
      </c>
      <c r="C372" s="4" t="s">
        <v>715</v>
      </c>
      <c r="D372" s="1" t="s">
        <v>917</v>
      </c>
      <c r="E372" s="2" t="s">
        <v>838</v>
      </c>
      <c r="F372" s="1">
        <v>2379769</v>
      </c>
      <c r="G372" s="1">
        <v>975352</v>
      </c>
      <c r="H372" s="1">
        <v>1</v>
      </c>
      <c r="I372" s="1">
        <v>16532996</v>
      </c>
      <c r="J372" s="1">
        <v>20</v>
      </c>
      <c r="K372" s="1"/>
      <c r="L372" s="1"/>
      <c r="M372" s="1"/>
      <c r="N372" s="1"/>
      <c r="O372" s="67">
        <v>975352</v>
      </c>
      <c r="P372" s="1">
        <v>975352</v>
      </c>
      <c r="Q372" s="1">
        <v>975352</v>
      </c>
      <c r="R372" s="1">
        <v>975352</v>
      </c>
      <c r="S372" s="1">
        <v>975352</v>
      </c>
      <c r="T372" s="1">
        <v>975352</v>
      </c>
      <c r="U372" s="1">
        <v>975352</v>
      </c>
      <c r="V372" s="1">
        <v>975352</v>
      </c>
      <c r="W372" s="1">
        <v>975352</v>
      </c>
      <c r="X372" s="1">
        <v>975352</v>
      </c>
      <c r="Y372" s="1">
        <v>681303</v>
      </c>
      <c r="Z372" s="1">
        <v>681303</v>
      </c>
      <c r="AA372" s="1">
        <v>681303</v>
      </c>
      <c r="AB372" s="1">
        <v>676509</v>
      </c>
      <c r="AC372" s="1">
        <v>676509</v>
      </c>
      <c r="AD372" s="1">
        <v>676509</v>
      </c>
      <c r="AE372" s="1">
        <v>676509</v>
      </c>
      <c r="AF372" s="1">
        <v>676509</v>
      </c>
      <c r="AG372" s="1">
        <v>676509</v>
      </c>
      <c r="AH372" s="1">
        <v>676509</v>
      </c>
      <c r="AI372" s="1"/>
      <c r="AJ372" s="1"/>
      <c r="AK372" s="1"/>
      <c r="AL372" s="1"/>
      <c r="AM372" s="1"/>
      <c r="AN372" s="1"/>
      <c r="AO372" s="1"/>
      <c r="AP372" s="1"/>
      <c r="AQ372" s="1"/>
      <c r="AR372" s="1" t="s">
        <v>839</v>
      </c>
      <c r="AS372" s="1" t="s">
        <v>952</v>
      </c>
      <c r="AT372" s="1" t="s">
        <v>953</v>
      </c>
      <c r="AU372" s="1" t="s">
        <v>854</v>
      </c>
      <c r="AV372" s="1" t="s">
        <v>954</v>
      </c>
      <c r="AW372" s="1" t="s">
        <v>954</v>
      </c>
      <c r="AX372" s="1" t="s">
        <v>879</v>
      </c>
      <c r="AY372" s="1"/>
      <c r="AZ372" s="1"/>
      <c r="BA372" s="1"/>
      <c r="BB372" s="1"/>
      <c r="BC372" s="1"/>
      <c r="BD372" s="1"/>
      <c r="BE372" s="147">
        <f t="shared" si="8"/>
        <v>16532996</v>
      </c>
      <c r="BF372" t="s">
        <v>193</v>
      </c>
    </row>
    <row r="373" spans="1:58" ht="15.75" thickBot="1" x14ac:dyDescent="0.3">
      <c r="A373" s="3" t="s">
        <v>263</v>
      </c>
      <c r="B373" s="3" t="s">
        <v>713</v>
      </c>
      <c r="C373" s="4" t="s">
        <v>715</v>
      </c>
      <c r="D373" s="1" t="s">
        <v>917</v>
      </c>
      <c r="E373" s="2" t="s">
        <v>838</v>
      </c>
      <c r="F373" s="1">
        <v>13611</v>
      </c>
      <c r="G373" s="1">
        <v>589881</v>
      </c>
      <c r="H373" s="1">
        <v>1</v>
      </c>
      <c r="I373" s="1">
        <v>5514984</v>
      </c>
      <c r="J373" s="1">
        <v>10</v>
      </c>
      <c r="K373" s="1"/>
      <c r="L373" s="1"/>
      <c r="M373" s="1"/>
      <c r="N373" s="1"/>
      <c r="O373" s="67">
        <v>589881</v>
      </c>
      <c r="P373" s="1">
        <v>589881</v>
      </c>
      <c r="Q373" s="1">
        <v>589881</v>
      </c>
      <c r="R373" s="1">
        <v>589881</v>
      </c>
      <c r="S373" s="1">
        <v>589881</v>
      </c>
      <c r="T373" s="1">
        <v>589881</v>
      </c>
      <c r="U373" s="1">
        <v>589881</v>
      </c>
      <c r="V373" s="1">
        <v>477803</v>
      </c>
      <c r="W373" s="1">
        <v>454008</v>
      </c>
      <c r="X373" s="1">
        <v>454008</v>
      </c>
      <c r="Y373" s="1"/>
      <c r="Z373" s="1"/>
      <c r="AA373" s="1"/>
      <c r="AB373" s="1"/>
      <c r="AC373" s="1"/>
      <c r="AD373" s="1"/>
      <c r="AE373" s="1"/>
      <c r="AF373" s="1"/>
      <c r="AG373" s="1"/>
      <c r="AH373" s="1"/>
      <c r="AI373" s="1"/>
      <c r="AJ373" s="1"/>
      <c r="AK373" s="1"/>
      <c r="AL373" s="1"/>
      <c r="AM373" s="1"/>
      <c r="AN373" s="1"/>
      <c r="AO373" s="1"/>
      <c r="AP373" s="1"/>
      <c r="AQ373" s="1"/>
      <c r="AR373" s="1" t="s">
        <v>839</v>
      </c>
      <c r="AS373" s="1" t="s">
        <v>952</v>
      </c>
      <c r="AT373" s="1" t="s">
        <v>953</v>
      </c>
      <c r="AU373" s="1" t="s">
        <v>854</v>
      </c>
      <c r="AV373" s="1" t="s">
        <v>918</v>
      </c>
      <c r="AW373" s="1" t="s">
        <v>918</v>
      </c>
      <c r="AX373" s="1" t="s">
        <v>848</v>
      </c>
      <c r="AY373" s="1"/>
      <c r="AZ373" s="1"/>
      <c r="BA373" s="1"/>
      <c r="BB373" s="1"/>
      <c r="BC373" s="1"/>
      <c r="BD373" s="1"/>
      <c r="BE373" s="147">
        <f t="shared" si="8"/>
        <v>5514984</v>
      </c>
      <c r="BF373" t="s">
        <v>193</v>
      </c>
    </row>
    <row r="374" spans="1:58" ht="15.75" thickBot="1" x14ac:dyDescent="0.3">
      <c r="A374" s="3" t="s">
        <v>263</v>
      </c>
      <c r="B374" s="3" t="s">
        <v>711</v>
      </c>
      <c r="C374" s="4" t="s">
        <v>715</v>
      </c>
      <c r="D374" s="1" t="s">
        <v>917</v>
      </c>
      <c r="E374" s="2" t="s">
        <v>838</v>
      </c>
      <c r="F374" s="1">
        <v>6430</v>
      </c>
      <c r="G374" s="1">
        <v>533933</v>
      </c>
      <c r="H374" s="1">
        <v>1</v>
      </c>
      <c r="I374" s="1">
        <v>4854310</v>
      </c>
      <c r="J374" s="1">
        <v>10</v>
      </c>
      <c r="K374" s="1"/>
      <c r="L374" s="1"/>
      <c r="M374" s="1"/>
      <c r="N374" s="1"/>
      <c r="O374" s="67">
        <v>533933</v>
      </c>
      <c r="P374" s="1">
        <v>533933</v>
      </c>
      <c r="Q374" s="1">
        <v>533933</v>
      </c>
      <c r="R374" s="1">
        <v>533933</v>
      </c>
      <c r="S374" s="1">
        <v>533933</v>
      </c>
      <c r="T374" s="1">
        <v>533933</v>
      </c>
      <c r="U374" s="1">
        <v>533533</v>
      </c>
      <c r="V374" s="1">
        <v>372394</v>
      </c>
      <c r="W374" s="1">
        <v>372394</v>
      </c>
      <c r="X374" s="1">
        <v>372394</v>
      </c>
      <c r="Y374" s="1"/>
      <c r="Z374" s="1"/>
      <c r="AA374" s="1"/>
      <c r="AB374" s="1"/>
      <c r="AC374" s="1"/>
      <c r="AD374" s="1"/>
      <c r="AE374" s="1"/>
      <c r="AF374" s="1"/>
      <c r="AG374" s="1"/>
      <c r="AH374" s="1"/>
      <c r="AI374" s="1"/>
      <c r="AJ374" s="1"/>
      <c r="AK374" s="1"/>
      <c r="AL374" s="1"/>
      <c r="AM374" s="1"/>
      <c r="AN374" s="1"/>
      <c r="AO374" s="1"/>
      <c r="AP374" s="1"/>
      <c r="AQ374" s="1"/>
      <c r="AR374" s="1" t="s">
        <v>839</v>
      </c>
      <c r="AS374" s="1" t="s">
        <v>952</v>
      </c>
      <c r="AT374" s="1" t="s">
        <v>953</v>
      </c>
      <c r="AU374" s="1" t="s">
        <v>854</v>
      </c>
      <c r="AV374" s="1" t="s">
        <v>919</v>
      </c>
      <c r="AW374" s="1" t="s">
        <v>919</v>
      </c>
      <c r="AX374" s="1" t="s">
        <v>848</v>
      </c>
      <c r="AY374" s="1"/>
      <c r="AZ374" s="1"/>
      <c r="BA374" s="1"/>
      <c r="BB374" s="1"/>
      <c r="BC374" s="1"/>
      <c r="BD374" s="1"/>
      <c r="BE374" s="147">
        <f t="shared" si="8"/>
        <v>4854310</v>
      </c>
      <c r="BF374" t="s">
        <v>193</v>
      </c>
    </row>
    <row r="375" spans="1:58" ht="15.75" thickBot="1" x14ac:dyDescent="0.3">
      <c r="A375" s="3" t="s">
        <v>268</v>
      </c>
      <c r="B375" s="3" t="s">
        <v>703</v>
      </c>
      <c r="C375" s="4" t="s">
        <v>714</v>
      </c>
      <c r="D375" s="1" t="s">
        <v>917</v>
      </c>
      <c r="E375" s="2" t="s">
        <v>838</v>
      </c>
      <c r="F375" s="1">
        <v>2305</v>
      </c>
      <c r="G375" s="1">
        <v>432240</v>
      </c>
      <c r="H375" s="1">
        <v>1</v>
      </c>
      <c r="I375" s="1">
        <v>3025677</v>
      </c>
      <c r="J375" s="1">
        <v>7</v>
      </c>
      <c r="K375" s="1"/>
      <c r="L375" s="1"/>
      <c r="M375" s="1"/>
      <c r="N375" s="1"/>
      <c r="O375" s="67">
        <v>432240</v>
      </c>
      <c r="P375" s="1">
        <v>432240</v>
      </c>
      <c r="Q375" s="1">
        <v>432240</v>
      </c>
      <c r="R375" s="1">
        <v>432240</v>
      </c>
      <c r="S375" s="1">
        <v>432240</v>
      </c>
      <c r="T375" s="1">
        <v>432240</v>
      </c>
      <c r="U375" s="1">
        <v>432240</v>
      </c>
      <c r="V375" s="1"/>
      <c r="W375" s="1"/>
      <c r="X375" s="1"/>
      <c r="Y375" s="1"/>
      <c r="Z375" s="1"/>
      <c r="AA375" s="1"/>
      <c r="AB375" s="1"/>
      <c r="AC375" s="1"/>
      <c r="AD375" s="1"/>
      <c r="AE375" s="1"/>
      <c r="AF375" s="1"/>
      <c r="AG375" s="1"/>
      <c r="AH375" s="1"/>
      <c r="AI375" s="1"/>
      <c r="AJ375" s="1"/>
      <c r="AK375" s="1"/>
      <c r="AL375" s="1"/>
      <c r="AM375" s="1"/>
      <c r="AN375" s="1"/>
      <c r="AO375" s="1"/>
      <c r="AP375" s="1"/>
      <c r="AQ375" s="1"/>
      <c r="AR375" s="1" t="s">
        <v>839</v>
      </c>
      <c r="AS375" s="1" t="s">
        <v>952</v>
      </c>
      <c r="AT375" s="1" t="s">
        <v>953</v>
      </c>
      <c r="AU375" s="1" t="s">
        <v>854</v>
      </c>
      <c r="AV375" s="1" t="s">
        <v>929</v>
      </c>
      <c r="AW375" s="1" t="s">
        <v>929</v>
      </c>
      <c r="AX375" s="1" t="s">
        <v>850</v>
      </c>
      <c r="AY375" s="1"/>
      <c r="AZ375" s="1"/>
      <c r="BA375" s="1"/>
      <c r="BB375" s="1"/>
      <c r="BC375" s="1"/>
      <c r="BD375" s="1"/>
      <c r="BE375" s="147">
        <f t="shared" si="8"/>
        <v>3025677</v>
      </c>
      <c r="BF375" t="s">
        <v>193</v>
      </c>
    </row>
    <row r="376" spans="1:58" ht="15.75" thickBot="1" x14ac:dyDescent="0.3">
      <c r="A376" s="3" t="s">
        <v>263</v>
      </c>
      <c r="B376" s="3" t="s">
        <v>713</v>
      </c>
      <c r="C376" s="4" t="s">
        <v>716</v>
      </c>
      <c r="D376" s="1" t="s">
        <v>917</v>
      </c>
      <c r="E376" s="2" t="s">
        <v>838</v>
      </c>
      <c r="F376" s="1">
        <v>1557045</v>
      </c>
      <c r="G376" s="1">
        <v>371295</v>
      </c>
      <c r="H376" s="1">
        <v>1</v>
      </c>
      <c r="I376" s="1">
        <v>3454826</v>
      </c>
      <c r="J376" s="1">
        <v>10</v>
      </c>
      <c r="K376" s="1"/>
      <c r="L376" s="1"/>
      <c r="M376" s="1"/>
      <c r="N376" s="1"/>
      <c r="O376" s="67">
        <v>371295</v>
      </c>
      <c r="P376" s="1">
        <v>371295</v>
      </c>
      <c r="Q376" s="1">
        <v>371295</v>
      </c>
      <c r="R376" s="1">
        <v>371295</v>
      </c>
      <c r="S376" s="1">
        <v>371295</v>
      </c>
      <c r="T376" s="1">
        <v>371295</v>
      </c>
      <c r="U376" s="1">
        <v>371295</v>
      </c>
      <c r="V376" s="1">
        <v>300749</v>
      </c>
      <c r="W376" s="1">
        <v>277507</v>
      </c>
      <c r="X376" s="1">
        <v>277507</v>
      </c>
      <c r="Y376" s="1"/>
      <c r="Z376" s="1"/>
      <c r="AA376" s="1"/>
      <c r="AB376" s="1"/>
      <c r="AC376" s="1"/>
      <c r="AD376" s="1"/>
      <c r="AE376" s="1"/>
      <c r="AF376" s="1"/>
      <c r="AG376" s="1"/>
      <c r="AH376" s="1"/>
      <c r="AI376" s="1"/>
      <c r="AJ376" s="1"/>
      <c r="AK376" s="1"/>
      <c r="AL376" s="1"/>
      <c r="AM376" s="1"/>
      <c r="AN376" s="1"/>
      <c r="AO376" s="1"/>
      <c r="AP376" s="1"/>
      <c r="AQ376" s="1"/>
      <c r="AR376" s="1" t="s">
        <v>839</v>
      </c>
      <c r="AS376" s="1" t="s">
        <v>952</v>
      </c>
      <c r="AT376" s="1" t="s">
        <v>953</v>
      </c>
      <c r="AU376" s="1" t="s">
        <v>854</v>
      </c>
      <c r="AV376" s="1" t="s">
        <v>918</v>
      </c>
      <c r="AW376" s="1" t="s">
        <v>918</v>
      </c>
      <c r="AX376" s="1" t="s">
        <v>848</v>
      </c>
      <c r="AY376" s="1"/>
      <c r="AZ376" s="1"/>
      <c r="BA376" s="1"/>
      <c r="BB376" s="1"/>
      <c r="BC376" s="1"/>
      <c r="BD376" s="1"/>
      <c r="BE376" s="147">
        <f t="shared" si="8"/>
        <v>3454826</v>
      </c>
      <c r="BF376" t="s">
        <v>193</v>
      </c>
    </row>
    <row r="377" spans="1:58" ht="15.75" thickBot="1" x14ac:dyDescent="0.3">
      <c r="A377" s="3" t="s">
        <v>207</v>
      </c>
      <c r="B377" s="3" t="s">
        <v>717</v>
      </c>
      <c r="C377" s="4" t="s">
        <v>715</v>
      </c>
      <c r="D377" s="1" t="s">
        <v>917</v>
      </c>
      <c r="E377" s="2" t="s">
        <v>838</v>
      </c>
      <c r="F377" s="1">
        <v>363</v>
      </c>
      <c r="G377" s="1">
        <v>320923</v>
      </c>
      <c r="H377" s="1">
        <v>1</v>
      </c>
      <c r="I377" s="1">
        <v>6097540</v>
      </c>
      <c r="J377" s="1">
        <v>19</v>
      </c>
      <c r="K377" s="1"/>
      <c r="L377" s="1"/>
      <c r="M377" s="1"/>
      <c r="N377" s="1"/>
      <c r="O377" s="67">
        <v>320923</v>
      </c>
      <c r="P377" s="1">
        <v>320923</v>
      </c>
      <c r="Q377" s="1">
        <v>320923</v>
      </c>
      <c r="R377" s="1">
        <v>320923</v>
      </c>
      <c r="S377" s="1">
        <v>320923</v>
      </c>
      <c r="T377" s="1">
        <v>320923</v>
      </c>
      <c r="U377" s="1">
        <v>320923</v>
      </c>
      <c r="V377" s="1">
        <v>320923</v>
      </c>
      <c r="W377" s="1">
        <v>320923</v>
      </c>
      <c r="X377" s="1">
        <v>320923</v>
      </c>
      <c r="Y377" s="1">
        <v>320923</v>
      </c>
      <c r="Z377" s="1">
        <v>320923</v>
      </c>
      <c r="AA377" s="1">
        <v>320923</v>
      </c>
      <c r="AB377" s="1">
        <v>320923</v>
      </c>
      <c r="AC377" s="1">
        <v>320923</v>
      </c>
      <c r="AD377" s="1">
        <v>320923</v>
      </c>
      <c r="AE377" s="1">
        <v>320923</v>
      </c>
      <c r="AF377" s="1">
        <v>320923</v>
      </c>
      <c r="AG377" s="1">
        <v>320923</v>
      </c>
      <c r="AH377" s="1"/>
      <c r="AI377" s="1"/>
      <c r="AJ377" s="1"/>
      <c r="AK377" s="1"/>
      <c r="AL377" s="1"/>
      <c r="AM377" s="1"/>
      <c r="AN377" s="1"/>
      <c r="AO377" s="1"/>
      <c r="AP377" s="1"/>
      <c r="AQ377" s="1"/>
      <c r="AR377" s="1" t="s">
        <v>839</v>
      </c>
      <c r="AS377" s="1" t="s">
        <v>952</v>
      </c>
      <c r="AT377" s="1" t="s">
        <v>953</v>
      </c>
      <c r="AU377" s="1" t="s">
        <v>854</v>
      </c>
      <c r="AV377" s="1" t="s">
        <v>920</v>
      </c>
      <c r="AW377" s="1" t="s">
        <v>920</v>
      </c>
      <c r="AX377" s="1" t="s">
        <v>844</v>
      </c>
      <c r="AY377" s="1"/>
      <c r="AZ377" s="1"/>
      <c r="BA377" s="1"/>
      <c r="BB377" s="1"/>
      <c r="BC377" s="1"/>
      <c r="BD377" s="1"/>
      <c r="BE377" s="147">
        <f t="shared" si="8"/>
        <v>6097540</v>
      </c>
      <c r="BF377" t="s">
        <v>193</v>
      </c>
    </row>
    <row r="378" spans="1:58" ht="15.75" thickBot="1" x14ac:dyDescent="0.3">
      <c r="A378" s="3" t="s">
        <v>267</v>
      </c>
      <c r="B378" s="3" t="s">
        <v>592</v>
      </c>
      <c r="C378" s="4" t="s">
        <v>715</v>
      </c>
      <c r="D378" s="1" t="s">
        <v>917</v>
      </c>
      <c r="E378" s="2" t="s">
        <v>838</v>
      </c>
      <c r="F378" s="1">
        <v>330215</v>
      </c>
      <c r="G378" s="1">
        <v>287364</v>
      </c>
      <c r="H378" s="1">
        <v>1</v>
      </c>
      <c r="I378" s="1">
        <v>4855107</v>
      </c>
      <c r="J378" s="1">
        <v>20</v>
      </c>
      <c r="K378" s="1"/>
      <c r="L378" s="1"/>
      <c r="M378" s="1"/>
      <c r="N378" s="1"/>
      <c r="O378" s="67">
        <v>287364</v>
      </c>
      <c r="P378" s="1">
        <v>287364</v>
      </c>
      <c r="Q378" s="1">
        <v>287364</v>
      </c>
      <c r="R378" s="1">
        <v>287364</v>
      </c>
      <c r="S378" s="1">
        <v>287364</v>
      </c>
      <c r="T378" s="1">
        <v>287364</v>
      </c>
      <c r="U378" s="1">
        <v>287364</v>
      </c>
      <c r="V378" s="1">
        <v>287364</v>
      </c>
      <c r="W378" s="1">
        <v>287364</v>
      </c>
      <c r="X378" s="1">
        <v>287364</v>
      </c>
      <c r="Y378" s="1">
        <v>198922</v>
      </c>
      <c r="Z378" s="1">
        <v>198922</v>
      </c>
      <c r="AA378" s="1">
        <v>198922</v>
      </c>
      <c r="AB378" s="1">
        <v>197814</v>
      </c>
      <c r="AC378" s="1">
        <v>197814</v>
      </c>
      <c r="AD378" s="1">
        <v>197814</v>
      </c>
      <c r="AE378" s="1">
        <v>197814</v>
      </c>
      <c r="AF378" s="1">
        <v>197814</v>
      </c>
      <c r="AG378" s="1">
        <v>197814</v>
      </c>
      <c r="AH378" s="1">
        <v>197814</v>
      </c>
      <c r="AI378" s="1"/>
      <c r="AJ378" s="1"/>
      <c r="AK378" s="1"/>
      <c r="AL378" s="1"/>
      <c r="AM378" s="1"/>
      <c r="AN378" s="1"/>
      <c r="AO378" s="1"/>
      <c r="AP378" s="1"/>
      <c r="AQ378" s="1"/>
      <c r="AR378" s="1" t="s">
        <v>839</v>
      </c>
      <c r="AS378" s="1" t="s">
        <v>952</v>
      </c>
      <c r="AT378" s="1" t="s">
        <v>953</v>
      </c>
      <c r="AU378" s="1" t="s">
        <v>854</v>
      </c>
      <c r="AV378" s="1" t="s">
        <v>954</v>
      </c>
      <c r="AW378" s="1" t="s">
        <v>954</v>
      </c>
      <c r="AX378" s="1" t="s">
        <v>879</v>
      </c>
      <c r="AY378" s="1"/>
      <c r="AZ378" s="1"/>
      <c r="BA378" s="1"/>
      <c r="BB378" s="1"/>
      <c r="BC378" s="1"/>
      <c r="BD378" s="1"/>
      <c r="BE378" s="147">
        <f t="shared" si="8"/>
        <v>4855107</v>
      </c>
      <c r="BF378" t="s">
        <v>193</v>
      </c>
    </row>
    <row r="379" spans="1:58" ht="15.75" thickBot="1" x14ac:dyDescent="0.3">
      <c r="A379" s="3" t="s">
        <v>207</v>
      </c>
      <c r="B379" s="3" t="s">
        <v>718</v>
      </c>
      <c r="C379" s="4" t="s">
        <v>716</v>
      </c>
      <c r="D379" s="1" t="s">
        <v>917</v>
      </c>
      <c r="E379" s="2" t="s">
        <v>838</v>
      </c>
      <c r="F379" s="1">
        <v>922</v>
      </c>
      <c r="G379" s="1">
        <v>260558</v>
      </c>
      <c r="H379" s="1">
        <v>1</v>
      </c>
      <c r="I379" s="1">
        <v>2943228</v>
      </c>
      <c r="J379" s="1">
        <v>18</v>
      </c>
      <c r="K379" s="1"/>
      <c r="L379" s="1"/>
      <c r="M379" s="1"/>
      <c r="N379" s="1"/>
      <c r="O379" s="67">
        <v>260558</v>
      </c>
      <c r="P379" s="1">
        <v>260558</v>
      </c>
      <c r="Q379" s="1">
        <v>260558</v>
      </c>
      <c r="R379" s="1">
        <v>260558</v>
      </c>
      <c r="S379" s="1">
        <v>260558</v>
      </c>
      <c r="T379" s="1">
        <v>260558</v>
      </c>
      <c r="U379" s="1">
        <v>114990</v>
      </c>
      <c r="V379" s="1">
        <v>114990</v>
      </c>
      <c r="W379" s="1">
        <v>114990</v>
      </c>
      <c r="X379" s="1">
        <v>114990</v>
      </c>
      <c r="Y379" s="1">
        <v>114990</v>
      </c>
      <c r="Z379" s="1">
        <v>114990</v>
      </c>
      <c r="AA379" s="1">
        <v>114990</v>
      </c>
      <c r="AB379" s="1">
        <v>114990</v>
      </c>
      <c r="AC379" s="1">
        <v>114990</v>
      </c>
      <c r="AD379" s="1">
        <v>114990</v>
      </c>
      <c r="AE379" s="1">
        <v>114990</v>
      </c>
      <c r="AF379" s="1">
        <v>114990</v>
      </c>
      <c r="AG379" s="1"/>
      <c r="AH379" s="1"/>
      <c r="AI379" s="1"/>
      <c r="AJ379" s="1"/>
      <c r="AK379" s="1"/>
      <c r="AL379" s="1"/>
      <c r="AM379" s="1"/>
      <c r="AN379" s="1"/>
      <c r="AO379" s="1"/>
      <c r="AP379" s="1"/>
      <c r="AQ379" s="1"/>
      <c r="AR379" s="1" t="s">
        <v>839</v>
      </c>
      <c r="AS379" s="1" t="s">
        <v>952</v>
      </c>
      <c r="AT379" s="1" t="s">
        <v>953</v>
      </c>
      <c r="AU379" s="1" t="s">
        <v>854</v>
      </c>
      <c r="AV379" s="1" t="s">
        <v>863</v>
      </c>
      <c r="AW379" s="1" t="s">
        <v>863</v>
      </c>
      <c r="AX379" s="1" t="s">
        <v>844</v>
      </c>
      <c r="AY379" s="1"/>
      <c r="AZ379" s="1"/>
      <c r="BA379" s="1"/>
      <c r="BB379" s="1"/>
      <c r="BC379" s="1"/>
      <c r="BD379" s="1"/>
      <c r="BE379" s="147">
        <f t="shared" si="8"/>
        <v>2943228</v>
      </c>
      <c r="BF379" t="s">
        <v>193</v>
      </c>
    </row>
    <row r="380" spans="1:58" ht="15.75" thickBot="1" x14ac:dyDescent="0.3">
      <c r="A380" s="3" t="s">
        <v>207</v>
      </c>
      <c r="B380" s="3" t="s">
        <v>719</v>
      </c>
      <c r="C380" s="4" t="s">
        <v>714</v>
      </c>
      <c r="D380" s="1" t="s">
        <v>917</v>
      </c>
      <c r="E380" s="2" t="s">
        <v>838</v>
      </c>
      <c r="F380" s="1">
        <v>248</v>
      </c>
      <c r="G380" s="1">
        <v>168730</v>
      </c>
      <c r="H380" s="1">
        <v>1</v>
      </c>
      <c r="I380" s="1">
        <v>1856033</v>
      </c>
      <c r="J380" s="1">
        <v>11</v>
      </c>
      <c r="K380" s="1"/>
      <c r="L380" s="1"/>
      <c r="M380" s="1"/>
      <c r="N380" s="1"/>
      <c r="O380" s="67">
        <v>168730</v>
      </c>
      <c r="P380" s="1">
        <v>168730</v>
      </c>
      <c r="Q380" s="1">
        <v>168730</v>
      </c>
      <c r="R380" s="1">
        <v>168730</v>
      </c>
      <c r="S380" s="1">
        <v>168730</v>
      </c>
      <c r="T380" s="1">
        <v>168730</v>
      </c>
      <c r="U380" s="1">
        <v>168730</v>
      </c>
      <c r="V380" s="1">
        <v>168730</v>
      </c>
      <c r="W380" s="1">
        <v>168730</v>
      </c>
      <c r="X380" s="1">
        <v>168730</v>
      </c>
      <c r="Y380" s="1">
        <v>168730</v>
      </c>
      <c r="Z380" s="1"/>
      <c r="AA380" s="1"/>
      <c r="AB380" s="1"/>
      <c r="AC380" s="1"/>
      <c r="AD380" s="1"/>
      <c r="AE380" s="1"/>
      <c r="AF380" s="1"/>
      <c r="AG380" s="1"/>
      <c r="AH380" s="1"/>
      <c r="AI380" s="1"/>
      <c r="AJ380" s="1"/>
      <c r="AK380" s="1"/>
      <c r="AL380" s="1"/>
      <c r="AM380" s="1"/>
      <c r="AN380" s="1"/>
      <c r="AO380" s="1"/>
      <c r="AP380" s="1"/>
      <c r="AQ380" s="1"/>
      <c r="AR380" s="1" t="s">
        <v>839</v>
      </c>
      <c r="AS380" s="1" t="s">
        <v>952</v>
      </c>
      <c r="AT380" s="1" t="s">
        <v>953</v>
      </c>
      <c r="AU380" s="1" t="s">
        <v>854</v>
      </c>
      <c r="AV380" s="1" t="s">
        <v>864</v>
      </c>
      <c r="AW380" s="1" t="s">
        <v>864</v>
      </c>
      <c r="AX380" s="1" t="s">
        <v>844</v>
      </c>
      <c r="AY380" s="1"/>
      <c r="AZ380" s="1"/>
      <c r="BA380" s="1"/>
      <c r="BB380" s="1"/>
      <c r="BC380" s="1"/>
      <c r="BD380" s="1"/>
      <c r="BE380" s="147">
        <f t="shared" si="8"/>
        <v>1856033</v>
      </c>
      <c r="BF380" t="s">
        <v>193</v>
      </c>
    </row>
    <row r="381" spans="1:58" ht="15.75" thickBot="1" x14ac:dyDescent="0.3">
      <c r="A381" s="3" t="s">
        <v>207</v>
      </c>
      <c r="B381" s="3" t="s">
        <v>720</v>
      </c>
      <c r="C381" s="4" t="s">
        <v>714</v>
      </c>
      <c r="D381" s="1" t="s">
        <v>917</v>
      </c>
      <c r="E381" s="2" t="s">
        <v>838</v>
      </c>
      <c r="F381" s="1">
        <v>648</v>
      </c>
      <c r="G381" s="1">
        <v>158186</v>
      </c>
      <c r="H381" s="1">
        <v>1</v>
      </c>
      <c r="I381" s="1">
        <v>1740048</v>
      </c>
      <c r="J381" s="1">
        <v>11</v>
      </c>
      <c r="K381" s="1"/>
      <c r="L381" s="1"/>
      <c r="M381" s="1"/>
      <c r="N381" s="1"/>
      <c r="O381" s="67">
        <v>158186</v>
      </c>
      <c r="P381" s="1">
        <v>158186</v>
      </c>
      <c r="Q381" s="1">
        <v>158186</v>
      </c>
      <c r="R381" s="1">
        <v>158186</v>
      </c>
      <c r="S381" s="1">
        <v>158186</v>
      </c>
      <c r="T381" s="1">
        <v>158186</v>
      </c>
      <c r="U381" s="1">
        <v>158186</v>
      </c>
      <c r="V381" s="1">
        <v>158186</v>
      </c>
      <c r="W381" s="1">
        <v>158186</v>
      </c>
      <c r="X381" s="1">
        <v>158186</v>
      </c>
      <c r="Y381" s="1">
        <v>158186</v>
      </c>
      <c r="Z381" s="1"/>
      <c r="AA381" s="1"/>
      <c r="AB381" s="1"/>
      <c r="AC381" s="1"/>
      <c r="AD381" s="1"/>
      <c r="AE381" s="1"/>
      <c r="AF381" s="1"/>
      <c r="AG381" s="1"/>
      <c r="AH381" s="1"/>
      <c r="AI381" s="1"/>
      <c r="AJ381" s="1"/>
      <c r="AK381" s="1"/>
      <c r="AL381" s="1"/>
      <c r="AM381" s="1"/>
      <c r="AN381" s="1"/>
      <c r="AO381" s="1"/>
      <c r="AP381" s="1"/>
      <c r="AQ381" s="1"/>
      <c r="AR381" s="1" t="s">
        <v>839</v>
      </c>
      <c r="AS381" s="1" t="s">
        <v>952</v>
      </c>
      <c r="AT381" s="1" t="s">
        <v>953</v>
      </c>
      <c r="AU381" s="1" t="s">
        <v>854</v>
      </c>
      <c r="AV381" s="1" t="s">
        <v>864</v>
      </c>
      <c r="AW381" s="1" t="s">
        <v>864</v>
      </c>
      <c r="AX381" s="1" t="s">
        <v>844</v>
      </c>
      <c r="AY381" s="1"/>
      <c r="AZ381" s="1"/>
      <c r="BA381" s="1"/>
      <c r="BB381" s="1"/>
      <c r="BC381" s="1"/>
      <c r="BD381" s="1"/>
      <c r="BE381" s="147">
        <f t="shared" si="8"/>
        <v>1740048</v>
      </c>
      <c r="BF381" t="s">
        <v>193</v>
      </c>
    </row>
    <row r="382" spans="1:58" ht="15.75" thickBot="1" x14ac:dyDescent="0.3">
      <c r="A382" s="3" t="s">
        <v>268</v>
      </c>
      <c r="B382" s="3" t="s">
        <v>703</v>
      </c>
      <c r="C382" s="4" t="s">
        <v>712</v>
      </c>
      <c r="D382" s="1" t="s">
        <v>838</v>
      </c>
      <c r="E382" s="2" t="s">
        <v>838</v>
      </c>
      <c r="F382" s="1">
        <v>971</v>
      </c>
      <c r="G382" s="1">
        <v>140554</v>
      </c>
      <c r="H382" s="1">
        <v>1</v>
      </c>
      <c r="I382" s="1">
        <v>826456</v>
      </c>
      <c r="J382" s="1">
        <v>7</v>
      </c>
      <c r="K382" s="1"/>
      <c r="L382" s="1"/>
      <c r="M382" s="1"/>
      <c r="N382" s="1"/>
      <c r="O382" s="67">
        <v>118065</v>
      </c>
      <c r="P382" s="1">
        <v>118065</v>
      </c>
      <c r="Q382" s="1">
        <v>118065</v>
      </c>
      <c r="R382" s="1">
        <v>118065</v>
      </c>
      <c r="S382" s="1">
        <v>118065</v>
      </c>
      <c r="T382" s="1">
        <v>118065</v>
      </c>
      <c r="U382" s="1">
        <v>118065</v>
      </c>
      <c r="V382" s="1"/>
      <c r="W382" s="1"/>
      <c r="X382" s="1"/>
      <c r="Y382" s="1"/>
      <c r="Z382" s="1"/>
      <c r="AA382" s="1"/>
      <c r="AB382" s="1"/>
      <c r="AC382" s="1"/>
      <c r="AD382" s="1"/>
      <c r="AE382" s="1"/>
      <c r="AF382" s="1"/>
      <c r="AG382" s="1"/>
      <c r="AH382" s="1"/>
      <c r="AI382" s="1"/>
      <c r="AJ382" s="1"/>
      <c r="AK382" s="1"/>
      <c r="AL382" s="1"/>
      <c r="AM382" s="1"/>
      <c r="AN382" s="1"/>
      <c r="AO382" s="1"/>
      <c r="AP382" s="1"/>
      <c r="AQ382" s="1"/>
      <c r="AR382" s="1" t="s">
        <v>839</v>
      </c>
      <c r="AS382" s="1" t="s">
        <v>952</v>
      </c>
      <c r="AT382" s="1" t="s">
        <v>953</v>
      </c>
      <c r="AU382" s="1" t="s">
        <v>854</v>
      </c>
      <c r="AV382" s="1" t="s">
        <v>929</v>
      </c>
      <c r="AW382" s="1" t="s">
        <v>929</v>
      </c>
      <c r="AX382" s="1" t="s">
        <v>850</v>
      </c>
      <c r="AY382" s="1"/>
      <c r="AZ382" s="1"/>
      <c r="BA382" s="1"/>
      <c r="BB382" s="1"/>
      <c r="BC382" s="1"/>
      <c r="BD382" s="1"/>
      <c r="BE382" s="147">
        <f t="shared" si="8"/>
        <v>826456</v>
      </c>
      <c r="BF382" t="s">
        <v>816</v>
      </c>
    </row>
    <row r="383" spans="1:58" ht="15.75" thickBot="1" x14ac:dyDescent="0.3">
      <c r="A383" s="3" t="s">
        <v>207</v>
      </c>
      <c r="B383" s="3" t="s">
        <v>719</v>
      </c>
      <c r="C383" s="4" t="s">
        <v>712</v>
      </c>
      <c r="D383" s="1" t="s">
        <v>838</v>
      </c>
      <c r="E383" s="2" t="s">
        <v>838</v>
      </c>
      <c r="F383" s="1">
        <v>45561</v>
      </c>
      <c r="G383" s="1">
        <v>126094</v>
      </c>
      <c r="H383" s="1">
        <v>1</v>
      </c>
      <c r="I383" s="1">
        <v>1109629</v>
      </c>
      <c r="J383" s="1">
        <v>11</v>
      </c>
      <c r="K383" s="1"/>
      <c r="L383" s="1"/>
      <c r="M383" s="1"/>
      <c r="N383" s="1"/>
      <c r="O383" s="67">
        <v>100875</v>
      </c>
      <c r="P383" s="1">
        <v>100875</v>
      </c>
      <c r="Q383" s="1">
        <v>100875</v>
      </c>
      <c r="R383" s="1">
        <v>100875</v>
      </c>
      <c r="S383" s="1">
        <v>100875</v>
      </c>
      <c r="T383" s="1">
        <v>100875</v>
      </c>
      <c r="U383" s="1">
        <v>100875</v>
      </c>
      <c r="V383" s="1">
        <v>100875</v>
      </c>
      <c r="W383" s="1">
        <v>100875</v>
      </c>
      <c r="X383" s="1">
        <v>100875</v>
      </c>
      <c r="Y383" s="1">
        <v>100875</v>
      </c>
      <c r="Z383" s="1"/>
      <c r="AA383" s="1"/>
      <c r="AB383" s="1"/>
      <c r="AC383" s="1"/>
      <c r="AD383" s="1"/>
      <c r="AE383" s="1"/>
      <c r="AF383" s="1"/>
      <c r="AG383" s="1"/>
      <c r="AH383" s="1"/>
      <c r="AI383" s="1"/>
      <c r="AJ383" s="1"/>
      <c r="AK383" s="1"/>
      <c r="AL383" s="1"/>
      <c r="AM383" s="1"/>
      <c r="AN383" s="1"/>
      <c r="AO383" s="1"/>
      <c r="AP383" s="1"/>
      <c r="AQ383" s="1"/>
      <c r="AR383" s="1" t="s">
        <v>839</v>
      </c>
      <c r="AS383" s="1" t="s">
        <v>952</v>
      </c>
      <c r="AT383" s="1" t="s">
        <v>953</v>
      </c>
      <c r="AU383" s="1" t="s">
        <v>854</v>
      </c>
      <c r="AV383" s="1" t="s">
        <v>864</v>
      </c>
      <c r="AW383" s="1" t="s">
        <v>864</v>
      </c>
      <c r="AX383" s="1" t="s">
        <v>844</v>
      </c>
      <c r="AY383" s="1"/>
      <c r="AZ383" s="1"/>
      <c r="BA383" s="1"/>
      <c r="BB383" s="1"/>
      <c r="BC383" s="1"/>
      <c r="BD383" s="1"/>
      <c r="BE383" s="147">
        <f t="shared" si="8"/>
        <v>1109629</v>
      </c>
      <c r="BF383" t="s">
        <v>816</v>
      </c>
    </row>
    <row r="384" spans="1:58" ht="15.75" thickBot="1" x14ac:dyDescent="0.3">
      <c r="A384" s="3" t="s">
        <v>267</v>
      </c>
      <c r="B384" s="3" t="s">
        <v>403</v>
      </c>
      <c r="C384" s="4" t="s">
        <v>716</v>
      </c>
      <c r="D384" s="1" t="s">
        <v>917</v>
      </c>
      <c r="E384" s="2" t="s">
        <v>838</v>
      </c>
      <c r="F384" s="1">
        <v>167</v>
      </c>
      <c r="G384" s="1">
        <v>125941</v>
      </c>
      <c r="H384" s="1">
        <v>1</v>
      </c>
      <c r="I384" s="1">
        <v>1945555</v>
      </c>
      <c r="J384" s="1">
        <v>20</v>
      </c>
      <c r="K384" s="1"/>
      <c r="L384" s="1"/>
      <c r="M384" s="1"/>
      <c r="N384" s="1"/>
      <c r="O384" s="67">
        <v>125941</v>
      </c>
      <c r="P384" s="1">
        <v>125941</v>
      </c>
      <c r="Q384" s="1">
        <v>125941</v>
      </c>
      <c r="R384" s="1">
        <v>125941</v>
      </c>
      <c r="S384" s="1">
        <v>125941</v>
      </c>
      <c r="T384" s="1">
        <v>125941</v>
      </c>
      <c r="U384" s="1">
        <v>125941</v>
      </c>
      <c r="V384" s="1">
        <v>125941</v>
      </c>
      <c r="W384" s="1">
        <v>125941</v>
      </c>
      <c r="X384" s="1">
        <v>74516</v>
      </c>
      <c r="Y384" s="1">
        <v>74516</v>
      </c>
      <c r="Z384" s="1">
        <v>74516</v>
      </c>
      <c r="AA384" s="1">
        <v>73567</v>
      </c>
      <c r="AB384" s="1">
        <v>73567</v>
      </c>
      <c r="AC384" s="1">
        <v>73567</v>
      </c>
      <c r="AD384" s="1">
        <v>73567</v>
      </c>
      <c r="AE384" s="1">
        <v>73567</v>
      </c>
      <c r="AF384" s="1">
        <v>73567</v>
      </c>
      <c r="AG384" s="1">
        <v>73567</v>
      </c>
      <c r="AH384" s="1">
        <v>73567</v>
      </c>
      <c r="AI384" s="1"/>
      <c r="AJ384" s="1"/>
      <c r="AK384" s="1"/>
      <c r="AL384" s="1"/>
      <c r="AM384" s="1"/>
      <c r="AN384" s="1"/>
      <c r="AO384" s="1"/>
      <c r="AP384" s="1"/>
      <c r="AQ384" s="1"/>
      <c r="AR384" s="1" t="s">
        <v>839</v>
      </c>
      <c r="AS384" s="1" t="s">
        <v>952</v>
      </c>
      <c r="AT384" s="1" t="s">
        <v>953</v>
      </c>
      <c r="AU384" s="1" t="s">
        <v>854</v>
      </c>
      <c r="AV384" s="1" t="s">
        <v>932</v>
      </c>
      <c r="AW384" s="1" t="s">
        <v>932</v>
      </c>
      <c r="AX384" s="1" t="s">
        <v>879</v>
      </c>
      <c r="AY384" s="1"/>
      <c r="AZ384" s="1"/>
      <c r="BA384" s="1"/>
      <c r="BB384" s="1"/>
      <c r="BC384" s="1"/>
      <c r="BD384" s="1"/>
      <c r="BE384" s="147">
        <f t="shared" si="8"/>
        <v>1945555</v>
      </c>
      <c r="BF384" t="s">
        <v>193</v>
      </c>
    </row>
    <row r="385" spans="1:58" ht="15.75" thickBot="1" x14ac:dyDescent="0.3">
      <c r="A385" s="3" t="s">
        <v>207</v>
      </c>
      <c r="B385" s="3" t="s">
        <v>720</v>
      </c>
      <c r="C385" s="4" t="s">
        <v>712</v>
      </c>
      <c r="D385" s="1" t="s">
        <v>838</v>
      </c>
      <c r="E385" s="2" t="s">
        <v>838</v>
      </c>
      <c r="F385" s="1">
        <v>50</v>
      </c>
      <c r="G385" s="1">
        <v>121247</v>
      </c>
      <c r="H385" s="1">
        <v>1</v>
      </c>
      <c r="I385" s="1">
        <v>1066973</v>
      </c>
      <c r="J385" s="1">
        <v>11</v>
      </c>
      <c r="K385" s="1"/>
      <c r="L385" s="1"/>
      <c r="M385" s="1"/>
      <c r="N385" s="1"/>
      <c r="O385" s="67">
        <v>96998</v>
      </c>
      <c r="P385" s="1">
        <v>96998</v>
      </c>
      <c r="Q385" s="1">
        <v>96998</v>
      </c>
      <c r="R385" s="1">
        <v>96998</v>
      </c>
      <c r="S385" s="1">
        <v>96998</v>
      </c>
      <c r="T385" s="1">
        <v>96998</v>
      </c>
      <c r="U385" s="1">
        <v>96998</v>
      </c>
      <c r="V385" s="1">
        <v>96998</v>
      </c>
      <c r="W385" s="1">
        <v>96998</v>
      </c>
      <c r="X385" s="1">
        <v>96998</v>
      </c>
      <c r="Y385" s="1">
        <v>96998</v>
      </c>
      <c r="Z385" s="1"/>
      <c r="AA385" s="1"/>
      <c r="AB385" s="1"/>
      <c r="AC385" s="1"/>
      <c r="AD385" s="1"/>
      <c r="AE385" s="1"/>
      <c r="AF385" s="1"/>
      <c r="AG385" s="1"/>
      <c r="AH385" s="1"/>
      <c r="AI385" s="1"/>
      <c r="AJ385" s="1"/>
      <c r="AK385" s="1"/>
      <c r="AL385" s="1"/>
      <c r="AM385" s="1"/>
      <c r="AN385" s="1"/>
      <c r="AO385" s="1"/>
      <c r="AP385" s="1"/>
      <c r="AQ385" s="1"/>
      <c r="AR385" s="1" t="s">
        <v>839</v>
      </c>
      <c r="AS385" s="1" t="s">
        <v>952</v>
      </c>
      <c r="AT385" s="1" t="s">
        <v>953</v>
      </c>
      <c r="AU385" s="1" t="s">
        <v>854</v>
      </c>
      <c r="AV385" s="1" t="s">
        <v>864</v>
      </c>
      <c r="AW385" s="1" t="s">
        <v>864</v>
      </c>
      <c r="AX385" s="1" t="s">
        <v>844</v>
      </c>
      <c r="AY385" s="1"/>
      <c r="AZ385" s="1"/>
      <c r="BA385" s="1"/>
      <c r="BB385" s="1"/>
      <c r="BC385" s="1"/>
      <c r="BD385" s="1"/>
      <c r="BE385" s="147">
        <f t="shared" si="8"/>
        <v>1066973</v>
      </c>
      <c r="BF385" t="s">
        <v>816</v>
      </c>
    </row>
    <row r="386" spans="1:58" ht="15.75" thickBot="1" x14ac:dyDescent="0.3">
      <c r="A386" s="3" t="s">
        <v>207</v>
      </c>
      <c r="B386" s="3" t="s">
        <v>721</v>
      </c>
      <c r="C386" s="4" t="s">
        <v>715</v>
      </c>
      <c r="D386" s="1" t="s">
        <v>917</v>
      </c>
      <c r="E386" s="2" t="s">
        <v>838</v>
      </c>
      <c r="F386" s="1">
        <v>139688</v>
      </c>
      <c r="G386" s="1">
        <v>120532</v>
      </c>
      <c r="H386" s="1">
        <v>1</v>
      </c>
      <c r="I386" s="1">
        <v>361597</v>
      </c>
      <c r="J386" s="1">
        <v>3</v>
      </c>
      <c r="K386" s="1"/>
      <c r="L386" s="1"/>
      <c r="M386" s="1"/>
      <c r="N386" s="1"/>
      <c r="O386" s="67">
        <v>120532</v>
      </c>
      <c r="P386" s="1">
        <v>120532</v>
      </c>
      <c r="Q386" s="1">
        <v>120532</v>
      </c>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t="s">
        <v>839</v>
      </c>
      <c r="AS386" s="1" t="s">
        <v>952</v>
      </c>
      <c r="AT386" s="1" t="s">
        <v>953</v>
      </c>
      <c r="AU386" s="1" t="s">
        <v>854</v>
      </c>
      <c r="AV386" s="1" t="s">
        <v>865</v>
      </c>
      <c r="AW386" s="1" t="s">
        <v>865</v>
      </c>
      <c r="AX386" s="1" t="s">
        <v>844</v>
      </c>
      <c r="AY386" s="1"/>
      <c r="AZ386" s="1"/>
      <c r="BA386" s="1"/>
      <c r="BB386" s="1"/>
      <c r="BC386" s="1"/>
      <c r="BD386" s="1"/>
      <c r="BE386" s="147">
        <f t="shared" si="8"/>
        <v>361597</v>
      </c>
      <c r="BF386" t="s">
        <v>193</v>
      </c>
    </row>
    <row r="387" spans="1:58" ht="15.75" thickBot="1" x14ac:dyDescent="0.3">
      <c r="A387" s="3" t="s">
        <v>207</v>
      </c>
      <c r="B387" s="3" t="s">
        <v>722</v>
      </c>
      <c r="C387" s="4" t="s">
        <v>712</v>
      </c>
      <c r="D387" s="1" t="s">
        <v>838</v>
      </c>
      <c r="E387" s="2" t="s">
        <v>838</v>
      </c>
      <c r="F387" s="1">
        <v>399</v>
      </c>
      <c r="G387" s="1">
        <v>117766</v>
      </c>
      <c r="H387" s="1">
        <v>1</v>
      </c>
      <c r="I387" s="1">
        <v>621522</v>
      </c>
      <c r="J387" s="1">
        <v>8</v>
      </c>
      <c r="K387" s="1"/>
      <c r="L387" s="1"/>
      <c r="M387" s="1"/>
      <c r="N387" s="1"/>
      <c r="O387" s="67">
        <v>105989</v>
      </c>
      <c r="P387" s="1">
        <v>105989</v>
      </c>
      <c r="Q387" s="1">
        <v>105989</v>
      </c>
      <c r="R387" s="1">
        <v>105989</v>
      </c>
      <c r="S387" s="1">
        <v>105989</v>
      </c>
      <c r="T387" s="1">
        <v>30525</v>
      </c>
      <c r="U387" s="1">
        <v>30525</v>
      </c>
      <c r="V387" s="1">
        <v>30525</v>
      </c>
      <c r="W387" s="1"/>
      <c r="X387" s="1"/>
      <c r="Y387" s="1"/>
      <c r="Z387" s="1"/>
      <c r="AA387" s="1"/>
      <c r="AB387" s="1"/>
      <c r="AC387" s="1"/>
      <c r="AD387" s="1"/>
      <c r="AE387" s="1"/>
      <c r="AF387" s="1"/>
      <c r="AG387" s="1"/>
      <c r="AH387" s="1"/>
      <c r="AI387" s="1"/>
      <c r="AJ387" s="1"/>
      <c r="AK387" s="1"/>
      <c r="AL387" s="1"/>
      <c r="AM387" s="1"/>
      <c r="AN387" s="1"/>
      <c r="AO387" s="1"/>
      <c r="AP387" s="1"/>
      <c r="AQ387" s="1"/>
      <c r="AR387" s="1" t="s">
        <v>839</v>
      </c>
      <c r="AS387" s="1" t="s">
        <v>952</v>
      </c>
      <c r="AT387" s="1" t="s">
        <v>953</v>
      </c>
      <c r="AU387" s="1" t="s">
        <v>854</v>
      </c>
      <c r="AV387" s="1" t="s">
        <v>897</v>
      </c>
      <c r="AW387" s="1" t="s">
        <v>897</v>
      </c>
      <c r="AX387" s="1" t="s">
        <v>844</v>
      </c>
      <c r="AY387" s="1"/>
      <c r="AZ387" s="1"/>
      <c r="BA387" s="1"/>
      <c r="BB387" s="1"/>
      <c r="BC387" s="1"/>
      <c r="BD387" s="1"/>
      <c r="BE387" s="147">
        <f t="shared" ref="BE387:BE450" si="9">I387/H387</f>
        <v>621522</v>
      </c>
      <c r="BF387" t="s">
        <v>816</v>
      </c>
    </row>
    <row r="388" spans="1:58" ht="15.75" thickBot="1" x14ac:dyDescent="0.3">
      <c r="A388" s="3" t="s">
        <v>207</v>
      </c>
      <c r="B388" s="3" t="s">
        <v>723</v>
      </c>
      <c r="C388" s="4" t="s">
        <v>716</v>
      </c>
      <c r="D388" s="1" t="s">
        <v>917</v>
      </c>
      <c r="E388" s="2" t="s">
        <v>838</v>
      </c>
      <c r="F388" s="1">
        <v>104946</v>
      </c>
      <c r="G388" s="1">
        <v>117509</v>
      </c>
      <c r="H388" s="1">
        <v>1</v>
      </c>
      <c r="I388" s="1">
        <v>2350181</v>
      </c>
      <c r="J388" s="1">
        <v>20</v>
      </c>
      <c r="K388" s="1"/>
      <c r="L388" s="1"/>
      <c r="M388" s="1"/>
      <c r="N388" s="1"/>
      <c r="O388" s="67">
        <v>117509</v>
      </c>
      <c r="P388" s="1">
        <v>117509</v>
      </c>
      <c r="Q388" s="1">
        <v>117509</v>
      </c>
      <c r="R388" s="1">
        <v>117509</v>
      </c>
      <c r="S388" s="1">
        <v>117509</v>
      </c>
      <c r="T388" s="1">
        <v>117509</v>
      </c>
      <c r="U388" s="1">
        <v>117509</v>
      </c>
      <c r="V388" s="1">
        <v>117509</v>
      </c>
      <c r="W388" s="1">
        <v>117509</v>
      </c>
      <c r="X388" s="1">
        <v>117509</v>
      </c>
      <c r="Y388" s="1">
        <v>117509</v>
      </c>
      <c r="Z388" s="1">
        <v>117509</v>
      </c>
      <c r="AA388" s="1">
        <v>117509</v>
      </c>
      <c r="AB388" s="1">
        <v>117509</v>
      </c>
      <c r="AC388" s="1">
        <v>117509</v>
      </c>
      <c r="AD388" s="1">
        <v>117509</v>
      </c>
      <c r="AE388" s="1">
        <v>117509</v>
      </c>
      <c r="AF388" s="1">
        <v>117509</v>
      </c>
      <c r="AG388" s="1">
        <v>117509</v>
      </c>
      <c r="AH388" s="1">
        <v>117509</v>
      </c>
      <c r="AI388" s="1"/>
      <c r="AJ388" s="1"/>
      <c r="AK388" s="1"/>
      <c r="AL388" s="1"/>
      <c r="AM388" s="1"/>
      <c r="AN388" s="1"/>
      <c r="AO388" s="1"/>
      <c r="AP388" s="1"/>
      <c r="AQ388" s="1"/>
      <c r="AR388" s="1" t="s">
        <v>839</v>
      </c>
      <c r="AS388" s="1" t="s">
        <v>952</v>
      </c>
      <c r="AT388" s="1" t="s">
        <v>953</v>
      </c>
      <c r="AU388" s="1" t="s">
        <v>854</v>
      </c>
      <c r="AV388" s="1" t="s">
        <v>955</v>
      </c>
      <c r="AW388" s="1" t="s">
        <v>955</v>
      </c>
      <c r="AX388" s="1" t="s">
        <v>844</v>
      </c>
      <c r="AY388" s="1"/>
      <c r="AZ388" s="1"/>
      <c r="BA388" s="1"/>
      <c r="BB388" s="1"/>
      <c r="BC388" s="1"/>
      <c r="BD388" s="1"/>
      <c r="BE388" s="147">
        <f t="shared" si="9"/>
        <v>2350181</v>
      </c>
      <c r="BF388" t="s">
        <v>193</v>
      </c>
    </row>
    <row r="389" spans="1:58" ht="15.75" thickBot="1" x14ac:dyDescent="0.3">
      <c r="A389" s="3" t="s">
        <v>267</v>
      </c>
      <c r="B389" s="3" t="s">
        <v>573</v>
      </c>
      <c r="C389" s="4" t="s">
        <v>716</v>
      </c>
      <c r="D389" s="1" t="s">
        <v>917</v>
      </c>
      <c r="E389" s="2" t="s">
        <v>838</v>
      </c>
      <c r="F389" s="1">
        <v>25418</v>
      </c>
      <c r="G389" s="1">
        <v>103860</v>
      </c>
      <c r="H389" s="1">
        <v>1</v>
      </c>
      <c r="I389" s="1">
        <v>1602877</v>
      </c>
      <c r="J389" s="1">
        <v>20</v>
      </c>
      <c r="K389" s="1"/>
      <c r="L389" s="1"/>
      <c r="M389" s="1"/>
      <c r="N389" s="1"/>
      <c r="O389" s="67">
        <v>103860</v>
      </c>
      <c r="P389" s="1">
        <v>103860</v>
      </c>
      <c r="Q389" s="1">
        <v>103860</v>
      </c>
      <c r="R389" s="1">
        <v>103860</v>
      </c>
      <c r="S389" s="1">
        <v>103860</v>
      </c>
      <c r="T389" s="1">
        <v>103860</v>
      </c>
      <c r="U389" s="1">
        <v>103860</v>
      </c>
      <c r="V389" s="1">
        <v>103860</v>
      </c>
      <c r="W389" s="1">
        <v>103860</v>
      </c>
      <c r="X389" s="1">
        <v>61075</v>
      </c>
      <c r="Y389" s="1">
        <v>61075</v>
      </c>
      <c r="Z389" s="1">
        <v>61075</v>
      </c>
      <c r="AA389" s="1">
        <v>60614</v>
      </c>
      <c r="AB389" s="1">
        <v>60614</v>
      </c>
      <c r="AC389" s="1">
        <v>60614</v>
      </c>
      <c r="AD389" s="1">
        <v>60614</v>
      </c>
      <c r="AE389" s="1">
        <v>60614</v>
      </c>
      <c r="AF389" s="1">
        <v>60614</v>
      </c>
      <c r="AG389" s="1">
        <v>60614</v>
      </c>
      <c r="AH389" s="1">
        <v>60614</v>
      </c>
      <c r="AI389" s="1"/>
      <c r="AJ389" s="1"/>
      <c r="AK389" s="1"/>
      <c r="AL389" s="1"/>
      <c r="AM389" s="1"/>
      <c r="AN389" s="1"/>
      <c r="AO389" s="1"/>
      <c r="AP389" s="1"/>
      <c r="AQ389" s="1"/>
      <c r="AR389" s="1" t="s">
        <v>839</v>
      </c>
      <c r="AS389" s="1" t="s">
        <v>952</v>
      </c>
      <c r="AT389" s="1" t="s">
        <v>953</v>
      </c>
      <c r="AU389" s="1" t="s">
        <v>854</v>
      </c>
      <c r="AV389" s="1" t="s">
        <v>954</v>
      </c>
      <c r="AW389" s="1" t="s">
        <v>954</v>
      </c>
      <c r="AX389" s="1" t="s">
        <v>879</v>
      </c>
      <c r="AY389" s="1"/>
      <c r="AZ389" s="1"/>
      <c r="BA389" s="1"/>
      <c r="BB389" s="1"/>
      <c r="BC389" s="1"/>
      <c r="BD389" s="1"/>
      <c r="BE389" s="147">
        <f t="shared" si="9"/>
        <v>1602877</v>
      </c>
      <c r="BF389" t="s">
        <v>193</v>
      </c>
    </row>
    <row r="390" spans="1:58" ht="15.75" thickBot="1" x14ac:dyDescent="0.3">
      <c r="A390" s="3" t="s">
        <v>207</v>
      </c>
      <c r="B390" s="3" t="s">
        <v>724</v>
      </c>
      <c r="C390" s="4" t="s">
        <v>715</v>
      </c>
      <c r="D390" s="1" t="s">
        <v>917</v>
      </c>
      <c r="E390" s="2" t="s">
        <v>838</v>
      </c>
      <c r="F390" s="1">
        <v>67</v>
      </c>
      <c r="G390" s="1">
        <v>90353</v>
      </c>
      <c r="H390" s="1">
        <v>1</v>
      </c>
      <c r="I390" s="1">
        <v>1684454</v>
      </c>
      <c r="J390" s="1">
        <v>20</v>
      </c>
      <c r="K390" s="1"/>
      <c r="L390" s="1"/>
      <c r="M390" s="1"/>
      <c r="N390" s="1"/>
      <c r="O390" s="67">
        <v>90353</v>
      </c>
      <c r="P390" s="1">
        <v>90353</v>
      </c>
      <c r="Q390" s="1">
        <v>90353</v>
      </c>
      <c r="R390" s="1">
        <v>90353</v>
      </c>
      <c r="S390" s="1">
        <v>90353</v>
      </c>
      <c r="T390" s="1">
        <v>90353</v>
      </c>
      <c r="U390" s="1">
        <v>90353</v>
      </c>
      <c r="V390" s="1">
        <v>90353</v>
      </c>
      <c r="W390" s="1">
        <v>90353</v>
      </c>
      <c r="X390" s="1">
        <v>90353</v>
      </c>
      <c r="Y390" s="1">
        <v>78093</v>
      </c>
      <c r="Z390" s="1">
        <v>78093</v>
      </c>
      <c r="AA390" s="1">
        <v>78093</v>
      </c>
      <c r="AB390" s="1">
        <v>78093</v>
      </c>
      <c r="AC390" s="1">
        <v>78093</v>
      </c>
      <c r="AD390" s="1">
        <v>78093</v>
      </c>
      <c r="AE390" s="1">
        <v>78093</v>
      </c>
      <c r="AF390" s="1">
        <v>78093</v>
      </c>
      <c r="AG390" s="1">
        <v>78093</v>
      </c>
      <c r="AH390" s="1">
        <v>78093</v>
      </c>
      <c r="AI390" s="1"/>
      <c r="AJ390" s="1"/>
      <c r="AK390" s="1"/>
      <c r="AL390" s="1"/>
      <c r="AM390" s="1"/>
      <c r="AN390" s="1"/>
      <c r="AO390" s="1"/>
      <c r="AP390" s="1"/>
      <c r="AQ390" s="1"/>
      <c r="AR390" s="1" t="s">
        <v>839</v>
      </c>
      <c r="AS390" s="1" t="s">
        <v>952</v>
      </c>
      <c r="AT390" s="1" t="s">
        <v>953</v>
      </c>
      <c r="AU390" s="1" t="s">
        <v>854</v>
      </c>
      <c r="AV390" s="1" t="s">
        <v>866</v>
      </c>
      <c r="AW390" s="1" t="s">
        <v>866</v>
      </c>
      <c r="AX390" s="1" t="s">
        <v>844</v>
      </c>
      <c r="AY390" s="1"/>
      <c r="AZ390" s="1"/>
      <c r="BA390" s="1"/>
      <c r="BB390" s="1"/>
      <c r="BC390" s="1"/>
      <c r="BD390" s="1"/>
      <c r="BE390" s="147">
        <f t="shared" si="9"/>
        <v>1684454</v>
      </c>
      <c r="BF390" t="s">
        <v>193</v>
      </c>
    </row>
    <row r="391" spans="1:58" ht="15.75" thickBot="1" x14ac:dyDescent="0.3">
      <c r="A391" s="3" t="s">
        <v>207</v>
      </c>
      <c r="B391" s="3" t="s">
        <v>722</v>
      </c>
      <c r="C391" s="4" t="s">
        <v>714</v>
      </c>
      <c r="D391" s="1" t="s">
        <v>917</v>
      </c>
      <c r="E391" s="2" t="s">
        <v>838</v>
      </c>
      <c r="F391" s="1">
        <v>18389</v>
      </c>
      <c r="G391" s="1">
        <v>83938</v>
      </c>
      <c r="H391" s="1">
        <v>1</v>
      </c>
      <c r="I391" s="1">
        <v>490197</v>
      </c>
      <c r="J391" s="1">
        <v>8</v>
      </c>
      <c r="K391" s="1"/>
      <c r="L391" s="1"/>
      <c r="M391" s="1"/>
      <c r="N391" s="1"/>
      <c r="O391" s="67">
        <v>83938</v>
      </c>
      <c r="P391" s="1">
        <v>83938</v>
      </c>
      <c r="Q391" s="1">
        <v>83938</v>
      </c>
      <c r="R391" s="1">
        <v>83938</v>
      </c>
      <c r="S391" s="1">
        <v>83938</v>
      </c>
      <c r="T391" s="1">
        <v>23503</v>
      </c>
      <c r="U391" s="1">
        <v>23503</v>
      </c>
      <c r="V391" s="1">
        <v>23503</v>
      </c>
      <c r="W391" s="1"/>
      <c r="X391" s="1"/>
      <c r="Y391" s="1"/>
      <c r="Z391" s="1"/>
      <c r="AA391" s="1"/>
      <c r="AB391" s="1"/>
      <c r="AC391" s="1"/>
      <c r="AD391" s="1"/>
      <c r="AE391" s="1"/>
      <c r="AF391" s="1"/>
      <c r="AG391" s="1"/>
      <c r="AH391" s="1"/>
      <c r="AI391" s="1"/>
      <c r="AJ391" s="1"/>
      <c r="AK391" s="1"/>
      <c r="AL391" s="1"/>
      <c r="AM391" s="1"/>
      <c r="AN391" s="1"/>
      <c r="AO391" s="1"/>
      <c r="AP391" s="1"/>
      <c r="AQ391" s="1"/>
      <c r="AR391" s="1" t="s">
        <v>839</v>
      </c>
      <c r="AS391" s="1" t="s">
        <v>952</v>
      </c>
      <c r="AT391" s="1" t="s">
        <v>953</v>
      </c>
      <c r="AU391" s="1" t="s">
        <v>854</v>
      </c>
      <c r="AV391" s="1" t="s">
        <v>897</v>
      </c>
      <c r="AW391" s="1" t="s">
        <v>897</v>
      </c>
      <c r="AX391" s="1" t="s">
        <v>844</v>
      </c>
      <c r="AY391" s="1"/>
      <c r="AZ391" s="1"/>
      <c r="BA391" s="1"/>
      <c r="BB391" s="1"/>
      <c r="BC391" s="1"/>
      <c r="BD391" s="1"/>
      <c r="BE391" s="147">
        <f t="shared" si="9"/>
        <v>490197</v>
      </c>
      <c r="BF391" t="s">
        <v>193</v>
      </c>
    </row>
    <row r="392" spans="1:58" ht="15.75" thickBot="1" x14ac:dyDescent="0.3">
      <c r="A392" s="3" t="s">
        <v>207</v>
      </c>
      <c r="B392" s="3" t="s">
        <v>717</v>
      </c>
      <c r="C392" s="4" t="s">
        <v>716</v>
      </c>
      <c r="D392" s="1" t="s">
        <v>917</v>
      </c>
      <c r="E392" s="2" t="s">
        <v>838</v>
      </c>
      <c r="F392" s="1">
        <v>18092</v>
      </c>
      <c r="G392" s="1">
        <v>63408</v>
      </c>
      <c r="H392" s="1">
        <v>1</v>
      </c>
      <c r="I392" s="1">
        <v>1204743</v>
      </c>
      <c r="J392" s="1">
        <v>19</v>
      </c>
      <c r="K392" s="1"/>
      <c r="L392" s="1"/>
      <c r="M392" s="1"/>
      <c r="N392" s="1"/>
      <c r="O392" s="67">
        <v>63408</v>
      </c>
      <c r="P392" s="1">
        <v>63408</v>
      </c>
      <c r="Q392" s="1">
        <v>63408</v>
      </c>
      <c r="R392" s="1">
        <v>63408</v>
      </c>
      <c r="S392" s="1">
        <v>63408</v>
      </c>
      <c r="T392" s="1">
        <v>63408</v>
      </c>
      <c r="U392" s="1">
        <v>63408</v>
      </c>
      <c r="V392" s="1">
        <v>63408</v>
      </c>
      <c r="W392" s="1">
        <v>63408</v>
      </c>
      <c r="X392" s="1">
        <v>63408</v>
      </c>
      <c r="Y392" s="1">
        <v>63408</v>
      </c>
      <c r="Z392" s="1">
        <v>63408</v>
      </c>
      <c r="AA392" s="1">
        <v>63408</v>
      </c>
      <c r="AB392" s="1">
        <v>63408</v>
      </c>
      <c r="AC392" s="1">
        <v>63408</v>
      </c>
      <c r="AD392" s="1">
        <v>63408</v>
      </c>
      <c r="AE392" s="1">
        <v>63408</v>
      </c>
      <c r="AF392" s="1">
        <v>63408</v>
      </c>
      <c r="AG392" s="1">
        <v>63408</v>
      </c>
      <c r="AH392" s="1"/>
      <c r="AI392" s="1"/>
      <c r="AJ392" s="1"/>
      <c r="AK392" s="1"/>
      <c r="AL392" s="1"/>
      <c r="AM392" s="1"/>
      <c r="AN392" s="1"/>
      <c r="AO392" s="1"/>
      <c r="AP392" s="1"/>
      <c r="AQ392" s="1"/>
      <c r="AR392" s="1" t="s">
        <v>839</v>
      </c>
      <c r="AS392" s="1" t="s">
        <v>952</v>
      </c>
      <c r="AT392" s="1" t="s">
        <v>953</v>
      </c>
      <c r="AU392" s="1" t="s">
        <v>854</v>
      </c>
      <c r="AV392" s="1" t="s">
        <v>920</v>
      </c>
      <c r="AW392" s="1" t="s">
        <v>920</v>
      </c>
      <c r="AX392" s="1" t="s">
        <v>844</v>
      </c>
      <c r="AY392" s="1"/>
      <c r="AZ392" s="1"/>
      <c r="BA392" s="1"/>
      <c r="BB392" s="1"/>
      <c r="BC392" s="1"/>
      <c r="BD392" s="1"/>
      <c r="BE392" s="147">
        <f t="shared" si="9"/>
        <v>1204743</v>
      </c>
      <c r="BF392" t="s">
        <v>193</v>
      </c>
    </row>
    <row r="393" spans="1:58" ht="15.75" thickBot="1" x14ac:dyDescent="0.3">
      <c r="A393" s="3" t="s">
        <v>207</v>
      </c>
      <c r="B393" s="3" t="s">
        <v>720</v>
      </c>
      <c r="C393" s="4" t="s">
        <v>715</v>
      </c>
      <c r="D393" s="1" t="s">
        <v>917</v>
      </c>
      <c r="E393" s="2" t="s">
        <v>838</v>
      </c>
      <c r="F393" s="1">
        <v>7934</v>
      </c>
      <c r="G393" s="1">
        <v>54364</v>
      </c>
      <c r="H393" s="1">
        <v>1</v>
      </c>
      <c r="I393" s="1">
        <v>597999</v>
      </c>
      <c r="J393" s="1">
        <v>11</v>
      </c>
      <c r="K393" s="1"/>
      <c r="L393" s="1"/>
      <c r="M393" s="1"/>
      <c r="N393" s="1"/>
      <c r="O393" s="67">
        <v>54364</v>
      </c>
      <c r="P393" s="1">
        <v>54364</v>
      </c>
      <c r="Q393" s="1">
        <v>54364</v>
      </c>
      <c r="R393" s="1">
        <v>54364</v>
      </c>
      <c r="S393" s="1">
        <v>54364</v>
      </c>
      <c r="T393" s="1">
        <v>54364</v>
      </c>
      <c r="U393" s="1">
        <v>54364</v>
      </c>
      <c r="V393" s="1">
        <v>54364</v>
      </c>
      <c r="W393" s="1">
        <v>54364</v>
      </c>
      <c r="X393" s="1">
        <v>54364</v>
      </c>
      <c r="Y393" s="1">
        <v>54364</v>
      </c>
      <c r="Z393" s="1"/>
      <c r="AA393" s="1"/>
      <c r="AB393" s="1"/>
      <c r="AC393" s="1"/>
      <c r="AD393" s="1"/>
      <c r="AE393" s="1"/>
      <c r="AF393" s="1"/>
      <c r="AG393" s="1"/>
      <c r="AH393" s="1"/>
      <c r="AI393" s="1"/>
      <c r="AJ393" s="1"/>
      <c r="AK393" s="1"/>
      <c r="AL393" s="1"/>
      <c r="AM393" s="1"/>
      <c r="AN393" s="1"/>
      <c r="AO393" s="1"/>
      <c r="AP393" s="1"/>
      <c r="AQ393" s="1"/>
      <c r="AR393" s="1" t="s">
        <v>839</v>
      </c>
      <c r="AS393" s="1" t="s">
        <v>952</v>
      </c>
      <c r="AT393" s="1" t="s">
        <v>953</v>
      </c>
      <c r="AU393" s="1" t="s">
        <v>854</v>
      </c>
      <c r="AV393" s="1" t="s">
        <v>864</v>
      </c>
      <c r="AW393" s="1" t="s">
        <v>864</v>
      </c>
      <c r="AX393" s="1" t="s">
        <v>844</v>
      </c>
      <c r="AY393" s="1"/>
      <c r="AZ393" s="1"/>
      <c r="BA393" s="1"/>
      <c r="BB393" s="1"/>
      <c r="BC393" s="1"/>
      <c r="BD393" s="1"/>
      <c r="BE393" s="147">
        <f t="shared" si="9"/>
        <v>597999</v>
      </c>
      <c r="BF393" t="s">
        <v>193</v>
      </c>
    </row>
    <row r="394" spans="1:58" ht="15.75" thickBot="1" x14ac:dyDescent="0.3">
      <c r="A394" s="3" t="s">
        <v>263</v>
      </c>
      <c r="B394" s="3" t="s">
        <v>711</v>
      </c>
      <c r="C394" s="4" t="s">
        <v>716</v>
      </c>
      <c r="D394" s="1" t="s">
        <v>917</v>
      </c>
      <c r="E394" s="2" t="s">
        <v>838</v>
      </c>
      <c r="F394" s="1">
        <v>16525</v>
      </c>
      <c r="G394" s="1">
        <v>52369</v>
      </c>
      <c r="H394" s="1">
        <v>1</v>
      </c>
      <c r="I394" s="1">
        <v>477023</v>
      </c>
      <c r="J394" s="1">
        <v>10</v>
      </c>
      <c r="K394" s="1"/>
      <c r="L394" s="1"/>
      <c r="M394" s="1"/>
      <c r="N394" s="1"/>
      <c r="O394" s="67">
        <v>52369</v>
      </c>
      <c r="P394" s="1">
        <v>52369</v>
      </c>
      <c r="Q394" s="1">
        <v>52369</v>
      </c>
      <c r="R394" s="1">
        <v>52369</v>
      </c>
      <c r="S394" s="1">
        <v>52369</v>
      </c>
      <c r="T394" s="1">
        <v>52369</v>
      </c>
      <c r="U394" s="1">
        <v>52369</v>
      </c>
      <c r="V394" s="1">
        <v>36813</v>
      </c>
      <c r="W394" s="1">
        <v>36813</v>
      </c>
      <c r="X394" s="1">
        <v>36813</v>
      </c>
      <c r="Y394" s="1"/>
      <c r="Z394" s="1"/>
      <c r="AA394" s="1"/>
      <c r="AB394" s="1"/>
      <c r="AC394" s="1"/>
      <c r="AD394" s="1"/>
      <c r="AE394" s="1"/>
      <c r="AF394" s="1"/>
      <c r="AG394" s="1"/>
      <c r="AH394" s="1"/>
      <c r="AI394" s="1"/>
      <c r="AJ394" s="1"/>
      <c r="AK394" s="1"/>
      <c r="AL394" s="1"/>
      <c r="AM394" s="1"/>
      <c r="AN394" s="1"/>
      <c r="AO394" s="1"/>
      <c r="AP394" s="1"/>
      <c r="AQ394" s="1"/>
      <c r="AR394" s="1" t="s">
        <v>839</v>
      </c>
      <c r="AS394" s="1" t="s">
        <v>952</v>
      </c>
      <c r="AT394" s="1" t="s">
        <v>953</v>
      </c>
      <c r="AU394" s="1" t="s">
        <v>854</v>
      </c>
      <c r="AV394" s="1" t="s">
        <v>919</v>
      </c>
      <c r="AW394" s="1" t="s">
        <v>919</v>
      </c>
      <c r="AX394" s="1" t="s">
        <v>848</v>
      </c>
      <c r="AY394" s="1"/>
      <c r="AZ394" s="1"/>
      <c r="BA394" s="1"/>
      <c r="BB394" s="1"/>
      <c r="BC394" s="1"/>
      <c r="BD394" s="1"/>
      <c r="BE394" s="147">
        <f t="shared" si="9"/>
        <v>477023</v>
      </c>
      <c r="BF394" t="s">
        <v>193</v>
      </c>
    </row>
    <row r="395" spans="1:58" ht="15.75" thickBot="1" x14ac:dyDescent="0.3">
      <c r="A395" s="3" t="s">
        <v>207</v>
      </c>
      <c r="B395" s="3" t="s">
        <v>718</v>
      </c>
      <c r="C395" s="4" t="s">
        <v>715</v>
      </c>
      <c r="D395" s="1" t="s">
        <v>917</v>
      </c>
      <c r="E395" s="2" t="s">
        <v>838</v>
      </c>
      <c r="F395" s="1">
        <v>14</v>
      </c>
      <c r="G395" s="1">
        <v>50974</v>
      </c>
      <c r="H395" s="1">
        <v>1</v>
      </c>
      <c r="I395" s="1">
        <v>809116</v>
      </c>
      <c r="J395" s="1">
        <v>18</v>
      </c>
      <c r="K395" s="1"/>
      <c r="L395" s="1"/>
      <c r="M395" s="1"/>
      <c r="N395" s="1"/>
      <c r="O395" s="67">
        <v>50974</v>
      </c>
      <c r="P395" s="1">
        <v>50974</v>
      </c>
      <c r="Q395" s="1">
        <v>50974</v>
      </c>
      <c r="R395" s="1">
        <v>50974</v>
      </c>
      <c r="S395" s="1">
        <v>50974</v>
      </c>
      <c r="T395" s="1">
        <v>50974</v>
      </c>
      <c r="U395" s="1">
        <v>41939</v>
      </c>
      <c r="V395" s="1">
        <v>41939</v>
      </c>
      <c r="W395" s="1">
        <v>41939</v>
      </c>
      <c r="X395" s="1">
        <v>41939</v>
      </c>
      <c r="Y395" s="1">
        <v>41939</v>
      </c>
      <c r="Z395" s="1">
        <v>41939</v>
      </c>
      <c r="AA395" s="1">
        <v>41939</v>
      </c>
      <c r="AB395" s="1">
        <v>41939</v>
      </c>
      <c r="AC395" s="1">
        <v>41939</v>
      </c>
      <c r="AD395" s="1">
        <v>41939</v>
      </c>
      <c r="AE395" s="1">
        <v>41939</v>
      </c>
      <c r="AF395" s="1">
        <v>41939</v>
      </c>
      <c r="AG395" s="1"/>
      <c r="AH395" s="1"/>
      <c r="AI395" s="1"/>
      <c r="AJ395" s="1"/>
      <c r="AK395" s="1"/>
      <c r="AL395" s="1"/>
      <c r="AM395" s="1"/>
      <c r="AN395" s="1"/>
      <c r="AO395" s="1"/>
      <c r="AP395" s="1"/>
      <c r="AQ395" s="1"/>
      <c r="AR395" s="1" t="s">
        <v>839</v>
      </c>
      <c r="AS395" s="1" t="s">
        <v>952</v>
      </c>
      <c r="AT395" s="1" t="s">
        <v>953</v>
      </c>
      <c r="AU395" s="1" t="s">
        <v>854</v>
      </c>
      <c r="AV395" s="1" t="s">
        <v>863</v>
      </c>
      <c r="AW395" s="1" t="s">
        <v>863</v>
      </c>
      <c r="AX395" s="1" t="s">
        <v>844</v>
      </c>
      <c r="AY395" s="1"/>
      <c r="AZ395" s="1"/>
      <c r="BA395" s="1"/>
      <c r="BB395" s="1"/>
      <c r="BC395" s="1"/>
      <c r="BD395" s="1"/>
      <c r="BE395" s="147">
        <f t="shared" si="9"/>
        <v>809116</v>
      </c>
      <c r="BF395" t="s">
        <v>193</v>
      </c>
    </row>
    <row r="396" spans="1:58" ht="15.75" thickBot="1" x14ac:dyDescent="0.3">
      <c r="A396" s="3" t="s">
        <v>267</v>
      </c>
      <c r="B396" s="3" t="s">
        <v>725</v>
      </c>
      <c r="C396" s="4" t="s">
        <v>715</v>
      </c>
      <c r="D396" s="1" t="s">
        <v>917</v>
      </c>
      <c r="E396" s="2" t="s">
        <v>838</v>
      </c>
      <c r="F396" s="1">
        <v>336</v>
      </c>
      <c r="G396" s="1">
        <v>50879</v>
      </c>
      <c r="H396" s="1">
        <v>1</v>
      </c>
      <c r="I396" s="1">
        <v>863047</v>
      </c>
      <c r="J396" s="1">
        <v>20</v>
      </c>
      <c r="K396" s="1"/>
      <c r="L396" s="1"/>
      <c r="M396" s="1"/>
      <c r="N396" s="1"/>
      <c r="O396" s="67">
        <v>50879</v>
      </c>
      <c r="P396" s="1">
        <v>50879</v>
      </c>
      <c r="Q396" s="1">
        <v>50879</v>
      </c>
      <c r="R396" s="1">
        <v>50879</v>
      </c>
      <c r="S396" s="1">
        <v>50879</v>
      </c>
      <c r="T396" s="1">
        <v>50879</v>
      </c>
      <c r="U396" s="1">
        <v>50879</v>
      </c>
      <c r="V396" s="1">
        <v>50879</v>
      </c>
      <c r="W396" s="1">
        <v>50879</v>
      </c>
      <c r="X396" s="1">
        <v>50879</v>
      </c>
      <c r="Y396" s="1">
        <v>35425</v>
      </c>
      <c r="Z396" s="1">
        <v>35425</v>
      </c>
      <c r="AA396" s="1">
        <v>35425</v>
      </c>
      <c r="AB396" s="1">
        <v>35425</v>
      </c>
      <c r="AC396" s="1">
        <v>35425</v>
      </c>
      <c r="AD396" s="1">
        <v>35425</v>
      </c>
      <c r="AE396" s="1">
        <v>35425</v>
      </c>
      <c r="AF396" s="1">
        <v>35425</v>
      </c>
      <c r="AG396" s="1">
        <v>35425</v>
      </c>
      <c r="AH396" s="1">
        <v>35425</v>
      </c>
      <c r="AI396" s="1"/>
      <c r="AJ396" s="1"/>
      <c r="AK396" s="1"/>
      <c r="AL396" s="1"/>
      <c r="AM396" s="1"/>
      <c r="AN396" s="1"/>
      <c r="AO396" s="1"/>
      <c r="AP396" s="1"/>
      <c r="AQ396" s="1"/>
      <c r="AR396" s="1" t="s">
        <v>839</v>
      </c>
      <c r="AS396" s="1" t="s">
        <v>952</v>
      </c>
      <c r="AT396" s="1" t="s">
        <v>953</v>
      </c>
      <c r="AU396" s="1" t="s">
        <v>854</v>
      </c>
      <c r="AV396" s="1" t="s">
        <v>954</v>
      </c>
      <c r="AW396" s="1" t="s">
        <v>954</v>
      </c>
      <c r="AX396" s="1" t="s">
        <v>879</v>
      </c>
      <c r="AY396" s="1"/>
      <c r="AZ396" s="1"/>
      <c r="BA396" s="1"/>
      <c r="BB396" s="1"/>
      <c r="BC396" s="1"/>
      <c r="BD396" s="1"/>
      <c r="BE396" s="147">
        <f t="shared" si="9"/>
        <v>863047</v>
      </c>
      <c r="BF396" t="s">
        <v>193</v>
      </c>
    </row>
    <row r="397" spans="1:58" ht="15.75" thickBot="1" x14ac:dyDescent="0.3">
      <c r="A397" s="3" t="s">
        <v>268</v>
      </c>
      <c r="B397" s="3" t="s">
        <v>703</v>
      </c>
      <c r="C397" s="4" t="s">
        <v>715</v>
      </c>
      <c r="D397" s="1" t="s">
        <v>917</v>
      </c>
      <c r="E397" s="2" t="s">
        <v>838</v>
      </c>
      <c r="F397" s="1">
        <v>377</v>
      </c>
      <c r="G397" s="1">
        <v>47483</v>
      </c>
      <c r="H397" s="1">
        <v>1</v>
      </c>
      <c r="I397" s="1">
        <v>332381</v>
      </c>
      <c r="J397" s="1">
        <v>7</v>
      </c>
      <c r="K397" s="1"/>
      <c r="L397" s="1"/>
      <c r="M397" s="1"/>
      <c r="N397" s="1"/>
      <c r="O397" s="67">
        <v>47483</v>
      </c>
      <c r="P397" s="1">
        <v>47483</v>
      </c>
      <c r="Q397" s="1">
        <v>47483</v>
      </c>
      <c r="R397" s="1">
        <v>47483</v>
      </c>
      <c r="S397" s="1">
        <v>47483</v>
      </c>
      <c r="T397" s="1">
        <v>47483</v>
      </c>
      <c r="U397" s="1">
        <v>47483</v>
      </c>
      <c r="V397" s="1"/>
      <c r="W397" s="1"/>
      <c r="X397" s="1"/>
      <c r="Y397" s="1"/>
      <c r="Z397" s="1"/>
      <c r="AA397" s="1"/>
      <c r="AB397" s="1"/>
      <c r="AC397" s="1"/>
      <c r="AD397" s="1"/>
      <c r="AE397" s="1"/>
      <c r="AF397" s="1"/>
      <c r="AG397" s="1"/>
      <c r="AH397" s="1"/>
      <c r="AI397" s="1"/>
      <c r="AJ397" s="1"/>
      <c r="AK397" s="1"/>
      <c r="AL397" s="1"/>
      <c r="AM397" s="1"/>
      <c r="AN397" s="1"/>
      <c r="AO397" s="1"/>
      <c r="AP397" s="1"/>
      <c r="AQ397" s="1"/>
      <c r="AR397" s="1" t="s">
        <v>839</v>
      </c>
      <c r="AS397" s="1" t="s">
        <v>952</v>
      </c>
      <c r="AT397" s="1" t="s">
        <v>953</v>
      </c>
      <c r="AU397" s="1" t="s">
        <v>854</v>
      </c>
      <c r="AV397" s="1" t="s">
        <v>929</v>
      </c>
      <c r="AW397" s="1" t="s">
        <v>929</v>
      </c>
      <c r="AX397" s="1" t="s">
        <v>850</v>
      </c>
      <c r="AY397" s="1"/>
      <c r="AZ397" s="1"/>
      <c r="BA397" s="1"/>
      <c r="BB397" s="1"/>
      <c r="BC397" s="1"/>
      <c r="BD397" s="1"/>
      <c r="BE397" s="147">
        <f t="shared" si="9"/>
        <v>332381</v>
      </c>
      <c r="BF397" t="s">
        <v>193</v>
      </c>
    </row>
    <row r="398" spans="1:58" ht="15.75" thickBot="1" x14ac:dyDescent="0.3">
      <c r="A398" s="3" t="s">
        <v>207</v>
      </c>
      <c r="B398" s="3" t="s">
        <v>724</v>
      </c>
      <c r="C398" s="4" t="s">
        <v>716</v>
      </c>
      <c r="D398" s="1" t="s">
        <v>917</v>
      </c>
      <c r="E398" s="2" t="s">
        <v>838</v>
      </c>
      <c r="F398" s="1">
        <v>13</v>
      </c>
      <c r="G398" s="1">
        <v>40044</v>
      </c>
      <c r="H398" s="1">
        <v>1</v>
      </c>
      <c r="I398" s="1">
        <v>633105</v>
      </c>
      <c r="J398" s="1">
        <v>20</v>
      </c>
      <c r="K398" s="1"/>
      <c r="L398" s="1"/>
      <c r="M398" s="1"/>
      <c r="N398" s="1"/>
      <c r="O398" s="67">
        <v>40044</v>
      </c>
      <c r="P398" s="1">
        <v>40044</v>
      </c>
      <c r="Q398" s="1">
        <v>40044</v>
      </c>
      <c r="R398" s="1">
        <v>40044</v>
      </c>
      <c r="S398" s="1">
        <v>40044</v>
      </c>
      <c r="T398" s="1">
        <v>40044</v>
      </c>
      <c r="U398" s="1">
        <v>40044</v>
      </c>
      <c r="V398" s="1">
        <v>40044</v>
      </c>
      <c r="W398" s="1">
        <v>40044</v>
      </c>
      <c r="X398" s="1">
        <v>40044</v>
      </c>
      <c r="Y398" s="1">
        <v>23266</v>
      </c>
      <c r="Z398" s="1">
        <v>23266</v>
      </c>
      <c r="AA398" s="1">
        <v>23266</v>
      </c>
      <c r="AB398" s="1">
        <v>23266</v>
      </c>
      <c r="AC398" s="1">
        <v>23266</v>
      </c>
      <c r="AD398" s="1">
        <v>23266</v>
      </c>
      <c r="AE398" s="1">
        <v>23266</v>
      </c>
      <c r="AF398" s="1">
        <v>23266</v>
      </c>
      <c r="AG398" s="1">
        <v>23266</v>
      </c>
      <c r="AH398" s="1">
        <v>23266</v>
      </c>
      <c r="AI398" s="1"/>
      <c r="AJ398" s="1"/>
      <c r="AK398" s="1"/>
      <c r="AL398" s="1"/>
      <c r="AM398" s="1"/>
      <c r="AN398" s="1"/>
      <c r="AO398" s="1"/>
      <c r="AP398" s="1"/>
      <c r="AQ398" s="1"/>
      <c r="AR398" s="1" t="s">
        <v>839</v>
      </c>
      <c r="AS398" s="1" t="s">
        <v>952</v>
      </c>
      <c r="AT398" s="1" t="s">
        <v>953</v>
      </c>
      <c r="AU398" s="1" t="s">
        <v>854</v>
      </c>
      <c r="AV398" s="1" t="s">
        <v>866</v>
      </c>
      <c r="AW398" s="1" t="s">
        <v>866</v>
      </c>
      <c r="AX398" s="1" t="s">
        <v>844</v>
      </c>
      <c r="AY398" s="1"/>
      <c r="AZ398" s="1"/>
      <c r="BA398" s="1"/>
      <c r="BB398" s="1"/>
      <c r="BC398" s="1"/>
      <c r="BD398" s="1"/>
      <c r="BE398" s="147">
        <f t="shared" si="9"/>
        <v>633105</v>
      </c>
      <c r="BF398" t="s">
        <v>193</v>
      </c>
    </row>
    <row r="399" spans="1:58" ht="15.75" thickBot="1" x14ac:dyDescent="0.3">
      <c r="A399" s="3" t="s">
        <v>254</v>
      </c>
      <c r="B399" s="3" t="s">
        <v>726</v>
      </c>
      <c r="C399" s="4" t="s">
        <v>712</v>
      </c>
      <c r="D399" s="1" t="s">
        <v>838</v>
      </c>
      <c r="E399" s="2" t="s">
        <v>838</v>
      </c>
      <c r="F399" s="1">
        <v>7134</v>
      </c>
      <c r="G399" s="1">
        <v>36493</v>
      </c>
      <c r="H399" s="1">
        <v>1</v>
      </c>
      <c r="I399" s="1">
        <v>29560</v>
      </c>
      <c r="J399" s="1">
        <v>14</v>
      </c>
      <c r="K399" s="1"/>
      <c r="L399" s="1"/>
      <c r="M399" s="1"/>
      <c r="N399" s="1"/>
      <c r="O399" s="67">
        <v>29560</v>
      </c>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t="s">
        <v>839</v>
      </c>
      <c r="AS399" s="1" t="s">
        <v>952</v>
      </c>
      <c r="AT399" s="1" t="s">
        <v>953</v>
      </c>
      <c r="AU399" s="1" t="s">
        <v>854</v>
      </c>
      <c r="AV399" s="1" t="s">
        <v>956</v>
      </c>
      <c r="AW399" s="1" t="s">
        <v>956</v>
      </c>
      <c r="AX399" s="1" t="s">
        <v>846</v>
      </c>
      <c r="AY399" s="1"/>
      <c r="AZ399" s="1"/>
      <c r="BA399" s="1"/>
      <c r="BB399" s="1"/>
      <c r="BC399" s="1"/>
      <c r="BD399" s="1"/>
      <c r="BE399" s="147">
        <f t="shared" si="9"/>
        <v>29560</v>
      </c>
      <c r="BF399" t="s">
        <v>816</v>
      </c>
    </row>
    <row r="400" spans="1:58" ht="15.75" thickBot="1" x14ac:dyDescent="0.3">
      <c r="A400" s="3" t="s">
        <v>207</v>
      </c>
      <c r="B400" s="3" t="s">
        <v>719</v>
      </c>
      <c r="C400" s="4" t="s">
        <v>716</v>
      </c>
      <c r="D400" s="1" t="s">
        <v>917</v>
      </c>
      <c r="E400" s="2" t="s">
        <v>838</v>
      </c>
      <c r="F400" s="1">
        <v>65</v>
      </c>
      <c r="G400" s="1">
        <v>33855</v>
      </c>
      <c r="H400" s="1">
        <v>1</v>
      </c>
      <c r="I400" s="1">
        <v>372402</v>
      </c>
      <c r="J400" s="1">
        <v>11</v>
      </c>
      <c r="K400" s="1"/>
      <c r="L400" s="1"/>
      <c r="M400" s="1"/>
      <c r="N400" s="1"/>
      <c r="O400" s="67">
        <v>33855</v>
      </c>
      <c r="P400" s="1">
        <v>33855</v>
      </c>
      <c r="Q400" s="1">
        <v>33855</v>
      </c>
      <c r="R400" s="1">
        <v>33855</v>
      </c>
      <c r="S400" s="1">
        <v>33855</v>
      </c>
      <c r="T400" s="1">
        <v>33855</v>
      </c>
      <c r="U400" s="1">
        <v>33855</v>
      </c>
      <c r="V400" s="1">
        <v>33855</v>
      </c>
      <c r="W400" s="1">
        <v>33855</v>
      </c>
      <c r="X400" s="1">
        <v>33855</v>
      </c>
      <c r="Y400" s="1">
        <v>33855</v>
      </c>
      <c r="Z400" s="1"/>
      <c r="AA400" s="1"/>
      <c r="AB400" s="1"/>
      <c r="AC400" s="1"/>
      <c r="AD400" s="1"/>
      <c r="AE400" s="1"/>
      <c r="AF400" s="1"/>
      <c r="AG400" s="1"/>
      <c r="AH400" s="1"/>
      <c r="AI400" s="1"/>
      <c r="AJ400" s="1"/>
      <c r="AK400" s="1"/>
      <c r="AL400" s="1"/>
      <c r="AM400" s="1"/>
      <c r="AN400" s="1"/>
      <c r="AO400" s="1"/>
      <c r="AP400" s="1"/>
      <c r="AQ400" s="1"/>
      <c r="AR400" s="1" t="s">
        <v>839</v>
      </c>
      <c r="AS400" s="1" t="s">
        <v>952</v>
      </c>
      <c r="AT400" s="1" t="s">
        <v>953</v>
      </c>
      <c r="AU400" s="1" t="s">
        <v>854</v>
      </c>
      <c r="AV400" s="1" t="s">
        <v>864</v>
      </c>
      <c r="AW400" s="1" t="s">
        <v>864</v>
      </c>
      <c r="AX400" s="1" t="s">
        <v>844</v>
      </c>
      <c r="AY400" s="1"/>
      <c r="AZ400" s="1"/>
      <c r="BA400" s="1"/>
      <c r="BB400" s="1"/>
      <c r="BC400" s="1"/>
      <c r="BD400" s="1"/>
      <c r="BE400" s="147">
        <f t="shared" si="9"/>
        <v>372402</v>
      </c>
      <c r="BF400" t="s">
        <v>193</v>
      </c>
    </row>
    <row r="401" spans="1:58" ht="15.75" thickBot="1" x14ac:dyDescent="0.3">
      <c r="A401" s="3" t="s">
        <v>217</v>
      </c>
      <c r="B401" s="3" t="s">
        <v>727</v>
      </c>
      <c r="C401" s="4" t="s">
        <v>716</v>
      </c>
      <c r="D401" s="1" t="s">
        <v>917</v>
      </c>
      <c r="E401" s="2" t="s">
        <v>838</v>
      </c>
      <c r="F401" s="1">
        <v>209</v>
      </c>
      <c r="G401" s="1">
        <v>28458</v>
      </c>
      <c r="H401" s="1">
        <v>1</v>
      </c>
      <c r="I401" s="1">
        <v>203886</v>
      </c>
      <c r="J401" s="1">
        <v>17</v>
      </c>
      <c r="K401" s="1"/>
      <c r="L401" s="1"/>
      <c r="M401" s="1"/>
      <c r="N401" s="1"/>
      <c r="O401" s="67">
        <v>28458</v>
      </c>
      <c r="P401" s="1">
        <v>28458</v>
      </c>
      <c r="Q401" s="1">
        <v>28458</v>
      </c>
      <c r="R401" s="1">
        <v>28458</v>
      </c>
      <c r="S401" s="1">
        <v>28458</v>
      </c>
      <c r="T401" s="1">
        <v>28458</v>
      </c>
      <c r="U401" s="1">
        <v>3012</v>
      </c>
      <c r="V401" s="1">
        <v>3012</v>
      </c>
      <c r="W401" s="1">
        <v>3012</v>
      </c>
      <c r="X401" s="1">
        <v>3012</v>
      </c>
      <c r="Y401" s="1">
        <v>3012</v>
      </c>
      <c r="Z401" s="1">
        <v>3012</v>
      </c>
      <c r="AA401" s="1">
        <v>3012</v>
      </c>
      <c r="AB401" s="1">
        <v>3012</v>
      </c>
      <c r="AC401" s="1">
        <v>3012</v>
      </c>
      <c r="AD401" s="1">
        <v>3012</v>
      </c>
      <c r="AE401" s="1">
        <v>3012</v>
      </c>
      <c r="AF401" s="1"/>
      <c r="AG401" s="1"/>
      <c r="AH401" s="1"/>
      <c r="AI401" s="1"/>
      <c r="AJ401" s="1"/>
      <c r="AK401" s="1"/>
      <c r="AL401" s="1"/>
      <c r="AM401" s="1"/>
      <c r="AN401" s="1"/>
      <c r="AO401" s="1"/>
      <c r="AP401" s="1"/>
      <c r="AQ401" s="1"/>
      <c r="AR401" s="1" t="s">
        <v>839</v>
      </c>
      <c r="AS401" s="1" t="s">
        <v>952</v>
      </c>
      <c r="AT401" s="1" t="s">
        <v>953</v>
      </c>
      <c r="AU401" s="1" t="s">
        <v>854</v>
      </c>
      <c r="AV401" s="1" t="s">
        <v>871</v>
      </c>
      <c r="AW401" s="1" t="s">
        <v>871</v>
      </c>
      <c r="AX401" s="1" t="s">
        <v>872</v>
      </c>
      <c r="AY401" s="1"/>
      <c r="AZ401" s="1"/>
      <c r="BA401" s="1"/>
      <c r="BB401" s="1"/>
      <c r="BC401" s="1"/>
      <c r="BD401" s="1"/>
      <c r="BE401" s="147">
        <f t="shared" si="9"/>
        <v>203886</v>
      </c>
      <c r="BF401" t="s">
        <v>193</v>
      </c>
    </row>
    <row r="402" spans="1:58" ht="15.75" thickBot="1" x14ac:dyDescent="0.3">
      <c r="A402" s="3" t="s">
        <v>267</v>
      </c>
      <c r="B402" s="3" t="s">
        <v>728</v>
      </c>
      <c r="C402" s="4" t="s">
        <v>715</v>
      </c>
      <c r="D402" s="1" t="s">
        <v>917</v>
      </c>
      <c r="E402" s="2" t="s">
        <v>838</v>
      </c>
      <c r="F402" s="1">
        <v>2644</v>
      </c>
      <c r="G402" s="1">
        <v>28096</v>
      </c>
      <c r="H402" s="1">
        <v>1</v>
      </c>
      <c r="I402" s="1">
        <v>482946</v>
      </c>
      <c r="J402" s="1">
        <v>20</v>
      </c>
      <c r="K402" s="1"/>
      <c r="L402" s="1"/>
      <c r="M402" s="1"/>
      <c r="N402" s="1"/>
      <c r="O402" s="67">
        <v>28096</v>
      </c>
      <c r="P402" s="1">
        <v>28096</v>
      </c>
      <c r="Q402" s="1">
        <v>28096</v>
      </c>
      <c r="R402" s="1">
        <v>28096</v>
      </c>
      <c r="S402" s="1">
        <v>28096</v>
      </c>
      <c r="T402" s="1">
        <v>28096</v>
      </c>
      <c r="U402" s="1">
        <v>28096</v>
      </c>
      <c r="V402" s="1">
        <v>28096</v>
      </c>
      <c r="W402" s="1">
        <v>28096</v>
      </c>
      <c r="X402" s="1">
        <v>28096</v>
      </c>
      <c r="Y402" s="1">
        <v>20249</v>
      </c>
      <c r="Z402" s="1">
        <v>20249</v>
      </c>
      <c r="AA402" s="1">
        <v>20249</v>
      </c>
      <c r="AB402" s="1">
        <v>20177</v>
      </c>
      <c r="AC402" s="1">
        <v>20177</v>
      </c>
      <c r="AD402" s="1">
        <v>20177</v>
      </c>
      <c r="AE402" s="1">
        <v>20177</v>
      </c>
      <c r="AF402" s="1">
        <v>20177</v>
      </c>
      <c r="AG402" s="1">
        <v>20177</v>
      </c>
      <c r="AH402" s="1">
        <v>20177</v>
      </c>
      <c r="AI402" s="1"/>
      <c r="AJ402" s="1"/>
      <c r="AK402" s="1"/>
      <c r="AL402" s="1"/>
      <c r="AM402" s="1"/>
      <c r="AN402" s="1"/>
      <c r="AO402" s="1"/>
      <c r="AP402" s="1"/>
      <c r="AQ402" s="1"/>
      <c r="AR402" s="1" t="s">
        <v>839</v>
      </c>
      <c r="AS402" s="1" t="s">
        <v>952</v>
      </c>
      <c r="AT402" s="1" t="s">
        <v>953</v>
      </c>
      <c r="AU402" s="1" t="s">
        <v>854</v>
      </c>
      <c r="AV402" s="1" t="s">
        <v>954</v>
      </c>
      <c r="AW402" s="1" t="s">
        <v>954</v>
      </c>
      <c r="AX402" s="1" t="s">
        <v>879</v>
      </c>
      <c r="AY402" s="1"/>
      <c r="AZ402" s="1"/>
      <c r="BA402" s="1"/>
      <c r="BB402" s="1"/>
      <c r="BC402" s="1"/>
      <c r="BD402" s="1"/>
      <c r="BE402" s="147">
        <f t="shared" si="9"/>
        <v>482946</v>
      </c>
      <c r="BF402" t="s">
        <v>193</v>
      </c>
    </row>
    <row r="403" spans="1:58" ht="15.75" thickBot="1" x14ac:dyDescent="0.3">
      <c r="A403" s="3" t="s">
        <v>207</v>
      </c>
      <c r="B403" s="3" t="s">
        <v>722</v>
      </c>
      <c r="C403" s="4" t="s">
        <v>715</v>
      </c>
      <c r="D403" s="1" t="s">
        <v>917</v>
      </c>
      <c r="E403" s="2" t="s">
        <v>838</v>
      </c>
      <c r="F403" s="1">
        <v>397</v>
      </c>
      <c r="G403" s="1">
        <v>27261</v>
      </c>
      <c r="H403" s="1">
        <v>1</v>
      </c>
      <c r="I403" s="1">
        <v>159205</v>
      </c>
      <c r="J403" s="1">
        <v>8</v>
      </c>
      <c r="K403" s="1"/>
      <c r="L403" s="1"/>
      <c r="M403" s="1"/>
      <c r="N403" s="1"/>
      <c r="O403" s="67">
        <v>27261</v>
      </c>
      <c r="P403" s="1">
        <v>27261</v>
      </c>
      <c r="Q403" s="1">
        <v>27261</v>
      </c>
      <c r="R403" s="1">
        <v>27261</v>
      </c>
      <c r="S403" s="1">
        <v>27261</v>
      </c>
      <c r="T403" s="1">
        <v>7633</v>
      </c>
      <c r="U403" s="1">
        <v>7633</v>
      </c>
      <c r="V403" s="1">
        <v>7633</v>
      </c>
      <c r="W403" s="1"/>
      <c r="X403" s="1"/>
      <c r="Y403" s="1"/>
      <c r="Z403" s="1"/>
      <c r="AA403" s="1"/>
      <c r="AB403" s="1"/>
      <c r="AC403" s="1"/>
      <c r="AD403" s="1"/>
      <c r="AE403" s="1"/>
      <c r="AF403" s="1"/>
      <c r="AG403" s="1"/>
      <c r="AH403" s="1"/>
      <c r="AI403" s="1"/>
      <c r="AJ403" s="1"/>
      <c r="AK403" s="1"/>
      <c r="AL403" s="1"/>
      <c r="AM403" s="1"/>
      <c r="AN403" s="1"/>
      <c r="AO403" s="1"/>
      <c r="AP403" s="1"/>
      <c r="AQ403" s="1"/>
      <c r="AR403" s="1" t="s">
        <v>839</v>
      </c>
      <c r="AS403" s="1" t="s">
        <v>952</v>
      </c>
      <c r="AT403" s="1" t="s">
        <v>953</v>
      </c>
      <c r="AU403" s="1" t="s">
        <v>854</v>
      </c>
      <c r="AV403" s="1" t="s">
        <v>897</v>
      </c>
      <c r="AW403" s="1" t="s">
        <v>897</v>
      </c>
      <c r="AX403" s="1" t="s">
        <v>844</v>
      </c>
      <c r="AY403" s="1"/>
      <c r="AZ403" s="1"/>
      <c r="BA403" s="1"/>
      <c r="BB403" s="1"/>
      <c r="BC403" s="1"/>
      <c r="BD403" s="1"/>
      <c r="BE403" s="147">
        <f t="shared" si="9"/>
        <v>159205</v>
      </c>
      <c r="BF403" t="s">
        <v>193</v>
      </c>
    </row>
    <row r="404" spans="1:58" ht="15.75" thickBot="1" x14ac:dyDescent="0.3">
      <c r="A404" s="3" t="s">
        <v>215</v>
      </c>
      <c r="B404" s="3" t="s">
        <v>729</v>
      </c>
      <c r="C404" s="4" t="s">
        <v>714</v>
      </c>
      <c r="D404" s="1" t="s">
        <v>917</v>
      </c>
      <c r="E404" s="2" t="s">
        <v>838</v>
      </c>
      <c r="F404" s="1">
        <v>739</v>
      </c>
      <c r="G404" s="1">
        <v>25248</v>
      </c>
      <c r="H404" s="1">
        <v>1</v>
      </c>
      <c r="I404" s="1">
        <v>252477</v>
      </c>
      <c r="J404" s="1">
        <v>10</v>
      </c>
      <c r="K404" s="1"/>
      <c r="L404" s="1"/>
      <c r="M404" s="1"/>
      <c r="N404" s="1"/>
      <c r="O404" s="67">
        <v>25248</v>
      </c>
      <c r="P404" s="1">
        <v>25248</v>
      </c>
      <c r="Q404" s="1">
        <v>25248</v>
      </c>
      <c r="R404" s="1">
        <v>25248</v>
      </c>
      <c r="S404" s="1">
        <v>25248</v>
      </c>
      <c r="T404" s="1">
        <v>25248</v>
      </c>
      <c r="U404" s="1">
        <v>25248</v>
      </c>
      <c r="V404" s="1">
        <v>25248</v>
      </c>
      <c r="W404" s="1">
        <v>25248</v>
      </c>
      <c r="X404" s="1">
        <v>25248</v>
      </c>
      <c r="Y404" s="1"/>
      <c r="Z404" s="1"/>
      <c r="AA404" s="1"/>
      <c r="AB404" s="1"/>
      <c r="AC404" s="1"/>
      <c r="AD404" s="1"/>
      <c r="AE404" s="1"/>
      <c r="AF404" s="1"/>
      <c r="AG404" s="1"/>
      <c r="AH404" s="1"/>
      <c r="AI404" s="1"/>
      <c r="AJ404" s="1"/>
      <c r="AK404" s="1"/>
      <c r="AL404" s="1"/>
      <c r="AM404" s="1"/>
      <c r="AN404" s="1"/>
      <c r="AO404" s="1"/>
      <c r="AP404" s="1"/>
      <c r="AQ404" s="1"/>
      <c r="AR404" s="1" t="s">
        <v>839</v>
      </c>
      <c r="AS404" s="1" t="s">
        <v>952</v>
      </c>
      <c r="AT404" s="1" t="s">
        <v>953</v>
      </c>
      <c r="AU404" s="1" t="s">
        <v>854</v>
      </c>
      <c r="AV404" s="1" t="s">
        <v>933</v>
      </c>
      <c r="AW404" s="1" t="s">
        <v>933</v>
      </c>
      <c r="AX404" s="1" t="s">
        <v>877</v>
      </c>
      <c r="AY404" s="1"/>
      <c r="AZ404" s="1"/>
      <c r="BA404" s="1"/>
      <c r="BB404" s="1"/>
      <c r="BC404" s="1"/>
      <c r="BD404" s="1"/>
      <c r="BE404" s="147">
        <f t="shared" si="9"/>
        <v>252477</v>
      </c>
      <c r="BF404" t="s">
        <v>193</v>
      </c>
    </row>
    <row r="405" spans="1:58" ht="15.75" thickBot="1" x14ac:dyDescent="0.3">
      <c r="A405" s="3" t="s">
        <v>215</v>
      </c>
      <c r="B405" s="3" t="s">
        <v>730</v>
      </c>
      <c r="C405" s="4" t="s">
        <v>712</v>
      </c>
      <c r="D405" s="1" t="s">
        <v>838</v>
      </c>
      <c r="E405" s="2" t="s">
        <v>838</v>
      </c>
      <c r="F405" s="1">
        <v>1591</v>
      </c>
      <c r="G405" s="1">
        <v>23425</v>
      </c>
      <c r="H405" s="1">
        <v>1</v>
      </c>
      <c r="I405" s="1">
        <v>281099</v>
      </c>
      <c r="J405" s="1">
        <v>15</v>
      </c>
      <c r="K405" s="1"/>
      <c r="L405" s="1"/>
      <c r="M405" s="1"/>
      <c r="N405" s="1"/>
      <c r="O405" s="67">
        <v>18740</v>
      </c>
      <c r="P405" s="1">
        <v>18740</v>
      </c>
      <c r="Q405" s="1">
        <v>18740</v>
      </c>
      <c r="R405" s="1">
        <v>18740</v>
      </c>
      <c r="S405" s="1">
        <v>18740</v>
      </c>
      <c r="T405" s="1">
        <v>18740</v>
      </c>
      <c r="U405" s="1">
        <v>18740</v>
      </c>
      <c r="V405" s="1">
        <v>18740</v>
      </c>
      <c r="W405" s="1">
        <v>18740</v>
      </c>
      <c r="X405" s="1">
        <v>18740</v>
      </c>
      <c r="Y405" s="1">
        <v>18740</v>
      </c>
      <c r="Z405" s="1">
        <v>18740</v>
      </c>
      <c r="AA405" s="1">
        <v>18740</v>
      </c>
      <c r="AB405" s="1">
        <v>18740</v>
      </c>
      <c r="AC405" s="1">
        <v>18740</v>
      </c>
      <c r="AD405" s="1"/>
      <c r="AE405" s="1"/>
      <c r="AF405" s="1"/>
      <c r="AG405" s="1"/>
      <c r="AH405" s="1"/>
      <c r="AI405" s="1"/>
      <c r="AJ405" s="1"/>
      <c r="AK405" s="1"/>
      <c r="AL405" s="1"/>
      <c r="AM405" s="1"/>
      <c r="AN405" s="1"/>
      <c r="AO405" s="1"/>
      <c r="AP405" s="1"/>
      <c r="AQ405" s="1"/>
      <c r="AR405" s="1" t="s">
        <v>839</v>
      </c>
      <c r="AS405" s="1" t="s">
        <v>952</v>
      </c>
      <c r="AT405" s="1" t="s">
        <v>953</v>
      </c>
      <c r="AU405" s="1" t="s">
        <v>854</v>
      </c>
      <c r="AV405" s="1" t="s">
        <v>957</v>
      </c>
      <c r="AW405" s="1" t="s">
        <v>957</v>
      </c>
      <c r="AX405" s="1" t="s">
        <v>877</v>
      </c>
      <c r="AY405" s="1"/>
      <c r="AZ405" s="1"/>
      <c r="BA405" s="1"/>
      <c r="BB405" s="1"/>
      <c r="BC405" s="1"/>
      <c r="BD405" s="1"/>
      <c r="BE405" s="147">
        <f t="shared" si="9"/>
        <v>281099</v>
      </c>
      <c r="BF405" t="s">
        <v>816</v>
      </c>
    </row>
    <row r="406" spans="1:58" ht="15.75" thickBot="1" x14ac:dyDescent="0.3">
      <c r="A406" s="3" t="s">
        <v>267</v>
      </c>
      <c r="B406" s="3" t="s">
        <v>592</v>
      </c>
      <c r="C406" s="4" t="s">
        <v>716</v>
      </c>
      <c r="D406" s="1" t="s">
        <v>917</v>
      </c>
      <c r="E406" s="2" t="s">
        <v>838</v>
      </c>
      <c r="F406" s="1">
        <v>132</v>
      </c>
      <c r="G406" s="1">
        <v>20563</v>
      </c>
      <c r="H406" s="1">
        <v>1</v>
      </c>
      <c r="I406" s="1">
        <v>339463</v>
      </c>
      <c r="J406" s="1">
        <v>20</v>
      </c>
      <c r="K406" s="1"/>
      <c r="L406" s="1"/>
      <c r="M406" s="1"/>
      <c r="N406" s="1"/>
      <c r="O406" s="67">
        <v>20563</v>
      </c>
      <c r="P406" s="1">
        <v>20563</v>
      </c>
      <c r="Q406" s="1">
        <v>20563</v>
      </c>
      <c r="R406" s="1">
        <v>20563</v>
      </c>
      <c r="S406" s="1">
        <v>20563</v>
      </c>
      <c r="T406" s="1">
        <v>20563</v>
      </c>
      <c r="U406" s="1">
        <v>20563</v>
      </c>
      <c r="V406" s="1">
        <v>20563</v>
      </c>
      <c r="W406" s="1">
        <v>20563</v>
      </c>
      <c r="X406" s="1">
        <v>14036</v>
      </c>
      <c r="Y406" s="1">
        <v>14036</v>
      </c>
      <c r="Z406" s="1">
        <v>14036</v>
      </c>
      <c r="AA406" s="1">
        <v>14036</v>
      </c>
      <c r="AB406" s="1">
        <v>14036</v>
      </c>
      <c r="AC406" s="1">
        <v>14036</v>
      </c>
      <c r="AD406" s="1">
        <v>14036</v>
      </c>
      <c r="AE406" s="1">
        <v>14036</v>
      </c>
      <c r="AF406" s="1">
        <v>14036</v>
      </c>
      <c r="AG406" s="1">
        <v>14036</v>
      </c>
      <c r="AH406" s="1">
        <v>14036</v>
      </c>
      <c r="AI406" s="1"/>
      <c r="AJ406" s="1"/>
      <c r="AK406" s="1"/>
      <c r="AL406" s="1"/>
      <c r="AM406" s="1"/>
      <c r="AN406" s="1"/>
      <c r="AO406" s="1"/>
      <c r="AP406" s="1"/>
      <c r="AQ406" s="1"/>
      <c r="AR406" s="1" t="s">
        <v>839</v>
      </c>
      <c r="AS406" s="1" t="s">
        <v>952</v>
      </c>
      <c r="AT406" s="1" t="s">
        <v>953</v>
      </c>
      <c r="AU406" s="1" t="s">
        <v>854</v>
      </c>
      <c r="AV406" s="1" t="s">
        <v>954</v>
      </c>
      <c r="AW406" s="1" t="s">
        <v>954</v>
      </c>
      <c r="AX406" s="1" t="s">
        <v>879</v>
      </c>
      <c r="AY406" s="1"/>
      <c r="AZ406" s="1"/>
      <c r="BA406" s="1"/>
      <c r="BB406" s="1"/>
      <c r="BC406" s="1"/>
      <c r="BD406" s="1"/>
      <c r="BE406" s="147">
        <f t="shared" si="9"/>
        <v>339463</v>
      </c>
      <c r="BF406" t="s">
        <v>193</v>
      </c>
    </row>
    <row r="407" spans="1:58" ht="15.75" thickBot="1" x14ac:dyDescent="0.3">
      <c r="A407" s="3" t="s">
        <v>207</v>
      </c>
      <c r="B407" s="3" t="s">
        <v>719</v>
      </c>
      <c r="C407" s="4" t="s">
        <v>715</v>
      </c>
      <c r="D407" s="1" t="s">
        <v>917</v>
      </c>
      <c r="E407" s="2" t="s">
        <v>838</v>
      </c>
      <c r="F407" s="1">
        <v>67</v>
      </c>
      <c r="G407" s="1">
        <v>18556</v>
      </c>
      <c r="H407" s="1">
        <v>1</v>
      </c>
      <c r="I407" s="1">
        <v>204119</v>
      </c>
      <c r="J407" s="1">
        <v>11</v>
      </c>
      <c r="K407" s="1"/>
      <c r="L407" s="1"/>
      <c r="M407" s="1"/>
      <c r="N407" s="1"/>
      <c r="O407" s="67">
        <v>18556</v>
      </c>
      <c r="P407" s="1">
        <v>18556</v>
      </c>
      <c r="Q407" s="1">
        <v>18556</v>
      </c>
      <c r="R407" s="1">
        <v>18556</v>
      </c>
      <c r="S407" s="1">
        <v>18556</v>
      </c>
      <c r="T407" s="1">
        <v>18556</v>
      </c>
      <c r="U407" s="1">
        <v>18556</v>
      </c>
      <c r="V407" s="1">
        <v>18556</v>
      </c>
      <c r="W407" s="1">
        <v>18556</v>
      </c>
      <c r="X407" s="1">
        <v>18556</v>
      </c>
      <c r="Y407" s="1">
        <v>18556</v>
      </c>
      <c r="Z407" s="1"/>
      <c r="AA407" s="1"/>
      <c r="AB407" s="1"/>
      <c r="AC407" s="1"/>
      <c r="AD407" s="1"/>
      <c r="AE407" s="1"/>
      <c r="AF407" s="1"/>
      <c r="AG407" s="1"/>
      <c r="AH407" s="1"/>
      <c r="AI407" s="1"/>
      <c r="AJ407" s="1"/>
      <c r="AK407" s="1"/>
      <c r="AL407" s="1"/>
      <c r="AM407" s="1"/>
      <c r="AN407" s="1"/>
      <c r="AO407" s="1"/>
      <c r="AP407" s="1"/>
      <c r="AQ407" s="1"/>
      <c r="AR407" s="1" t="s">
        <v>839</v>
      </c>
      <c r="AS407" s="1" t="s">
        <v>952</v>
      </c>
      <c r="AT407" s="1" t="s">
        <v>953</v>
      </c>
      <c r="AU407" s="1" t="s">
        <v>854</v>
      </c>
      <c r="AV407" s="1" t="s">
        <v>864</v>
      </c>
      <c r="AW407" s="1" t="s">
        <v>864</v>
      </c>
      <c r="AX407" s="1" t="s">
        <v>844</v>
      </c>
      <c r="AY407" s="1"/>
      <c r="AZ407" s="1"/>
      <c r="BA407" s="1"/>
      <c r="BB407" s="1"/>
      <c r="BC407" s="1"/>
      <c r="BD407" s="1"/>
      <c r="BE407" s="147">
        <f t="shared" si="9"/>
        <v>204119</v>
      </c>
      <c r="BF407" t="s">
        <v>193</v>
      </c>
    </row>
    <row r="408" spans="1:58" ht="15.75" thickBot="1" x14ac:dyDescent="0.3">
      <c r="A408" s="3" t="s">
        <v>267</v>
      </c>
      <c r="B408" s="3" t="s">
        <v>725</v>
      </c>
      <c r="C408" s="4" t="s">
        <v>716</v>
      </c>
      <c r="D408" s="1" t="s">
        <v>917</v>
      </c>
      <c r="E408" s="2" t="s">
        <v>838</v>
      </c>
      <c r="F408" s="1">
        <v>84</v>
      </c>
      <c r="G408" s="1">
        <v>18197</v>
      </c>
      <c r="H408" s="1">
        <v>1</v>
      </c>
      <c r="I408" s="1">
        <v>295724</v>
      </c>
      <c r="J408" s="1">
        <v>20</v>
      </c>
      <c r="K408" s="1"/>
      <c r="L408" s="1"/>
      <c r="M408" s="1"/>
      <c r="N408" s="1"/>
      <c r="O408" s="67">
        <v>18197</v>
      </c>
      <c r="P408" s="1">
        <v>18197</v>
      </c>
      <c r="Q408" s="1">
        <v>18197</v>
      </c>
      <c r="R408" s="1">
        <v>18197</v>
      </c>
      <c r="S408" s="1">
        <v>18197</v>
      </c>
      <c r="T408" s="1">
        <v>18197</v>
      </c>
      <c r="U408" s="1">
        <v>18197</v>
      </c>
      <c r="V408" s="1">
        <v>18197</v>
      </c>
      <c r="W408" s="1">
        <v>18197</v>
      </c>
      <c r="X408" s="1">
        <v>12280</v>
      </c>
      <c r="Y408" s="1">
        <v>12280</v>
      </c>
      <c r="Z408" s="1">
        <v>12280</v>
      </c>
      <c r="AA408" s="1">
        <v>11888</v>
      </c>
      <c r="AB408" s="1">
        <v>11888</v>
      </c>
      <c r="AC408" s="1">
        <v>11888</v>
      </c>
      <c r="AD408" s="1">
        <v>11888</v>
      </c>
      <c r="AE408" s="1">
        <v>11888</v>
      </c>
      <c r="AF408" s="1">
        <v>11888</v>
      </c>
      <c r="AG408" s="1">
        <v>11888</v>
      </c>
      <c r="AH408" s="1">
        <v>11888</v>
      </c>
      <c r="AI408" s="1"/>
      <c r="AJ408" s="1"/>
      <c r="AK408" s="1"/>
      <c r="AL408" s="1"/>
      <c r="AM408" s="1"/>
      <c r="AN408" s="1"/>
      <c r="AO408" s="1"/>
      <c r="AP408" s="1"/>
      <c r="AQ408" s="1"/>
      <c r="AR408" s="1" t="s">
        <v>839</v>
      </c>
      <c r="AS408" s="1" t="s">
        <v>952</v>
      </c>
      <c r="AT408" s="1" t="s">
        <v>953</v>
      </c>
      <c r="AU408" s="1" t="s">
        <v>854</v>
      </c>
      <c r="AV408" s="1" t="s">
        <v>954</v>
      </c>
      <c r="AW408" s="1" t="s">
        <v>954</v>
      </c>
      <c r="AX408" s="1" t="s">
        <v>879</v>
      </c>
      <c r="AY408" s="1"/>
      <c r="AZ408" s="1"/>
      <c r="BA408" s="1"/>
      <c r="BB408" s="1"/>
      <c r="BC408" s="1"/>
      <c r="BD408" s="1"/>
      <c r="BE408" s="147">
        <f t="shared" si="9"/>
        <v>295724</v>
      </c>
      <c r="BF408" t="s">
        <v>193</v>
      </c>
    </row>
    <row r="409" spans="1:58" ht="15.75" thickBot="1" x14ac:dyDescent="0.3">
      <c r="A409" s="3" t="s">
        <v>254</v>
      </c>
      <c r="B409" s="3" t="s">
        <v>726</v>
      </c>
      <c r="C409" s="4" t="s">
        <v>714</v>
      </c>
      <c r="D409" s="1" t="s">
        <v>917</v>
      </c>
      <c r="E409" s="2" t="s">
        <v>838</v>
      </c>
      <c r="F409" s="1">
        <v>4260</v>
      </c>
      <c r="G409" s="1">
        <v>16186</v>
      </c>
      <c r="H409" s="1">
        <v>1</v>
      </c>
      <c r="I409" s="1">
        <v>16186</v>
      </c>
      <c r="J409" s="1">
        <v>14</v>
      </c>
      <c r="K409" s="1"/>
      <c r="L409" s="1"/>
      <c r="M409" s="1"/>
      <c r="N409" s="1"/>
      <c r="O409" s="67">
        <v>16186</v>
      </c>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t="s">
        <v>839</v>
      </c>
      <c r="AS409" s="1" t="s">
        <v>952</v>
      </c>
      <c r="AT409" s="1" t="s">
        <v>953</v>
      </c>
      <c r="AU409" s="1" t="s">
        <v>854</v>
      </c>
      <c r="AV409" s="1" t="s">
        <v>956</v>
      </c>
      <c r="AW409" s="1" t="s">
        <v>956</v>
      </c>
      <c r="AX409" s="1" t="s">
        <v>846</v>
      </c>
      <c r="AY409" s="1"/>
      <c r="AZ409" s="1"/>
      <c r="BA409" s="1"/>
      <c r="BB409" s="1"/>
      <c r="BC409" s="1"/>
      <c r="BD409" s="1"/>
      <c r="BE409" s="147">
        <f t="shared" si="9"/>
        <v>16186</v>
      </c>
      <c r="BF409" t="s">
        <v>193</v>
      </c>
    </row>
    <row r="410" spans="1:58" ht="15.75" thickBot="1" x14ac:dyDescent="0.3">
      <c r="A410" s="3" t="s">
        <v>215</v>
      </c>
      <c r="B410" s="3" t="s">
        <v>731</v>
      </c>
      <c r="C410" s="4" t="s">
        <v>712</v>
      </c>
      <c r="D410" s="1" t="s">
        <v>838</v>
      </c>
      <c r="E410" s="2" t="s">
        <v>838</v>
      </c>
      <c r="F410" s="1">
        <v>1696</v>
      </c>
      <c r="G410" s="1">
        <v>16021</v>
      </c>
      <c r="H410" s="1">
        <v>1</v>
      </c>
      <c r="I410" s="1">
        <v>165017</v>
      </c>
      <c r="J410" s="1">
        <v>10</v>
      </c>
      <c r="K410" s="1"/>
      <c r="L410" s="1"/>
      <c r="M410" s="1"/>
      <c r="N410" s="1"/>
      <c r="O410" s="67">
        <v>16502</v>
      </c>
      <c r="P410" s="1">
        <v>16502</v>
      </c>
      <c r="Q410" s="1">
        <v>16502</v>
      </c>
      <c r="R410" s="1">
        <v>16502</v>
      </c>
      <c r="S410" s="1">
        <v>16502</v>
      </c>
      <c r="T410" s="1">
        <v>16502</v>
      </c>
      <c r="U410" s="1">
        <v>16502</v>
      </c>
      <c r="V410" s="1">
        <v>16502</v>
      </c>
      <c r="W410" s="1">
        <v>16502</v>
      </c>
      <c r="X410" s="1">
        <v>16502</v>
      </c>
      <c r="Y410" s="1"/>
      <c r="Z410" s="1"/>
      <c r="AA410" s="1"/>
      <c r="AB410" s="1"/>
      <c r="AC410" s="1"/>
      <c r="AD410" s="1"/>
      <c r="AE410" s="1"/>
      <c r="AF410" s="1"/>
      <c r="AG410" s="1"/>
      <c r="AH410" s="1"/>
      <c r="AI410" s="1"/>
      <c r="AJ410" s="1"/>
      <c r="AK410" s="1"/>
      <c r="AL410" s="1"/>
      <c r="AM410" s="1"/>
      <c r="AN410" s="1"/>
      <c r="AO410" s="1"/>
      <c r="AP410" s="1"/>
      <c r="AQ410" s="1"/>
      <c r="AR410" s="1" t="s">
        <v>839</v>
      </c>
      <c r="AS410" s="1" t="s">
        <v>952</v>
      </c>
      <c r="AT410" s="1" t="s">
        <v>953</v>
      </c>
      <c r="AU410" s="1" t="s">
        <v>854</v>
      </c>
      <c r="AV410" s="1" t="s">
        <v>930</v>
      </c>
      <c r="AW410" s="1" t="s">
        <v>930</v>
      </c>
      <c r="AX410" s="1" t="s">
        <v>877</v>
      </c>
      <c r="AY410" s="1"/>
      <c r="AZ410" s="1"/>
      <c r="BA410" s="1"/>
      <c r="BB410" s="1"/>
      <c r="BC410" s="1"/>
      <c r="BD410" s="1"/>
      <c r="BE410" s="147">
        <f t="shared" si="9"/>
        <v>165017</v>
      </c>
      <c r="BF410" t="s">
        <v>816</v>
      </c>
    </row>
    <row r="411" spans="1:58" ht="15.75" thickBot="1" x14ac:dyDescent="0.3">
      <c r="A411" s="3" t="s">
        <v>215</v>
      </c>
      <c r="B411" s="3" t="s">
        <v>729</v>
      </c>
      <c r="C411" s="4" t="s">
        <v>712</v>
      </c>
      <c r="D411" s="1" t="s">
        <v>838</v>
      </c>
      <c r="E411" s="2" t="s">
        <v>838</v>
      </c>
      <c r="F411" s="1">
        <v>654</v>
      </c>
      <c r="G411" s="1">
        <v>14919</v>
      </c>
      <c r="H411" s="1">
        <v>1</v>
      </c>
      <c r="I411" s="1">
        <v>153667</v>
      </c>
      <c r="J411" s="1">
        <v>10</v>
      </c>
      <c r="K411" s="1"/>
      <c r="L411" s="1"/>
      <c r="M411" s="1"/>
      <c r="N411" s="1"/>
      <c r="O411" s="67">
        <v>15367</v>
      </c>
      <c r="P411" s="1">
        <v>15367</v>
      </c>
      <c r="Q411" s="1">
        <v>15367</v>
      </c>
      <c r="R411" s="1">
        <v>15367</v>
      </c>
      <c r="S411" s="1">
        <v>15367</v>
      </c>
      <c r="T411" s="1">
        <v>15367</v>
      </c>
      <c r="U411" s="1">
        <v>15367</v>
      </c>
      <c r="V411" s="1">
        <v>15367</v>
      </c>
      <c r="W411" s="1">
        <v>15367</v>
      </c>
      <c r="X411" s="1">
        <v>15367</v>
      </c>
      <c r="Y411" s="1"/>
      <c r="Z411" s="1"/>
      <c r="AA411" s="1"/>
      <c r="AB411" s="1"/>
      <c r="AC411" s="1"/>
      <c r="AD411" s="1"/>
      <c r="AE411" s="1"/>
      <c r="AF411" s="1"/>
      <c r="AG411" s="1"/>
      <c r="AH411" s="1"/>
      <c r="AI411" s="1"/>
      <c r="AJ411" s="1"/>
      <c r="AK411" s="1"/>
      <c r="AL411" s="1"/>
      <c r="AM411" s="1"/>
      <c r="AN411" s="1"/>
      <c r="AO411" s="1"/>
      <c r="AP411" s="1"/>
      <c r="AQ411" s="1"/>
      <c r="AR411" s="1" t="s">
        <v>839</v>
      </c>
      <c r="AS411" s="1" t="s">
        <v>952</v>
      </c>
      <c r="AT411" s="1" t="s">
        <v>953</v>
      </c>
      <c r="AU411" s="1" t="s">
        <v>854</v>
      </c>
      <c r="AV411" s="1" t="s">
        <v>933</v>
      </c>
      <c r="AW411" s="1" t="s">
        <v>933</v>
      </c>
      <c r="AX411" s="1" t="s">
        <v>877</v>
      </c>
      <c r="AY411" s="1"/>
      <c r="AZ411" s="1"/>
      <c r="BA411" s="1"/>
      <c r="BB411" s="1"/>
      <c r="BC411" s="1"/>
      <c r="BD411" s="1"/>
      <c r="BE411" s="147">
        <f t="shared" si="9"/>
        <v>153667</v>
      </c>
      <c r="BF411" t="s">
        <v>816</v>
      </c>
    </row>
    <row r="412" spans="1:58" ht="15.75" thickBot="1" x14ac:dyDescent="0.3">
      <c r="A412" s="3" t="s">
        <v>215</v>
      </c>
      <c r="B412" s="3" t="s">
        <v>730</v>
      </c>
      <c r="C412" s="4" t="s">
        <v>714</v>
      </c>
      <c r="D412" s="1" t="s">
        <v>917</v>
      </c>
      <c r="E412" s="2" t="s">
        <v>838</v>
      </c>
      <c r="F412" s="1">
        <v>1178</v>
      </c>
      <c r="G412" s="1">
        <v>13911</v>
      </c>
      <c r="H412" s="1">
        <v>1</v>
      </c>
      <c r="I412" s="1">
        <v>208671</v>
      </c>
      <c r="J412" s="1">
        <v>15</v>
      </c>
      <c r="K412" s="1"/>
      <c r="L412" s="1"/>
      <c r="M412" s="1"/>
      <c r="N412" s="1"/>
      <c r="O412" s="67">
        <v>13911</v>
      </c>
      <c r="P412" s="1">
        <v>13911</v>
      </c>
      <c r="Q412" s="1">
        <v>13911</v>
      </c>
      <c r="R412" s="1">
        <v>13911</v>
      </c>
      <c r="S412" s="1">
        <v>13911</v>
      </c>
      <c r="T412" s="1">
        <v>13911</v>
      </c>
      <c r="U412" s="1">
        <v>13911</v>
      </c>
      <c r="V412" s="1">
        <v>13911</v>
      </c>
      <c r="W412" s="1">
        <v>13911</v>
      </c>
      <c r="X412" s="1">
        <v>13911</v>
      </c>
      <c r="Y412" s="1">
        <v>13911</v>
      </c>
      <c r="Z412" s="1">
        <v>13911</v>
      </c>
      <c r="AA412" s="1">
        <v>13911</v>
      </c>
      <c r="AB412" s="1">
        <v>13911</v>
      </c>
      <c r="AC412" s="1">
        <v>13911</v>
      </c>
      <c r="AD412" s="1"/>
      <c r="AE412" s="1"/>
      <c r="AF412" s="1"/>
      <c r="AG412" s="1"/>
      <c r="AH412" s="1"/>
      <c r="AI412" s="1"/>
      <c r="AJ412" s="1"/>
      <c r="AK412" s="1"/>
      <c r="AL412" s="1"/>
      <c r="AM412" s="1"/>
      <c r="AN412" s="1"/>
      <c r="AO412" s="1"/>
      <c r="AP412" s="1"/>
      <c r="AQ412" s="1"/>
      <c r="AR412" s="1" t="s">
        <v>839</v>
      </c>
      <c r="AS412" s="1" t="s">
        <v>952</v>
      </c>
      <c r="AT412" s="1" t="s">
        <v>953</v>
      </c>
      <c r="AU412" s="1" t="s">
        <v>854</v>
      </c>
      <c r="AV412" s="1" t="s">
        <v>957</v>
      </c>
      <c r="AW412" s="1" t="s">
        <v>957</v>
      </c>
      <c r="AX412" s="1" t="s">
        <v>877</v>
      </c>
      <c r="AY412" s="1"/>
      <c r="AZ412" s="1"/>
      <c r="BA412" s="1"/>
      <c r="BB412" s="1"/>
      <c r="BC412" s="1"/>
      <c r="BD412" s="1"/>
      <c r="BE412" s="147">
        <f t="shared" si="9"/>
        <v>208671</v>
      </c>
      <c r="BF412" t="s">
        <v>193</v>
      </c>
    </row>
    <row r="413" spans="1:58" ht="15.75" thickBot="1" x14ac:dyDescent="0.3">
      <c r="A413" s="3" t="s">
        <v>215</v>
      </c>
      <c r="B413" s="3" t="s">
        <v>732</v>
      </c>
      <c r="C413" s="4" t="s">
        <v>712</v>
      </c>
      <c r="D413" s="1" t="s">
        <v>838</v>
      </c>
      <c r="E413" s="2" t="s">
        <v>838</v>
      </c>
      <c r="F413" s="1">
        <v>1424</v>
      </c>
      <c r="G413" s="1">
        <v>13238</v>
      </c>
      <c r="H413" s="1">
        <v>1</v>
      </c>
      <c r="I413" s="1">
        <v>136350</v>
      </c>
      <c r="J413" s="1">
        <v>10</v>
      </c>
      <c r="K413" s="1"/>
      <c r="L413" s="1"/>
      <c r="M413" s="1"/>
      <c r="N413" s="1"/>
      <c r="O413" s="67">
        <v>13635</v>
      </c>
      <c r="P413" s="1">
        <v>13635</v>
      </c>
      <c r="Q413" s="1">
        <v>13635</v>
      </c>
      <c r="R413" s="1">
        <v>13635</v>
      </c>
      <c r="S413" s="1">
        <v>13635</v>
      </c>
      <c r="T413" s="1">
        <v>13635</v>
      </c>
      <c r="U413" s="1">
        <v>13635</v>
      </c>
      <c r="V413" s="1">
        <v>13635</v>
      </c>
      <c r="W413" s="1">
        <v>13635</v>
      </c>
      <c r="X413" s="1">
        <v>13635</v>
      </c>
      <c r="Y413" s="1"/>
      <c r="Z413" s="1"/>
      <c r="AA413" s="1"/>
      <c r="AB413" s="1"/>
      <c r="AC413" s="1"/>
      <c r="AD413" s="1"/>
      <c r="AE413" s="1"/>
      <c r="AF413" s="1"/>
      <c r="AG413" s="1"/>
      <c r="AH413" s="1"/>
      <c r="AI413" s="1"/>
      <c r="AJ413" s="1"/>
      <c r="AK413" s="1"/>
      <c r="AL413" s="1"/>
      <c r="AM413" s="1"/>
      <c r="AN413" s="1"/>
      <c r="AO413" s="1"/>
      <c r="AP413" s="1"/>
      <c r="AQ413" s="1"/>
      <c r="AR413" s="1" t="s">
        <v>839</v>
      </c>
      <c r="AS413" s="1" t="s">
        <v>952</v>
      </c>
      <c r="AT413" s="1" t="s">
        <v>953</v>
      </c>
      <c r="AU413" s="1" t="s">
        <v>854</v>
      </c>
      <c r="AV413" s="1" t="s">
        <v>930</v>
      </c>
      <c r="AW413" s="1" t="s">
        <v>930</v>
      </c>
      <c r="AX413" s="1" t="s">
        <v>877</v>
      </c>
      <c r="AY413" s="1"/>
      <c r="AZ413" s="1"/>
      <c r="BA413" s="1"/>
      <c r="BB413" s="1"/>
      <c r="BC413" s="1"/>
      <c r="BD413" s="1"/>
      <c r="BE413" s="147">
        <f t="shared" si="9"/>
        <v>136350</v>
      </c>
      <c r="BF413" t="s">
        <v>816</v>
      </c>
    </row>
    <row r="414" spans="1:58" ht="15.75" thickBot="1" x14ac:dyDescent="0.3">
      <c r="A414" s="3" t="s">
        <v>217</v>
      </c>
      <c r="B414" s="3" t="s">
        <v>733</v>
      </c>
      <c r="C414" s="4" t="s">
        <v>716</v>
      </c>
      <c r="D414" s="1" t="s">
        <v>917</v>
      </c>
      <c r="E414" s="2" t="s">
        <v>838</v>
      </c>
      <c r="F414" s="1">
        <v>42</v>
      </c>
      <c r="G414" s="1">
        <v>11664</v>
      </c>
      <c r="H414" s="1">
        <v>1</v>
      </c>
      <c r="I414" s="1">
        <v>139965</v>
      </c>
      <c r="J414" s="1">
        <v>12</v>
      </c>
      <c r="K414" s="1"/>
      <c r="L414" s="1"/>
      <c r="M414" s="1"/>
      <c r="N414" s="1"/>
      <c r="O414" s="67">
        <v>11664</v>
      </c>
      <c r="P414" s="1">
        <v>11664</v>
      </c>
      <c r="Q414" s="1">
        <v>11664</v>
      </c>
      <c r="R414" s="1">
        <v>11664</v>
      </c>
      <c r="S414" s="1">
        <v>11664</v>
      </c>
      <c r="T414" s="1">
        <v>11664</v>
      </c>
      <c r="U414" s="1">
        <v>11664</v>
      </c>
      <c r="V414" s="1">
        <v>11664</v>
      </c>
      <c r="W414" s="1">
        <v>11664</v>
      </c>
      <c r="X414" s="1">
        <v>11664</v>
      </c>
      <c r="Y414" s="1">
        <v>11664</v>
      </c>
      <c r="Z414" s="1">
        <v>11664</v>
      </c>
      <c r="AA414" s="1"/>
      <c r="AB414" s="1"/>
      <c r="AC414" s="1"/>
      <c r="AD414" s="1"/>
      <c r="AE414" s="1"/>
      <c r="AF414" s="1"/>
      <c r="AG414" s="1"/>
      <c r="AH414" s="1"/>
      <c r="AI414" s="1"/>
      <c r="AJ414" s="1"/>
      <c r="AK414" s="1"/>
      <c r="AL414" s="1"/>
      <c r="AM414" s="1"/>
      <c r="AN414" s="1"/>
      <c r="AO414" s="1"/>
      <c r="AP414" s="1"/>
      <c r="AQ414" s="1"/>
      <c r="AR414" s="1" t="s">
        <v>839</v>
      </c>
      <c r="AS414" s="1" t="s">
        <v>952</v>
      </c>
      <c r="AT414" s="1" t="s">
        <v>953</v>
      </c>
      <c r="AU414" s="1" t="s">
        <v>854</v>
      </c>
      <c r="AV414" s="1" t="s">
        <v>863</v>
      </c>
      <c r="AW414" s="1" t="s">
        <v>863</v>
      </c>
      <c r="AX414" s="1" t="s">
        <v>872</v>
      </c>
      <c r="AY414" s="1"/>
      <c r="AZ414" s="1"/>
      <c r="BA414" s="1"/>
      <c r="BB414" s="1"/>
      <c r="BC414" s="1"/>
      <c r="BD414" s="1"/>
      <c r="BE414" s="147">
        <f t="shared" si="9"/>
        <v>139965</v>
      </c>
      <c r="BF414" t="s">
        <v>193</v>
      </c>
    </row>
    <row r="415" spans="1:58" ht="15.75" thickBot="1" x14ac:dyDescent="0.3">
      <c r="A415" s="3" t="s">
        <v>215</v>
      </c>
      <c r="B415" s="3" t="s">
        <v>734</v>
      </c>
      <c r="C415" s="4" t="s">
        <v>712</v>
      </c>
      <c r="D415" s="1" t="s">
        <v>838</v>
      </c>
      <c r="E415" s="2" t="s">
        <v>838</v>
      </c>
      <c r="F415" s="1">
        <v>2074</v>
      </c>
      <c r="G415" s="1">
        <v>9919</v>
      </c>
      <c r="H415" s="1">
        <v>1</v>
      </c>
      <c r="I415" s="1">
        <v>102163</v>
      </c>
      <c r="J415" s="1">
        <v>10</v>
      </c>
      <c r="K415" s="1"/>
      <c r="L415" s="1"/>
      <c r="M415" s="1"/>
      <c r="N415" s="1"/>
      <c r="O415" s="67">
        <v>10216</v>
      </c>
      <c r="P415" s="1">
        <v>10216</v>
      </c>
      <c r="Q415" s="1">
        <v>10216</v>
      </c>
      <c r="R415" s="1">
        <v>10216</v>
      </c>
      <c r="S415" s="1">
        <v>10216</v>
      </c>
      <c r="T415" s="1">
        <v>10216</v>
      </c>
      <c r="U415" s="1">
        <v>10216</v>
      </c>
      <c r="V415" s="1">
        <v>10216</v>
      </c>
      <c r="W415" s="1">
        <v>10216</v>
      </c>
      <c r="X415" s="1">
        <v>10216</v>
      </c>
      <c r="Y415" s="1"/>
      <c r="Z415" s="1"/>
      <c r="AA415" s="1"/>
      <c r="AB415" s="1"/>
      <c r="AC415" s="1"/>
      <c r="AD415" s="1"/>
      <c r="AE415" s="1"/>
      <c r="AF415" s="1"/>
      <c r="AG415" s="1"/>
      <c r="AH415" s="1"/>
      <c r="AI415" s="1"/>
      <c r="AJ415" s="1"/>
      <c r="AK415" s="1"/>
      <c r="AL415" s="1"/>
      <c r="AM415" s="1"/>
      <c r="AN415" s="1"/>
      <c r="AO415" s="1"/>
      <c r="AP415" s="1"/>
      <c r="AQ415" s="1"/>
      <c r="AR415" s="1" t="s">
        <v>839</v>
      </c>
      <c r="AS415" s="1" t="s">
        <v>952</v>
      </c>
      <c r="AT415" s="1" t="s">
        <v>953</v>
      </c>
      <c r="AU415" s="1" t="s">
        <v>854</v>
      </c>
      <c r="AV415" s="1" t="s">
        <v>933</v>
      </c>
      <c r="AW415" s="1" t="s">
        <v>933</v>
      </c>
      <c r="AX415" s="1" t="s">
        <v>877</v>
      </c>
      <c r="AY415" s="1"/>
      <c r="AZ415" s="1"/>
      <c r="BA415" s="1"/>
      <c r="BB415" s="1"/>
      <c r="BC415" s="1"/>
      <c r="BD415" s="1"/>
      <c r="BE415" s="147">
        <f t="shared" si="9"/>
        <v>102163</v>
      </c>
      <c r="BF415" t="s">
        <v>816</v>
      </c>
    </row>
    <row r="416" spans="1:58" ht="15.75" thickBot="1" x14ac:dyDescent="0.3">
      <c r="A416" s="3" t="s">
        <v>215</v>
      </c>
      <c r="B416" s="3" t="s">
        <v>732</v>
      </c>
      <c r="C416" s="4" t="s">
        <v>714</v>
      </c>
      <c r="D416" s="1" t="s">
        <v>917</v>
      </c>
      <c r="E416" s="2" t="s">
        <v>838</v>
      </c>
      <c r="F416" s="1">
        <v>1056</v>
      </c>
      <c r="G416" s="1">
        <v>9913</v>
      </c>
      <c r="H416" s="1">
        <v>1</v>
      </c>
      <c r="I416" s="1">
        <v>99132</v>
      </c>
      <c r="J416" s="1">
        <v>10</v>
      </c>
      <c r="K416" s="1"/>
      <c r="L416" s="1"/>
      <c r="M416" s="1"/>
      <c r="N416" s="1"/>
      <c r="O416" s="67">
        <v>9913</v>
      </c>
      <c r="P416" s="1">
        <v>9913</v>
      </c>
      <c r="Q416" s="1">
        <v>9913</v>
      </c>
      <c r="R416" s="1">
        <v>9913</v>
      </c>
      <c r="S416" s="1">
        <v>9913</v>
      </c>
      <c r="T416" s="1">
        <v>9913</v>
      </c>
      <c r="U416" s="1">
        <v>9913</v>
      </c>
      <c r="V416" s="1">
        <v>9913</v>
      </c>
      <c r="W416" s="1">
        <v>9913</v>
      </c>
      <c r="X416" s="1">
        <v>9913</v>
      </c>
      <c r="Y416" s="1"/>
      <c r="Z416" s="1"/>
      <c r="AA416" s="1"/>
      <c r="AB416" s="1"/>
      <c r="AC416" s="1"/>
      <c r="AD416" s="1"/>
      <c r="AE416" s="1"/>
      <c r="AF416" s="1"/>
      <c r="AG416" s="1"/>
      <c r="AH416" s="1"/>
      <c r="AI416" s="1"/>
      <c r="AJ416" s="1"/>
      <c r="AK416" s="1"/>
      <c r="AL416" s="1"/>
      <c r="AM416" s="1"/>
      <c r="AN416" s="1"/>
      <c r="AO416" s="1"/>
      <c r="AP416" s="1"/>
      <c r="AQ416" s="1"/>
      <c r="AR416" s="1" t="s">
        <v>839</v>
      </c>
      <c r="AS416" s="1" t="s">
        <v>952</v>
      </c>
      <c r="AT416" s="1" t="s">
        <v>953</v>
      </c>
      <c r="AU416" s="1" t="s">
        <v>854</v>
      </c>
      <c r="AV416" s="1" t="s">
        <v>930</v>
      </c>
      <c r="AW416" s="1" t="s">
        <v>930</v>
      </c>
      <c r="AX416" s="1" t="s">
        <v>877</v>
      </c>
      <c r="AY416" s="1"/>
      <c r="AZ416" s="1"/>
      <c r="BA416" s="1"/>
      <c r="BB416" s="1"/>
      <c r="BC416" s="1"/>
      <c r="BD416" s="1"/>
      <c r="BE416" s="147">
        <f t="shared" si="9"/>
        <v>99132</v>
      </c>
      <c r="BF416" t="s">
        <v>193</v>
      </c>
    </row>
    <row r="417" spans="1:58" ht="15.75" thickBot="1" x14ac:dyDescent="0.3">
      <c r="A417" s="3" t="s">
        <v>215</v>
      </c>
      <c r="B417" s="3" t="s">
        <v>731</v>
      </c>
      <c r="C417" s="4" t="s">
        <v>714</v>
      </c>
      <c r="D417" s="1" t="s">
        <v>917</v>
      </c>
      <c r="E417" s="2" t="s">
        <v>838</v>
      </c>
      <c r="F417" s="1">
        <v>930</v>
      </c>
      <c r="G417" s="1">
        <v>8265</v>
      </c>
      <c r="H417" s="1">
        <v>1</v>
      </c>
      <c r="I417" s="1">
        <v>82646</v>
      </c>
      <c r="J417" s="1">
        <v>10</v>
      </c>
      <c r="K417" s="1"/>
      <c r="L417" s="1"/>
      <c r="M417" s="1"/>
      <c r="N417" s="1"/>
      <c r="O417" s="67">
        <v>8265</v>
      </c>
      <c r="P417" s="1">
        <v>8265</v>
      </c>
      <c r="Q417" s="1">
        <v>8265</v>
      </c>
      <c r="R417" s="1">
        <v>8265</v>
      </c>
      <c r="S417" s="1">
        <v>8265</v>
      </c>
      <c r="T417" s="1">
        <v>8265</v>
      </c>
      <c r="U417" s="1">
        <v>8265</v>
      </c>
      <c r="V417" s="1">
        <v>8265</v>
      </c>
      <c r="W417" s="1">
        <v>8265</v>
      </c>
      <c r="X417" s="1">
        <v>8265</v>
      </c>
      <c r="Y417" s="1"/>
      <c r="Z417" s="1"/>
      <c r="AA417" s="1"/>
      <c r="AB417" s="1"/>
      <c r="AC417" s="1"/>
      <c r="AD417" s="1"/>
      <c r="AE417" s="1"/>
      <c r="AF417" s="1"/>
      <c r="AG417" s="1"/>
      <c r="AH417" s="1"/>
      <c r="AI417" s="1"/>
      <c r="AJ417" s="1"/>
      <c r="AK417" s="1"/>
      <c r="AL417" s="1"/>
      <c r="AM417" s="1"/>
      <c r="AN417" s="1"/>
      <c r="AO417" s="1"/>
      <c r="AP417" s="1"/>
      <c r="AQ417" s="1"/>
      <c r="AR417" s="1" t="s">
        <v>839</v>
      </c>
      <c r="AS417" s="1" t="s">
        <v>952</v>
      </c>
      <c r="AT417" s="1" t="s">
        <v>953</v>
      </c>
      <c r="AU417" s="1" t="s">
        <v>854</v>
      </c>
      <c r="AV417" s="1" t="s">
        <v>930</v>
      </c>
      <c r="AW417" s="1" t="s">
        <v>930</v>
      </c>
      <c r="AX417" s="1" t="s">
        <v>877</v>
      </c>
      <c r="AY417" s="1"/>
      <c r="AZ417" s="1"/>
      <c r="BA417" s="1"/>
      <c r="BB417" s="1"/>
      <c r="BC417" s="1"/>
      <c r="BD417" s="1"/>
      <c r="BE417" s="147">
        <f t="shared" si="9"/>
        <v>82646</v>
      </c>
      <c r="BF417" t="s">
        <v>193</v>
      </c>
    </row>
    <row r="418" spans="1:58" ht="15.75" thickBot="1" x14ac:dyDescent="0.3">
      <c r="A418" s="3" t="s">
        <v>207</v>
      </c>
      <c r="B418" s="3" t="s">
        <v>722</v>
      </c>
      <c r="C418" s="4" t="s">
        <v>716</v>
      </c>
      <c r="D418" s="1" t="s">
        <v>917</v>
      </c>
      <c r="E418" s="2" t="s">
        <v>838</v>
      </c>
      <c r="F418" s="1">
        <v>62</v>
      </c>
      <c r="G418" s="1">
        <v>8028</v>
      </c>
      <c r="H418" s="1">
        <v>1</v>
      </c>
      <c r="I418" s="1">
        <v>46881</v>
      </c>
      <c r="J418" s="1">
        <v>8</v>
      </c>
      <c r="K418" s="1"/>
      <c r="L418" s="1"/>
      <c r="M418" s="1"/>
      <c r="N418" s="1"/>
      <c r="O418" s="67">
        <v>8028</v>
      </c>
      <c r="P418" s="1">
        <v>8028</v>
      </c>
      <c r="Q418" s="1">
        <v>8028</v>
      </c>
      <c r="R418" s="1">
        <v>8028</v>
      </c>
      <c r="S418" s="1">
        <v>8028</v>
      </c>
      <c r="T418" s="1">
        <v>2248</v>
      </c>
      <c r="U418" s="1">
        <v>2248</v>
      </c>
      <c r="V418" s="1">
        <v>2248</v>
      </c>
      <c r="W418" s="1"/>
      <c r="X418" s="1"/>
      <c r="Y418" s="1"/>
      <c r="Z418" s="1"/>
      <c r="AA418" s="1"/>
      <c r="AB418" s="1"/>
      <c r="AC418" s="1"/>
      <c r="AD418" s="1"/>
      <c r="AE418" s="1"/>
      <c r="AF418" s="1"/>
      <c r="AG418" s="1"/>
      <c r="AH418" s="1"/>
      <c r="AI418" s="1"/>
      <c r="AJ418" s="1"/>
      <c r="AK418" s="1"/>
      <c r="AL418" s="1"/>
      <c r="AM418" s="1"/>
      <c r="AN418" s="1"/>
      <c r="AO418" s="1"/>
      <c r="AP418" s="1"/>
      <c r="AQ418" s="1"/>
      <c r="AR418" s="1" t="s">
        <v>839</v>
      </c>
      <c r="AS418" s="1" t="s">
        <v>952</v>
      </c>
      <c r="AT418" s="1" t="s">
        <v>953</v>
      </c>
      <c r="AU418" s="1" t="s">
        <v>854</v>
      </c>
      <c r="AV418" s="1" t="s">
        <v>897</v>
      </c>
      <c r="AW418" s="1" t="s">
        <v>897</v>
      </c>
      <c r="AX418" s="1" t="s">
        <v>844</v>
      </c>
      <c r="AY418" s="1"/>
      <c r="AZ418" s="1"/>
      <c r="BA418" s="1"/>
      <c r="BB418" s="1"/>
      <c r="BC418" s="1"/>
      <c r="BD418" s="1"/>
      <c r="BE418" s="147">
        <f t="shared" si="9"/>
        <v>46881</v>
      </c>
      <c r="BF418" t="s">
        <v>193</v>
      </c>
    </row>
    <row r="419" spans="1:58" ht="15.75" thickBot="1" x14ac:dyDescent="0.3">
      <c r="A419" s="3" t="s">
        <v>207</v>
      </c>
      <c r="B419" s="3" t="s">
        <v>735</v>
      </c>
      <c r="C419" s="4" t="s">
        <v>716</v>
      </c>
      <c r="D419" s="1" t="s">
        <v>917</v>
      </c>
      <c r="E419" s="2" t="s">
        <v>838</v>
      </c>
      <c r="F419" s="1">
        <v>1</v>
      </c>
      <c r="G419" s="1">
        <v>7459</v>
      </c>
      <c r="H419" s="1">
        <v>1</v>
      </c>
      <c r="I419" s="1">
        <v>54269</v>
      </c>
      <c r="J419" s="1">
        <v>16</v>
      </c>
      <c r="K419" s="1"/>
      <c r="L419" s="1"/>
      <c r="M419" s="1"/>
      <c r="N419" s="1"/>
      <c r="O419" s="67">
        <v>7459</v>
      </c>
      <c r="P419" s="1">
        <v>7459</v>
      </c>
      <c r="Q419" s="1">
        <v>7459</v>
      </c>
      <c r="R419" s="1">
        <v>7459</v>
      </c>
      <c r="S419" s="1">
        <v>7459</v>
      </c>
      <c r="T419" s="1">
        <v>7459</v>
      </c>
      <c r="U419" s="1">
        <v>952</v>
      </c>
      <c r="V419" s="1">
        <v>952</v>
      </c>
      <c r="W419" s="1">
        <v>952</v>
      </c>
      <c r="X419" s="1">
        <v>952</v>
      </c>
      <c r="Y419" s="1">
        <v>952</v>
      </c>
      <c r="Z419" s="1">
        <v>952</v>
      </c>
      <c r="AA419" s="1">
        <v>952</v>
      </c>
      <c r="AB419" s="1">
        <v>952</v>
      </c>
      <c r="AC419" s="1">
        <v>952</v>
      </c>
      <c r="AD419" s="1">
        <v>952</v>
      </c>
      <c r="AE419" s="1"/>
      <c r="AF419" s="1"/>
      <c r="AG419" s="1"/>
      <c r="AH419" s="1"/>
      <c r="AI419" s="1"/>
      <c r="AJ419" s="1"/>
      <c r="AK419" s="1"/>
      <c r="AL419" s="1"/>
      <c r="AM419" s="1"/>
      <c r="AN419" s="1"/>
      <c r="AO419" s="1"/>
      <c r="AP419" s="1"/>
      <c r="AQ419" s="1"/>
      <c r="AR419" s="1" t="s">
        <v>839</v>
      </c>
      <c r="AS419" s="1" t="s">
        <v>952</v>
      </c>
      <c r="AT419" s="1" t="s">
        <v>953</v>
      </c>
      <c r="AU419" s="1" t="s">
        <v>854</v>
      </c>
      <c r="AV419" s="1" t="s">
        <v>862</v>
      </c>
      <c r="AW419" s="1" t="s">
        <v>862</v>
      </c>
      <c r="AX419" s="1" t="s">
        <v>844</v>
      </c>
      <c r="AY419" s="1"/>
      <c r="AZ419" s="1"/>
      <c r="BA419" s="1"/>
      <c r="BB419" s="1"/>
      <c r="BC419" s="1"/>
      <c r="BD419" s="1"/>
      <c r="BE419" s="147">
        <f t="shared" si="9"/>
        <v>54269</v>
      </c>
      <c r="BF419" t="s">
        <v>193</v>
      </c>
    </row>
    <row r="420" spans="1:58" ht="15.75" thickBot="1" x14ac:dyDescent="0.3">
      <c r="A420" s="3" t="s">
        <v>217</v>
      </c>
      <c r="B420" s="3" t="s">
        <v>733</v>
      </c>
      <c r="C420" s="4" t="s">
        <v>715</v>
      </c>
      <c r="D420" s="1" t="s">
        <v>917</v>
      </c>
      <c r="E420" s="2" t="s">
        <v>838</v>
      </c>
      <c r="F420" s="1">
        <v>24</v>
      </c>
      <c r="G420" s="1">
        <v>6757</v>
      </c>
      <c r="H420" s="1">
        <v>1</v>
      </c>
      <c r="I420" s="1">
        <v>81087</v>
      </c>
      <c r="J420" s="1">
        <v>12</v>
      </c>
      <c r="K420" s="1"/>
      <c r="L420" s="1"/>
      <c r="M420" s="1"/>
      <c r="N420" s="1"/>
      <c r="O420" s="67">
        <v>6757</v>
      </c>
      <c r="P420" s="1">
        <v>6757</v>
      </c>
      <c r="Q420" s="1">
        <v>6757</v>
      </c>
      <c r="R420" s="1">
        <v>6757</v>
      </c>
      <c r="S420" s="1">
        <v>6757</v>
      </c>
      <c r="T420" s="1">
        <v>6757</v>
      </c>
      <c r="U420" s="1">
        <v>6757</v>
      </c>
      <c r="V420" s="1">
        <v>6757</v>
      </c>
      <c r="W420" s="1">
        <v>6757</v>
      </c>
      <c r="X420" s="1">
        <v>6757</v>
      </c>
      <c r="Y420" s="1">
        <v>6757</v>
      </c>
      <c r="Z420" s="1">
        <v>6757</v>
      </c>
      <c r="AA420" s="1"/>
      <c r="AB420" s="1"/>
      <c r="AC420" s="1"/>
      <c r="AD420" s="1"/>
      <c r="AE420" s="1"/>
      <c r="AF420" s="1"/>
      <c r="AG420" s="1"/>
      <c r="AH420" s="1"/>
      <c r="AI420" s="1"/>
      <c r="AJ420" s="1"/>
      <c r="AK420" s="1"/>
      <c r="AL420" s="1"/>
      <c r="AM420" s="1"/>
      <c r="AN420" s="1"/>
      <c r="AO420" s="1"/>
      <c r="AP420" s="1"/>
      <c r="AQ420" s="1"/>
      <c r="AR420" s="1" t="s">
        <v>839</v>
      </c>
      <c r="AS420" s="1" t="s">
        <v>952</v>
      </c>
      <c r="AT420" s="1" t="s">
        <v>953</v>
      </c>
      <c r="AU420" s="1" t="s">
        <v>854</v>
      </c>
      <c r="AV420" s="1" t="s">
        <v>863</v>
      </c>
      <c r="AW420" s="1" t="s">
        <v>863</v>
      </c>
      <c r="AX420" s="1" t="s">
        <v>872</v>
      </c>
      <c r="AY420" s="1"/>
      <c r="AZ420" s="1"/>
      <c r="BA420" s="1"/>
      <c r="BB420" s="1"/>
      <c r="BC420" s="1"/>
      <c r="BD420" s="1"/>
      <c r="BE420" s="147">
        <f t="shared" si="9"/>
        <v>81087</v>
      </c>
      <c r="BF420" t="s">
        <v>193</v>
      </c>
    </row>
    <row r="421" spans="1:58" ht="15.75" thickBot="1" x14ac:dyDescent="0.3">
      <c r="A421" s="3" t="s">
        <v>215</v>
      </c>
      <c r="B421" s="3" t="s">
        <v>734</v>
      </c>
      <c r="C421" s="4" t="s">
        <v>714</v>
      </c>
      <c r="D421" s="1" t="s">
        <v>917</v>
      </c>
      <c r="E421" s="2" t="s">
        <v>838</v>
      </c>
      <c r="F421" s="1">
        <v>1246</v>
      </c>
      <c r="G421" s="1">
        <v>6116</v>
      </c>
      <c r="H421" s="1">
        <v>1</v>
      </c>
      <c r="I421" s="1">
        <v>61160</v>
      </c>
      <c r="J421" s="1">
        <v>10</v>
      </c>
      <c r="K421" s="1"/>
      <c r="L421" s="1"/>
      <c r="M421" s="1"/>
      <c r="N421" s="1"/>
      <c r="O421" s="67">
        <v>6116</v>
      </c>
      <c r="P421" s="1">
        <v>6116</v>
      </c>
      <c r="Q421" s="1">
        <v>6116</v>
      </c>
      <c r="R421" s="1">
        <v>6116</v>
      </c>
      <c r="S421" s="1">
        <v>6116</v>
      </c>
      <c r="T421" s="1">
        <v>6116</v>
      </c>
      <c r="U421" s="1">
        <v>6116</v>
      </c>
      <c r="V421" s="1">
        <v>6116</v>
      </c>
      <c r="W421" s="1">
        <v>6116</v>
      </c>
      <c r="X421" s="1">
        <v>6116</v>
      </c>
      <c r="Y421" s="1"/>
      <c r="Z421" s="1"/>
      <c r="AA421" s="1"/>
      <c r="AB421" s="1"/>
      <c r="AC421" s="1"/>
      <c r="AD421" s="1"/>
      <c r="AE421" s="1"/>
      <c r="AF421" s="1"/>
      <c r="AG421" s="1"/>
      <c r="AH421" s="1"/>
      <c r="AI421" s="1"/>
      <c r="AJ421" s="1"/>
      <c r="AK421" s="1"/>
      <c r="AL421" s="1"/>
      <c r="AM421" s="1"/>
      <c r="AN421" s="1"/>
      <c r="AO421" s="1"/>
      <c r="AP421" s="1"/>
      <c r="AQ421" s="1"/>
      <c r="AR421" s="1" t="s">
        <v>839</v>
      </c>
      <c r="AS421" s="1" t="s">
        <v>952</v>
      </c>
      <c r="AT421" s="1" t="s">
        <v>953</v>
      </c>
      <c r="AU421" s="1" t="s">
        <v>854</v>
      </c>
      <c r="AV421" s="1" t="s">
        <v>933</v>
      </c>
      <c r="AW421" s="1" t="s">
        <v>933</v>
      </c>
      <c r="AX421" s="1" t="s">
        <v>877</v>
      </c>
      <c r="AY421" s="1"/>
      <c r="AZ421" s="1"/>
      <c r="BA421" s="1"/>
      <c r="BB421" s="1"/>
      <c r="BC421" s="1"/>
      <c r="BD421" s="1"/>
      <c r="BE421" s="147">
        <f t="shared" si="9"/>
        <v>61160</v>
      </c>
      <c r="BF421" t="s">
        <v>193</v>
      </c>
    </row>
    <row r="422" spans="1:58" ht="15.75" thickBot="1" x14ac:dyDescent="0.3">
      <c r="A422" s="3" t="s">
        <v>215</v>
      </c>
      <c r="B422" s="3" t="s">
        <v>730</v>
      </c>
      <c r="C422" s="4" t="s">
        <v>715</v>
      </c>
      <c r="D422" s="1" t="s">
        <v>917</v>
      </c>
      <c r="E422" s="2" t="s">
        <v>838</v>
      </c>
      <c r="F422" s="1">
        <v>670</v>
      </c>
      <c r="G422" s="1">
        <v>6111</v>
      </c>
      <c r="H422" s="1">
        <v>1</v>
      </c>
      <c r="I422" s="1">
        <v>91659</v>
      </c>
      <c r="J422" s="1">
        <v>15</v>
      </c>
      <c r="K422" s="1"/>
      <c r="L422" s="1"/>
      <c r="M422" s="1"/>
      <c r="N422" s="1"/>
      <c r="O422" s="67">
        <v>6111</v>
      </c>
      <c r="P422" s="1">
        <v>6111</v>
      </c>
      <c r="Q422" s="1">
        <v>6111</v>
      </c>
      <c r="R422" s="1">
        <v>6111</v>
      </c>
      <c r="S422" s="1">
        <v>6111</v>
      </c>
      <c r="T422" s="1">
        <v>6111</v>
      </c>
      <c r="U422" s="1">
        <v>6111</v>
      </c>
      <c r="V422" s="1">
        <v>6111</v>
      </c>
      <c r="W422" s="1">
        <v>6111</v>
      </c>
      <c r="X422" s="1">
        <v>6111</v>
      </c>
      <c r="Y422" s="1">
        <v>6111</v>
      </c>
      <c r="Z422" s="1">
        <v>6111</v>
      </c>
      <c r="AA422" s="1">
        <v>6111</v>
      </c>
      <c r="AB422" s="1">
        <v>6111</v>
      </c>
      <c r="AC422" s="1">
        <v>6111</v>
      </c>
      <c r="AD422" s="1"/>
      <c r="AE422" s="1"/>
      <c r="AF422" s="1"/>
      <c r="AG422" s="1"/>
      <c r="AH422" s="1"/>
      <c r="AI422" s="1"/>
      <c r="AJ422" s="1"/>
      <c r="AK422" s="1"/>
      <c r="AL422" s="1"/>
      <c r="AM422" s="1"/>
      <c r="AN422" s="1"/>
      <c r="AO422" s="1"/>
      <c r="AP422" s="1"/>
      <c r="AQ422" s="1"/>
      <c r="AR422" s="1" t="s">
        <v>839</v>
      </c>
      <c r="AS422" s="1" t="s">
        <v>952</v>
      </c>
      <c r="AT422" s="1" t="s">
        <v>953</v>
      </c>
      <c r="AU422" s="1" t="s">
        <v>854</v>
      </c>
      <c r="AV422" s="1" t="s">
        <v>957</v>
      </c>
      <c r="AW422" s="1" t="s">
        <v>957</v>
      </c>
      <c r="AX422" s="1" t="s">
        <v>877</v>
      </c>
      <c r="AY422" s="1"/>
      <c r="AZ422" s="1"/>
      <c r="BA422" s="1"/>
      <c r="BB422" s="1"/>
      <c r="BC422" s="1"/>
      <c r="BD422" s="1"/>
      <c r="BE422" s="147">
        <f t="shared" si="9"/>
        <v>91659</v>
      </c>
      <c r="BF422" t="s">
        <v>193</v>
      </c>
    </row>
    <row r="423" spans="1:58" ht="15.75" thickBot="1" x14ac:dyDescent="0.3">
      <c r="A423" s="3" t="s">
        <v>207</v>
      </c>
      <c r="B423" s="3" t="s">
        <v>736</v>
      </c>
      <c r="C423" s="4" t="s">
        <v>715</v>
      </c>
      <c r="D423" s="1" t="s">
        <v>917</v>
      </c>
      <c r="E423" s="2" t="s">
        <v>838</v>
      </c>
      <c r="F423" s="1">
        <v>7</v>
      </c>
      <c r="G423" s="1">
        <v>5980</v>
      </c>
      <c r="H423" s="1">
        <v>1</v>
      </c>
      <c r="I423" s="1">
        <v>35880</v>
      </c>
      <c r="J423" s="1">
        <v>6</v>
      </c>
      <c r="K423" s="1"/>
      <c r="L423" s="1"/>
      <c r="M423" s="1"/>
      <c r="N423" s="1"/>
      <c r="O423" s="67">
        <v>5980</v>
      </c>
      <c r="P423" s="1">
        <v>5980</v>
      </c>
      <c r="Q423" s="1">
        <v>5980</v>
      </c>
      <c r="R423" s="1">
        <v>5980</v>
      </c>
      <c r="S423" s="1">
        <v>5980</v>
      </c>
      <c r="T423" s="1">
        <v>5980</v>
      </c>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t="s">
        <v>839</v>
      </c>
      <c r="AS423" s="1" t="s">
        <v>952</v>
      </c>
      <c r="AT423" s="1" t="s">
        <v>953</v>
      </c>
      <c r="AU423" s="1" t="s">
        <v>854</v>
      </c>
      <c r="AV423" s="1" t="s">
        <v>867</v>
      </c>
      <c r="AW423" s="1" t="s">
        <v>867</v>
      </c>
      <c r="AX423" s="1" t="s">
        <v>844</v>
      </c>
      <c r="AY423" s="1"/>
      <c r="AZ423" s="1"/>
      <c r="BA423" s="1"/>
      <c r="BB423" s="1"/>
      <c r="BC423" s="1"/>
      <c r="BD423" s="1"/>
      <c r="BE423" s="147">
        <f t="shared" si="9"/>
        <v>35880</v>
      </c>
      <c r="BF423" t="s">
        <v>193</v>
      </c>
    </row>
    <row r="424" spans="1:58" ht="15.75" thickBot="1" x14ac:dyDescent="0.3">
      <c r="A424" s="3" t="s">
        <v>215</v>
      </c>
      <c r="B424" s="3" t="s">
        <v>729</v>
      </c>
      <c r="C424" s="4" t="s">
        <v>715</v>
      </c>
      <c r="D424" s="1" t="s">
        <v>917</v>
      </c>
      <c r="E424" s="2" t="s">
        <v>838</v>
      </c>
      <c r="F424" s="1">
        <v>303</v>
      </c>
      <c r="G424" s="1">
        <v>5432</v>
      </c>
      <c r="H424" s="1">
        <v>1</v>
      </c>
      <c r="I424" s="1">
        <v>54320</v>
      </c>
      <c r="J424" s="1">
        <v>10</v>
      </c>
      <c r="K424" s="1"/>
      <c r="L424" s="1"/>
      <c r="M424" s="1"/>
      <c r="N424" s="1"/>
      <c r="O424" s="67">
        <v>5432</v>
      </c>
      <c r="P424" s="1">
        <v>5432</v>
      </c>
      <c r="Q424" s="1">
        <v>5432</v>
      </c>
      <c r="R424" s="1">
        <v>5432</v>
      </c>
      <c r="S424" s="1">
        <v>5432</v>
      </c>
      <c r="T424" s="1">
        <v>5432</v>
      </c>
      <c r="U424" s="1">
        <v>5432</v>
      </c>
      <c r="V424" s="1">
        <v>5432</v>
      </c>
      <c r="W424" s="1">
        <v>5432</v>
      </c>
      <c r="X424" s="1">
        <v>5432</v>
      </c>
      <c r="Y424" s="1"/>
      <c r="Z424" s="1"/>
      <c r="AA424" s="1"/>
      <c r="AB424" s="1"/>
      <c r="AC424" s="1"/>
      <c r="AD424" s="1"/>
      <c r="AE424" s="1"/>
      <c r="AF424" s="1"/>
      <c r="AG424" s="1"/>
      <c r="AH424" s="1"/>
      <c r="AI424" s="1"/>
      <c r="AJ424" s="1"/>
      <c r="AK424" s="1"/>
      <c r="AL424" s="1"/>
      <c r="AM424" s="1"/>
      <c r="AN424" s="1"/>
      <c r="AO424" s="1"/>
      <c r="AP424" s="1"/>
      <c r="AQ424" s="1"/>
      <c r="AR424" s="1" t="s">
        <v>839</v>
      </c>
      <c r="AS424" s="1" t="s">
        <v>952</v>
      </c>
      <c r="AT424" s="1" t="s">
        <v>953</v>
      </c>
      <c r="AU424" s="1" t="s">
        <v>854</v>
      </c>
      <c r="AV424" s="1" t="s">
        <v>933</v>
      </c>
      <c r="AW424" s="1" t="s">
        <v>933</v>
      </c>
      <c r="AX424" s="1" t="s">
        <v>877</v>
      </c>
      <c r="AY424" s="1"/>
      <c r="AZ424" s="1"/>
      <c r="BA424" s="1"/>
      <c r="BB424" s="1"/>
      <c r="BC424" s="1"/>
      <c r="BD424" s="1"/>
      <c r="BE424" s="147">
        <f t="shared" si="9"/>
        <v>54320</v>
      </c>
      <c r="BF424" t="s">
        <v>193</v>
      </c>
    </row>
    <row r="425" spans="1:58" ht="15.75" thickBot="1" x14ac:dyDescent="0.3">
      <c r="A425" s="3" t="s">
        <v>207</v>
      </c>
      <c r="B425" s="3" t="s">
        <v>737</v>
      </c>
      <c r="C425" s="4" t="s">
        <v>712</v>
      </c>
      <c r="D425" s="1" t="s">
        <v>838</v>
      </c>
      <c r="E425" s="2" t="s">
        <v>838</v>
      </c>
      <c r="F425" s="1">
        <v>157</v>
      </c>
      <c r="G425" s="1">
        <v>4801</v>
      </c>
      <c r="H425" s="1">
        <v>1</v>
      </c>
      <c r="I425" s="1">
        <v>42253</v>
      </c>
      <c r="J425" s="1">
        <v>11</v>
      </c>
      <c r="K425" s="1"/>
      <c r="L425" s="1"/>
      <c r="M425" s="1"/>
      <c r="N425" s="1"/>
      <c r="O425" s="67">
        <v>3841</v>
      </c>
      <c r="P425" s="1">
        <v>3841</v>
      </c>
      <c r="Q425" s="1">
        <v>3841</v>
      </c>
      <c r="R425" s="1">
        <v>3841</v>
      </c>
      <c r="S425" s="1">
        <v>3841</v>
      </c>
      <c r="T425" s="1">
        <v>3841</v>
      </c>
      <c r="U425" s="1">
        <v>3841</v>
      </c>
      <c r="V425" s="1">
        <v>3841</v>
      </c>
      <c r="W425" s="1">
        <v>3841</v>
      </c>
      <c r="X425" s="1">
        <v>3841</v>
      </c>
      <c r="Y425" s="1">
        <v>3841</v>
      </c>
      <c r="Z425" s="1"/>
      <c r="AA425" s="1"/>
      <c r="AB425" s="1"/>
      <c r="AC425" s="1"/>
      <c r="AD425" s="1"/>
      <c r="AE425" s="1"/>
      <c r="AF425" s="1"/>
      <c r="AG425" s="1"/>
      <c r="AH425" s="1"/>
      <c r="AI425" s="1"/>
      <c r="AJ425" s="1"/>
      <c r="AK425" s="1"/>
      <c r="AL425" s="1"/>
      <c r="AM425" s="1"/>
      <c r="AN425" s="1"/>
      <c r="AO425" s="1"/>
      <c r="AP425" s="1"/>
      <c r="AQ425" s="1"/>
      <c r="AR425" s="1" t="s">
        <v>839</v>
      </c>
      <c r="AS425" s="1" t="s">
        <v>952</v>
      </c>
      <c r="AT425" s="1" t="s">
        <v>953</v>
      </c>
      <c r="AU425" s="1" t="s">
        <v>854</v>
      </c>
      <c r="AV425" s="1" t="s">
        <v>864</v>
      </c>
      <c r="AW425" s="1" t="s">
        <v>864</v>
      </c>
      <c r="AX425" s="1" t="s">
        <v>844</v>
      </c>
      <c r="AY425" s="1"/>
      <c r="AZ425" s="1"/>
      <c r="BA425" s="1"/>
      <c r="BB425" s="1"/>
      <c r="BC425" s="1"/>
      <c r="BD425" s="1"/>
      <c r="BE425" s="147">
        <f t="shared" si="9"/>
        <v>42253</v>
      </c>
      <c r="BF425" t="s">
        <v>816</v>
      </c>
    </row>
    <row r="426" spans="1:58" ht="15.75" thickBot="1" x14ac:dyDescent="0.3">
      <c r="A426" s="3" t="s">
        <v>207</v>
      </c>
      <c r="B426" s="3" t="s">
        <v>720</v>
      </c>
      <c r="C426" s="4" t="s">
        <v>716</v>
      </c>
      <c r="D426" s="1" t="s">
        <v>917</v>
      </c>
      <c r="E426" s="2" t="s">
        <v>838</v>
      </c>
      <c r="F426" s="1">
        <v>23</v>
      </c>
      <c r="G426" s="1">
        <v>4539</v>
      </c>
      <c r="H426" s="1">
        <v>1</v>
      </c>
      <c r="I426" s="1">
        <v>49927</v>
      </c>
      <c r="J426" s="1">
        <v>11</v>
      </c>
      <c r="K426" s="1"/>
      <c r="L426" s="1"/>
      <c r="M426" s="1"/>
      <c r="N426" s="1"/>
      <c r="O426" s="67">
        <v>4539</v>
      </c>
      <c r="P426" s="1">
        <v>4539</v>
      </c>
      <c r="Q426" s="1">
        <v>4539</v>
      </c>
      <c r="R426" s="1">
        <v>4539</v>
      </c>
      <c r="S426" s="1">
        <v>4539</v>
      </c>
      <c r="T426" s="1">
        <v>4539</v>
      </c>
      <c r="U426" s="1">
        <v>4539</v>
      </c>
      <c r="V426" s="1">
        <v>4539</v>
      </c>
      <c r="W426" s="1">
        <v>4539</v>
      </c>
      <c r="X426" s="1">
        <v>4539</v>
      </c>
      <c r="Y426" s="1">
        <v>4539</v>
      </c>
      <c r="Z426" s="1"/>
      <c r="AA426" s="1"/>
      <c r="AB426" s="1"/>
      <c r="AC426" s="1"/>
      <c r="AD426" s="1"/>
      <c r="AE426" s="1"/>
      <c r="AF426" s="1"/>
      <c r="AG426" s="1"/>
      <c r="AH426" s="1"/>
      <c r="AI426" s="1"/>
      <c r="AJ426" s="1"/>
      <c r="AK426" s="1"/>
      <c r="AL426" s="1"/>
      <c r="AM426" s="1"/>
      <c r="AN426" s="1"/>
      <c r="AO426" s="1"/>
      <c r="AP426" s="1"/>
      <c r="AQ426" s="1"/>
      <c r="AR426" s="1" t="s">
        <v>839</v>
      </c>
      <c r="AS426" s="1" t="s">
        <v>952</v>
      </c>
      <c r="AT426" s="1" t="s">
        <v>953</v>
      </c>
      <c r="AU426" s="1" t="s">
        <v>854</v>
      </c>
      <c r="AV426" s="1" t="s">
        <v>864</v>
      </c>
      <c r="AW426" s="1" t="s">
        <v>864</v>
      </c>
      <c r="AX426" s="1" t="s">
        <v>844</v>
      </c>
      <c r="AY426" s="1"/>
      <c r="AZ426" s="1"/>
      <c r="BA426" s="1"/>
      <c r="BB426" s="1"/>
      <c r="BC426" s="1"/>
      <c r="BD426" s="1"/>
      <c r="BE426" s="147">
        <f t="shared" si="9"/>
        <v>49927</v>
      </c>
      <c r="BF426" t="s">
        <v>193</v>
      </c>
    </row>
    <row r="427" spans="1:58" ht="15.75" thickBot="1" x14ac:dyDescent="0.3">
      <c r="A427" s="3" t="s">
        <v>215</v>
      </c>
      <c r="B427" s="3" t="s">
        <v>730</v>
      </c>
      <c r="C427" s="4" t="s">
        <v>716</v>
      </c>
      <c r="D427" s="1" t="s">
        <v>917</v>
      </c>
      <c r="E427" s="2" t="s">
        <v>838</v>
      </c>
      <c r="F427" s="1">
        <v>279</v>
      </c>
      <c r="G427" s="1">
        <v>4213</v>
      </c>
      <c r="H427" s="1">
        <v>1</v>
      </c>
      <c r="I427" s="1">
        <v>63193</v>
      </c>
      <c r="J427" s="1">
        <v>15</v>
      </c>
      <c r="K427" s="1"/>
      <c r="L427" s="1"/>
      <c r="M427" s="1"/>
      <c r="N427" s="1"/>
      <c r="O427" s="67">
        <v>4213</v>
      </c>
      <c r="P427" s="1">
        <v>4213</v>
      </c>
      <c r="Q427" s="1">
        <v>4213</v>
      </c>
      <c r="R427" s="1">
        <v>4213</v>
      </c>
      <c r="S427" s="1">
        <v>4213</v>
      </c>
      <c r="T427" s="1">
        <v>4213</v>
      </c>
      <c r="U427" s="1">
        <v>4213</v>
      </c>
      <c r="V427" s="1">
        <v>4213</v>
      </c>
      <c r="W427" s="1">
        <v>4213</v>
      </c>
      <c r="X427" s="1">
        <v>4213</v>
      </c>
      <c r="Y427" s="1">
        <v>4213</v>
      </c>
      <c r="Z427" s="1">
        <v>4213</v>
      </c>
      <c r="AA427" s="1">
        <v>4213</v>
      </c>
      <c r="AB427" s="1">
        <v>4213</v>
      </c>
      <c r="AC427" s="1">
        <v>4213</v>
      </c>
      <c r="AD427" s="1"/>
      <c r="AE427" s="1"/>
      <c r="AF427" s="1"/>
      <c r="AG427" s="1"/>
      <c r="AH427" s="1"/>
      <c r="AI427" s="1"/>
      <c r="AJ427" s="1"/>
      <c r="AK427" s="1"/>
      <c r="AL427" s="1"/>
      <c r="AM427" s="1"/>
      <c r="AN427" s="1"/>
      <c r="AO427" s="1"/>
      <c r="AP427" s="1"/>
      <c r="AQ427" s="1"/>
      <c r="AR427" s="1" t="s">
        <v>839</v>
      </c>
      <c r="AS427" s="1" t="s">
        <v>952</v>
      </c>
      <c r="AT427" s="1" t="s">
        <v>953</v>
      </c>
      <c r="AU427" s="1" t="s">
        <v>854</v>
      </c>
      <c r="AV427" s="1" t="s">
        <v>957</v>
      </c>
      <c r="AW427" s="1" t="s">
        <v>957</v>
      </c>
      <c r="AX427" s="1" t="s">
        <v>877</v>
      </c>
      <c r="AY427" s="1"/>
      <c r="AZ427" s="1"/>
      <c r="BA427" s="1"/>
      <c r="BB427" s="1"/>
      <c r="BC427" s="1"/>
      <c r="BD427" s="1"/>
      <c r="BE427" s="147">
        <f t="shared" si="9"/>
        <v>63193</v>
      </c>
      <c r="BF427" t="s">
        <v>193</v>
      </c>
    </row>
    <row r="428" spans="1:58" ht="15.75" thickBot="1" x14ac:dyDescent="0.3">
      <c r="A428" s="3" t="s">
        <v>267</v>
      </c>
      <c r="B428" s="3" t="s">
        <v>738</v>
      </c>
      <c r="C428" s="4" t="s">
        <v>716</v>
      </c>
      <c r="D428" s="1" t="s">
        <v>917</v>
      </c>
      <c r="E428" s="2" t="s">
        <v>838</v>
      </c>
      <c r="F428" s="1">
        <v>149</v>
      </c>
      <c r="G428" s="1">
        <v>4190</v>
      </c>
      <c r="H428" s="1">
        <v>1</v>
      </c>
      <c r="I428" s="1">
        <v>66630</v>
      </c>
      <c r="J428" s="1">
        <v>20</v>
      </c>
      <c r="K428" s="1"/>
      <c r="L428" s="1"/>
      <c r="M428" s="1"/>
      <c r="N428" s="1"/>
      <c r="O428" s="67">
        <v>4190</v>
      </c>
      <c r="P428" s="1">
        <v>4190</v>
      </c>
      <c r="Q428" s="1">
        <v>4190</v>
      </c>
      <c r="R428" s="1">
        <v>4190</v>
      </c>
      <c r="S428" s="1">
        <v>4190</v>
      </c>
      <c r="T428" s="1">
        <v>4190</v>
      </c>
      <c r="U428" s="1">
        <v>4190</v>
      </c>
      <c r="V428" s="1">
        <v>4190</v>
      </c>
      <c r="W428" s="1">
        <v>4190</v>
      </c>
      <c r="X428" s="1">
        <v>2658</v>
      </c>
      <c r="Y428" s="1">
        <v>2658</v>
      </c>
      <c r="Z428" s="1">
        <v>2658</v>
      </c>
      <c r="AA428" s="1">
        <v>2619</v>
      </c>
      <c r="AB428" s="1">
        <v>2619</v>
      </c>
      <c r="AC428" s="1">
        <v>2619</v>
      </c>
      <c r="AD428" s="1">
        <v>2619</v>
      </c>
      <c r="AE428" s="1">
        <v>2619</v>
      </c>
      <c r="AF428" s="1">
        <v>2619</v>
      </c>
      <c r="AG428" s="1">
        <v>2619</v>
      </c>
      <c r="AH428" s="1">
        <v>2619</v>
      </c>
      <c r="AI428" s="1"/>
      <c r="AJ428" s="1"/>
      <c r="AK428" s="1"/>
      <c r="AL428" s="1"/>
      <c r="AM428" s="1"/>
      <c r="AN428" s="1"/>
      <c r="AO428" s="1"/>
      <c r="AP428" s="1"/>
      <c r="AQ428" s="1"/>
      <c r="AR428" s="1" t="s">
        <v>839</v>
      </c>
      <c r="AS428" s="1" t="s">
        <v>952</v>
      </c>
      <c r="AT428" s="1" t="s">
        <v>953</v>
      </c>
      <c r="AU428" s="1" t="s">
        <v>854</v>
      </c>
      <c r="AV428" s="1" t="s">
        <v>954</v>
      </c>
      <c r="AW428" s="1" t="s">
        <v>954</v>
      </c>
      <c r="AX428" s="1" t="s">
        <v>879</v>
      </c>
      <c r="AY428" s="1"/>
      <c r="AZ428" s="1"/>
      <c r="BA428" s="1"/>
      <c r="BB428" s="1"/>
      <c r="BC428" s="1"/>
      <c r="BD428" s="1"/>
      <c r="BE428" s="147">
        <f t="shared" si="9"/>
        <v>66630</v>
      </c>
      <c r="BF428" t="s">
        <v>193</v>
      </c>
    </row>
    <row r="429" spans="1:58" ht="15.75" thickBot="1" x14ac:dyDescent="0.3">
      <c r="A429" s="3" t="s">
        <v>267</v>
      </c>
      <c r="B429" s="3" t="s">
        <v>738</v>
      </c>
      <c r="C429" s="4" t="s">
        <v>715</v>
      </c>
      <c r="D429" s="1" t="s">
        <v>917</v>
      </c>
      <c r="E429" s="2" t="s">
        <v>838</v>
      </c>
      <c r="F429" s="1">
        <v>287</v>
      </c>
      <c r="G429" s="1">
        <v>3851</v>
      </c>
      <c r="H429" s="1">
        <v>1</v>
      </c>
      <c r="I429" s="1">
        <v>64435</v>
      </c>
      <c r="J429" s="1">
        <v>20</v>
      </c>
      <c r="K429" s="1"/>
      <c r="L429" s="1"/>
      <c r="M429" s="1"/>
      <c r="N429" s="1"/>
      <c r="O429" s="67">
        <v>3851</v>
      </c>
      <c r="P429" s="1">
        <v>3851</v>
      </c>
      <c r="Q429" s="1">
        <v>3851</v>
      </c>
      <c r="R429" s="1">
        <v>3851</v>
      </c>
      <c r="S429" s="1">
        <v>3851</v>
      </c>
      <c r="T429" s="1">
        <v>3851</v>
      </c>
      <c r="U429" s="1">
        <v>3851</v>
      </c>
      <c r="V429" s="1">
        <v>3851</v>
      </c>
      <c r="W429" s="1">
        <v>3851</v>
      </c>
      <c r="X429" s="1">
        <v>3851</v>
      </c>
      <c r="Y429" s="1">
        <v>2601</v>
      </c>
      <c r="Z429" s="1">
        <v>2601</v>
      </c>
      <c r="AA429" s="1">
        <v>2601</v>
      </c>
      <c r="AB429" s="1">
        <v>2588</v>
      </c>
      <c r="AC429" s="1">
        <v>2588</v>
      </c>
      <c r="AD429" s="1">
        <v>2588</v>
      </c>
      <c r="AE429" s="1">
        <v>2588</v>
      </c>
      <c r="AF429" s="1">
        <v>2588</v>
      </c>
      <c r="AG429" s="1">
        <v>2588</v>
      </c>
      <c r="AH429" s="1">
        <v>2588</v>
      </c>
      <c r="AI429" s="1"/>
      <c r="AJ429" s="1"/>
      <c r="AK429" s="1"/>
      <c r="AL429" s="1"/>
      <c r="AM429" s="1"/>
      <c r="AN429" s="1"/>
      <c r="AO429" s="1"/>
      <c r="AP429" s="1"/>
      <c r="AQ429" s="1"/>
      <c r="AR429" s="1" t="s">
        <v>839</v>
      </c>
      <c r="AS429" s="1" t="s">
        <v>952</v>
      </c>
      <c r="AT429" s="1" t="s">
        <v>953</v>
      </c>
      <c r="AU429" s="1" t="s">
        <v>854</v>
      </c>
      <c r="AV429" s="1" t="s">
        <v>954</v>
      </c>
      <c r="AW429" s="1" t="s">
        <v>954</v>
      </c>
      <c r="AX429" s="1" t="s">
        <v>879</v>
      </c>
      <c r="AY429" s="1"/>
      <c r="AZ429" s="1"/>
      <c r="BA429" s="1"/>
      <c r="BB429" s="1"/>
      <c r="BC429" s="1"/>
      <c r="BD429" s="1"/>
      <c r="BE429" s="147">
        <f t="shared" si="9"/>
        <v>64435</v>
      </c>
      <c r="BF429" t="s">
        <v>193</v>
      </c>
    </row>
    <row r="430" spans="1:58" ht="15.75" thickBot="1" x14ac:dyDescent="0.3">
      <c r="A430" s="3" t="s">
        <v>207</v>
      </c>
      <c r="B430" s="3" t="s">
        <v>737</v>
      </c>
      <c r="C430" s="4" t="s">
        <v>714</v>
      </c>
      <c r="D430" s="1" t="s">
        <v>917</v>
      </c>
      <c r="E430" s="2" t="s">
        <v>838</v>
      </c>
      <c r="F430" s="1">
        <v>97</v>
      </c>
      <c r="G430" s="1">
        <v>3171</v>
      </c>
      <c r="H430" s="1">
        <v>1</v>
      </c>
      <c r="I430" s="1">
        <v>34877</v>
      </c>
      <c r="J430" s="1">
        <v>11</v>
      </c>
      <c r="K430" s="1"/>
      <c r="L430" s="1"/>
      <c r="M430" s="1"/>
      <c r="N430" s="1"/>
      <c r="O430" s="67">
        <v>3171</v>
      </c>
      <c r="P430" s="1">
        <v>3171</v>
      </c>
      <c r="Q430" s="1">
        <v>3171</v>
      </c>
      <c r="R430" s="1">
        <v>3171</v>
      </c>
      <c r="S430" s="1">
        <v>3171</v>
      </c>
      <c r="T430" s="1">
        <v>3171</v>
      </c>
      <c r="U430" s="1">
        <v>3171</v>
      </c>
      <c r="V430" s="1">
        <v>3171</v>
      </c>
      <c r="W430" s="1">
        <v>3171</v>
      </c>
      <c r="X430" s="1">
        <v>3171</v>
      </c>
      <c r="Y430" s="1">
        <v>3171</v>
      </c>
      <c r="Z430" s="1"/>
      <c r="AA430" s="1"/>
      <c r="AB430" s="1"/>
      <c r="AC430" s="1"/>
      <c r="AD430" s="1"/>
      <c r="AE430" s="1"/>
      <c r="AF430" s="1"/>
      <c r="AG430" s="1"/>
      <c r="AH430" s="1"/>
      <c r="AI430" s="1"/>
      <c r="AJ430" s="1"/>
      <c r="AK430" s="1"/>
      <c r="AL430" s="1"/>
      <c r="AM430" s="1"/>
      <c r="AN430" s="1"/>
      <c r="AO430" s="1"/>
      <c r="AP430" s="1"/>
      <c r="AQ430" s="1"/>
      <c r="AR430" s="1" t="s">
        <v>839</v>
      </c>
      <c r="AS430" s="1" t="s">
        <v>952</v>
      </c>
      <c r="AT430" s="1" t="s">
        <v>953</v>
      </c>
      <c r="AU430" s="1" t="s">
        <v>854</v>
      </c>
      <c r="AV430" s="1" t="s">
        <v>864</v>
      </c>
      <c r="AW430" s="1" t="s">
        <v>864</v>
      </c>
      <c r="AX430" s="1" t="s">
        <v>844</v>
      </c>
      <c r="AY430" s="1"/>
      <c r="AZ430" s="1"/>
      <c r="BA430" s="1"/>
      <c r="BB430" s="1"/>
      <c r="BC430" s="1"/>
      <c r="BD430" s="1"/>
      <c r="BE430" s="147">
        <f t="shared" si="9"/>
        <v>34877</v>
      </c>
      <c r="BF430" t="s">
        <v>193</v>
      </c>
    </row>
    <row r="431" spans="1:58" ht="15.75" thickBot="1" x14ac:dyDescent="0.3">
      <c r="A431" s="3" t="s">
        <v>215</v>
      </c>
      <c r="B431" s="3" t="s">
        <v>731</v>
      </c>
      <c r="C431" s="4" t="s">
        <v>715</v>
      </c>
      <c r="D431" s="1" t="s">
        <v>917</v>
      </c>
      <c r="E431" s="2" t="s">
        <v>838</v>
      </c>
      <c r="F431" s="1">
        <v>493</v>
      </c>
      <c r="G431" s="1">
        <v>3096</v>
      </c>
      <c r="H431" s="1">
        <v>1</v>
      </c>
      <c r="I431" s="1">
        <v>30960</v>
      </c>
      <c r="J431" s="1">
        <v>10</v>
      </c>
      <c r="K431" s="1"/>
      <c r="L431" s="1"/>
      <c r="M431" s="1"/>
      <c r="N431" s="1"/>
      <c r="O431" s="67">
        <v>3096</v>
      </c>
      <c r="P431" s="1">
        <v>3096</v>
      </c>
      <c r="Q431" s="1">
        <v>3096</v>
      </c>
      <c r="R431" s="1">
        <v>3096</v>
      </c>
      <c r="S431" s="1">
        <v>3096</v>
      </c>
      <c r="T431" s="1">
        <v>3096</v>
      </c>
      <c r="U431" s="1">
        <v>3096</v>
      </c>
      <c r="V431" s="1">
        <v>3096</v>
      </c>
      <c r="W431" s="1">
        <v>3096</v>
      </c>
      <c r="X431" s="1">
        <v>3096</v>
      </c>
      <c r="Y431" s="1"/>
      <c r="Z431" s="1"/>
      <c r="AA431" s="1"/>
      <c r="AB431" s="1"/>
      <c r="AC431" s="1"/>
      <c r="AD431" s="1"/>
      <c r="AE431" s="1"/>
      <c r="AF431" s="1"/>
      <c r="AG431" s="1"/>
      <c r="AH431" s="1"/>
      <c r="AI431" s="1"/>
      <c r="AJ431" s="1"/>
      <c r="AK431" s="1"/>
      <c r="AL431" s="1"/>
      <c r="AM431" s="1"/>
      <c r="AN431" s="1"/>
      <c r="AO431" s="1"/>
      <c r="AP431" s="1"/>
      <c r="AQ431" s="1"/>
      <c r="AR431" s="1" t="s">
        <v>839</v>
      </c>
      <c r="AS431" s="1" t="s">
        <v>952</v>
      </c>
      <c r="AT431" s="1" t="s">
        <v>953</v>
      </c>
      <c r="AU431" s="1" t="s">
        <v>854</v>
      </c>
      <c r="AV431" s="1" t="s">
        <v>930</v>
      </c>
      <c r="AW431" s="1" t="s">
        <v>930</v>
      </c>
      <c r="AX431" s="1" t="s">
        <v>877</v>
      </c>
      <c r="AY431" s="1"/>
      <c r="AZ431" s="1"/>
      <c r="BA431" s="1"/>
      <c r="BB431" s="1"/>
      <c r="BC431" s="1"/>
      <c r="BD431" s="1"/>
      <c r="BE431" s="147">
        <f t="shared" si="9"/>
        <v>30960</v>
      </c>
      <c r="BF431" t="s">
        <v>193</v>
      </c>
    </row>
    <row r="432" spans="1:58" ht="15.75" thickBot="1" x14ac:dyDescent="0.3">
      <c r="A432" s="3" t="s">
        <v>215</v>
      </c>
      <c r="B432" s="3" t="s">
        <v>732</v>
      </c>
      <c r="C432" s="4" t="s">
        <v>715</v>
      </c>
      <c r="D432" s="1" t="s">
        <v>917</v>
      </c>
      <c r="E432" s="2" t="s">
        <v>838</v>
      </c>
      <c r="F432" s="1">
        <v>319</v>
      </c>
      <c r="G432" s="1">
        <v>2037</v>
      </c>
      <c r="H432" s="1">
        <v>1</v>
      </c>
      <c r="I432" s="1">
        <v>20366</v>
      </c>
      <c r="J432" s="1">
        <v>10</v>
      </c>
      <c r="K432" s="1"/>
      <c r="L432" s="1"/>
      <c r="M432" s="1"/>
      <c r="N432" s="1"/>
      <c r="O432" s="67">
        <v>2037</v>
      </c>
      <c r="P432" s="1">
        <v>2037</v>
      </c>
      <c r="Q432" s="1">
        <v>2037</v>
      </c>
      <c r="R432" s="1">
        <v>2037</v>
      </c>
      <c r="S432" s="1">
        <v>2037</v>
      </c>
      <c r="T432" s="1">
        <v>2037</v>
      </c>
      <c r="U432" s="1">
        <v>2037</v>
      </c>
      <c r="V432" s="1">
        <v>2037</v>
      </c>
      <c r="W432" s="1">
        <v>2037</v>
      </c>
      <c r="X432" s="1">
        <v>2037</v>
      </c>
      <c r="Y432" s="1"/>
      <c r="Z432" s="1"/>
      <c r="AA432" s="1"/>
      <c r="AB432" s="1"/>
      <c r="AC432" s="1"/>
      <c r="AD432" s="1"/>
      <c r="AE432" s="1"/>
      <c r="AF432" s="1"/>
      <c r="AG432" s="1"/>
      <c r="AH432" s="1"/>
      <c r="AI432" s="1"/>
      <c r="AJ432" s="1"/>
      <c r="AK432" s="1"/>
      <c r="AL432" s="1"/>
      <c r="AM432" s="1"/>
      <c r="AN432" s="1"/>
      <c r="AO432" s="1"/>
      <c r="AP432" s="1"/>
      <c r="AQ432" s="1"/>
      <c r="AR432" s="1" t="s">
        <v>839</v>
      </c>
      <c r="AS432" s="1" t="s">
        <v>952</v>
      </c>
      <c r="AT432" s="1" t="s">
        <v>953</v>
      </c>
      <c r="AU432" s="1" t="s">
        <v>854</v>
      </c>
      <c r="AV432" s="1" t="s">
        <v>930</v>
      </c>
      <c r="AW432" s="1" t="s">
        <v>930</v>
      </c>
      <c r="AX432" s="1" t="s">
        <v>877</v>
      </c>
      <c r="AY432" s="1"/>
      <c r="AZ432" s="1"/>
      <c r="BA432" s="1"/>
      <c r="BB432" s="1"/>
      <c r="BC432" s="1"/>
      <c r="BD432" s="1"/>
      <c r="BE432" s="147">
        <f t="shared" si="9"/>
        <v>20366</v>
      </c>
      <c r="BF432" t="s">
        <v>193</v>
      </c>
    </row>
    <row r="433" spans="1:58" ht="15.75" thickBot="1" x14ac:dyDescent="0.3">
      <c r="A433" s="3" t="s">
        <v>267</v>
      </c>
      <c r="B433" s="3" t="s">
        <v>728</v>
      </c>
      <c r="C433" s="4" t="s">
        <v>716</v>
      </c>
      <c r="D433" s="1" t="s">
        <v>917</v>
      </c>
      <c r="E433" s="2" t="s">
        <v>838</v>
      </c>
      <c r="F433" s="1">
        <v>24</v>
      </c>
      <c r="G433" s="1">
        <v>2019</v>
      </c>
      <c r="H433" s="1">
        <v>1</v>
      </c>
      <c r="I433" s="1">
        <v>32885</v>
      </c>
      <c r="J433" s="1">
        <v>20</v>
      </c>
      <c r="K433" s="1"/>
      <c r="L433" s="1"/>
      <c r="M433" s="1"/>
      <c r="N433" s="1"/>
      <c r="O433" s="67">
        <v>2019</v>
      </c>
      <c r="P433" s="1">
        <v>2019</v>
      </c>
      <c r="Q433" s="1">
        <v>2019</v>
      </c>
      <c r="R433" s="1">
        <v>2019</v>
      </c>
      <c r="S433" s="1">
        <v>2019</v>
      </c>
      <c r="T433" s="1">
        <v>2019</v>
      </c>
      <c r="U433" s="1">
        <v>2019</v>
      </c>
      <c r="V433" s="1">
        <v>2019</v>
      </c>
      <c r="W433" s="1">
        <v>2019</v>
      </c>
      <c r="X433" s="1">
        <v>1338</v>
      </c>
      <c r="Y433" s="1">
        <v>1338</v>
      </c>
      <c r="Z433" s="1">
        <v>1338</v>
      </c>
      <c r="AA433" s="1">
        <v>1338</v>
      </c>
      <c r="AB433" s="1">
        <v>1338</v>
      </c>
      <c r="AC433" s="1">
        <v>1338</v>
      </c>
      <c r="AD433" s="1">
        <v>1338</v>
      </c>
      <c r="AE433" s="1">
        <v>1338</v>
      </c>
      <c r="AF433" s="1">
        <v>1338</v>
      </c>
      <c r="AG433" s="1">
        <v>1338</v>
      </c>
      <c r="AH433" s="1">
        <v>1338</v>
      </c>
      <c r="AI433" s="1"/>
      <c r="AJ433" s="1"/>
      <c r="AK433" s="1"/>
      <c r="AL433" s="1"/>
      <c r="AM433" s="1"/>
      <c r="AN433" s="1"/>
      <c r="AO433" s="1"/>
      <c r="AP433" s="1"/>
      <c r="AQ433" s="1"/>
      <c r="AR433" s="1" t="s">
        <v>839</v>
      </c>
      <c r="AS433" s="1" t="s">
        <v>952</v>
      </c>
      <c r="AT433" s="1" t="s">
        <v>953</v>
      </c>
      <c r="AU433" s="1" t="s">
        <v>854</v>
      </c>
      <c r="AV433" s="1" t="s">
        <v>954</v>
      </c>
      <c r="AW433" s="1" t="s">
        <v>954</v>
      </c>
      <c r="AX433" s="1" t="s">
        <v>879</v>
      </c>
      <c r="AY433" s="1"/>
      <c r="AZ433" s="1"/>
      <c r="BA433" s="1"/>
      <c r="BB433" s="1"/>
      <c r="BC433" s="1"/>
      <c r="BD433" s="1"/>
      <c r="BE433" s="147">
        <f t="shared" si="9"/>
        <v>32885</v>
      </c>
      <c r="BF433" t="s">
        <v>193</v>
      </c>
    </row>
    <row r="434" spans="1:58" ht="15.75" thickBot="1" x14ac:dyDescent="0.3">
      <c r="A434" s="3" t="s">
        <v>217</v>
      </c>
      <c r="B434" s="3" t="s">
        <v>727</v>
      </c>
      <c r="C434" s="4" t="s">
        <v>715</v>
      </c>
      <c r="D434" s="1" t="s">
        <v>917</v>
      </c>
      <c r="E434" s="2" t="s">
        <v>838</v>
      </c>
      <c r="F434" s="1">
        <v>20</v>
      </c>
      <c r="G434" s="1">
        <v>2004</v>
      </c>
      <c r="H434" s="1">
        <v>1</v>
      </c>
      <c r="I434" s="1">
        <v>13483</v>
      </c>
      <c r="J434" s="1">
        <v>17</v>
      </c>
      <c r="K434" s="1"/>
      <c r="L434" s="1"/>
      <c r="M434" s="1"/>
      <c r="N434" s="1"/>
      <c r="O434" s="67">
        <v>2004</v>
      </c>
      <c r="P434" s="1">
        <v>2004</v>
      </c>
      <c r="Q434" s="1">
        <v>2004</v>
      </c>
      <c r="R434" s="1">
        <v>2004</v>
      </c>
      <c r="S434" s="1">
        <v>2004</v>
      </c>
      <c r="T434" s="1">
        <v>2004</v>
      </c>
      <c r="U434" s="1">
        <v>133</v>
      </c>
      <c r="V434" s="1">
        <v>133</v>
      </c>
      <c r="W434" s="1">
        <v>133</v>
      </c>
      <c r="X434" s="1">
        <v>133</v>
      </c>
      <c r="Y434" s="1">
        <v>133</v>
      </c>
      <c r="Z434" s="1">
        <v>133</v>
      </c>
      <c r="AA434" s="1">
        <v>133</v>
      </c>
      <c r="AB434" s="1">
        <v>133</v>
      </c>
      <c r="AC434" s="1">
        <v>133</v>
      </c>
      <c r="AD434" s="1">
        <v>133</v>
      </c>
      <c r="AE434" s="1">
        <v>133</v>
      </c>
      <c r="AF434" s="1"/>
      <c r="AG434" s="1"/>
      <c r="AH434" s="1"/>
      <c r="AI434" s="1"/>
      <c r="AJ434" s="1"/>
      <c r="AK434" s="1"/>
      <c r="AL434" s="1"/>
      <c r="AM434" s="1"/>
      <c r="AN434" s="1"/>
      <c r="AO434" s="1"/>
      <c r="AP434" s="1"/>
      <c r="AQ434" s="1"/>
      <c r="AR434" s="1" t="s">
        <v>839</v>
      </c>
      <c r="AS434" s="1" t="s">
        <v>952</v>
      </c>
      <c r="AT434" s="1" t="s">
        <v>953</v>
      </c>
      <c r="AU434" s="1" t="s">
        <v>854</v>
      </c>
      <c r="AV434" s="1" t="s">
        <v>871</v>
      </c>
      <c r="AW434" s="1" t="s">
        <v>871</v>
      </c>
      <c r="AX434" s="1" t="s">
        <v>872</v>
      </c>
      <c r="AY434" s="1"/>
      <c r="AZ434" s="1"/>
      <c r="BA434" s="1"/>
      <c r="BB434" s="1"/>
      <c r="BC434" s="1"/>
      <c r="BD434" s="1"/>
      <c r="BE434" s="147">
        <f t="shared" si="9"/>
        <v>13483</v>
      </c>
      <c r="BF434" t="s">
        <v>193</v>
      </c>
    </row>
    <row r="435" spans="1:58" ht="15.75" thickBot="1" x14ac:dyDescent="0.3">
      <c r="A435" s="3" t="s">
        <v>215</v>
      </c>
      <c r="B435" s="3" t="s">
        <v>734</v>
      </c>
      <c r="C435" s="4" t="s">
        <v>715</v>
      </c>
      <c r="D435" s="1" t="s">
        <v>917</v>
      </c>
      <c r="E435" s="2" t="s">
        <v>838</v>
      </c>
      <c r="F435" s="1">
        <v>451</v>
      </c>
      <c r="G435" s="1">
        <v>1481</v>
      </c>
      <c r="H435" s="1">
        <v>1</v>
      </c>
      <c r="I435" s="1">
        <v>14811</v>
      </c>
      <c r="J435" s="1">
        <v>10</v>
      </c>
      <c r="K435" s="1"/>
      <c r="L435" s="1"/>
      <c r="M435" s="1"/>
      <c r="N435" s="1"/>
      <c r="O435" s="67">
        <v>1481</v>
      </c>
      <c r="P435" s="1">
        <v>1481</v>
      </c>
      <c r="Q435" s="1">
        <v>1481</v>
      </c>
      <c r="R435" s="1">
        <v>1481</v>
      </c>
      <c r="S435" s="1">
        <v>1481</v>
      </c>
      <c r="T435" s="1">
        <v>1481</v>
      </c>
      <c r="U435" s="1">
        <v>1481</v>
      </c>
      <c r="V435" s="1">
        <v>1481</v>
      </c>
      <c r="W435" s="1">
        <v>1481</v>
      </c>
      <c r="X435" s="1">
        <v>1481</v>
      </c>
      <c r="Y435" s="1"/>
      <c r="Z435" s="1"/>
      <c r="AA435" s="1"/>
      <c r="AB435" s="1"/>
      <c r="AC435" s="1"/>
      <c r="AD435" s="1"/>
      <c r="AE435" s="1"/>
      <c r="AF435" s="1"/>
      <c r="AG435" s="1"/>
      <c r="AH435" s="1"/>
      <c r="AI435" s="1"/>
      <c r="AJ435" s="1"/>
      <c r="AK435" s="1"/>
      <c r="AL435" s="1"/>
      <c r="AM435" s="1"/>
      <c r="AN435" s="1"/>
      <c r="AO435" s="1"/>
      <c r="AP435" s="1"/>
      <c r="AQ435" s="1"/>
      <c r="AR435" s="1" t="s">
        <v>839</v>
      </c>
      <c r="AS435" s="1" t="s">
        <v>952</v>
      </c>
      <c r="AT435" s="1" t="s">
        <v>953</v>
      </c>
      <c r="AU435" s="1" t="s">
        <v>854</v>
      </c>
      <c r="AV435" s="1" t="s">
        <v>933</v>
      </c>
      <c r="AW435" s="1" t="s">
        <v>933</v>
      </c>
      <c r="AX435" s="1" t="s">
        <v>877</v>
      </c>
      <c r="AY435" s="1"/>
      <c r="AZ435" s="1"/>
      <c r="BA435" s="1"/>
      <c r="BB435" s="1"/>
      <c r="BC435" s="1"/>
      <c r="BD435" s="1"/>
      <c r="BE435" s="147">
        <f t="shared" si="9"/>
        <v>14811</v>
      </c>
      <c r="BF435" t="s">
        <v>193</v>
      </c>
    </row>
    <row r="436" spans="1:58" ht="15.75" thickBot="1" x14ac:dyDescent="0.3">
      <c r="A436" s="3" t="s">
        <v>207</v>
      </c>
      <c r="B436" s="3" t="s">
        <v>721</v>
      </c>
      <c r="C436" s="4" t="s">
        <v>716</v>
      </c>
      <c r="D436" s="1" t="s">
        <v>917</v>
      </c>
      <c r="E436" s="2" t="s">
        <v>838</v>
      </c>
      <c r="F436" s="1">
        <v>31</v>
      </c>
      <c r="G436" s="1">
        <v>1320</v>
      </c>
      <c r="H436" s="1">
        <v>1</v>
      </c>
      <c r="I436" s="1">
        <v>3960</v>
      </c>
      <c r="J436" s="1">
        <v>3</v>
      </c>
      <c r="K436" s="1"/>
      <c r="L436" s="1"/>
      <c r="M436" s="1"/>
      <c r="N436" s="1"/>
      <c r="O436" s="67">
        <v>1320</v>
      </c>
      <c r="P436" s="1">
        <v>1320</v>
      </c>
      <c r="Q436" s="1">
        <v>1320</v>
      </c>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t="s">
        <v>839</v>
      </c>
      <c r="AS436" s="1" t="s">
        <v>952</v>
      </c>
      <c r="AT436" s="1" t="s">
        <v>953</v>
      </c>
      <c r="AU436" s="1" t="s">
        <v>854</v>
      </c>
      <c r="AV436" s="1" t="s">
        <v>865</v>
      </c>
      <c r="AW436" s="1" t="s">
        <v>865</v>
      </c>
      <c r="AX436" s="1" t="s">
        <v>844</v>
      </c>
      <c r="AY436" s="1"/>
      <c r="AZ436" s="1"/>
      <c r="BA436" s="1"/>
      <c r="BB436" s="1"/>
      <c r="BC436" s="1"/>
      <c r="BD436" s="1"/>
      <c r="BE436" s="147">
        <f t="shared" si="9"/>
        <v>3960</v>
      </c>
      <c r="BF436" t="s">
        <v>193</v>
      </c>
    </row>
    <row r="437" spans="1:58" ht="15.75" thickBot="1" x14ac:dyDescent="0.3">
      <c r="A437" s="3" t="s">
        <v>267</v>
      </c>
      <c r="B437" s="3" t="s">
        <v>739</v>
      </c>
      <c r="C437" s="4" t="s">
        <v>715</v>
      </c>
      <c r="D437" s="1" t="s">
        <v>917</v>
      </c>
      <c r="E437" s="2" t="s">
        <v>838</v>
      </c>
      <c r="F437" s="1">
        <v>3</v>
      </c>
      <c r="G437" s="1">
        <v>947</v>
      </c>
      <c r="H437" s="1">
        <v>1</v>
      </c>
      <c r="I437" s="1">
        <v>18938</v>
      </c>
      <c r="J437" s="1">
        <v>20</v>
      </c>
      <c r="K437" s="1"/>
      <c r="L437" s="1"/>
      <c r="M437" s="1"/>
      <c r="N437" s="1"/>
      <c r="O437" s="67">
        <v>947</v>
      </c>
      <c r="P437" s="1">
        <v>947</v>
      </c>
      <c r="Q437" s="1">
        <v>947</v>
      </c>
      <c r="R437" s="1">
        <v>947</v>
      </c>
      <c r="S437" s="1">
        <v>947</v>
      </c>
      <c r="T437" s="1">
        <v>947</v>
      </c>
      <c r="U437" s="1">
        <v>947</v>
      </c>
      <c r="V437" s="1">
        <v>947</v>
      </c>
      <c r="W437" s="1">
        <v>947</v>
      </c>
      <c r="X437" s="1">
        <v>947</v>
      </c>
      <c r="Y437" s="1">
        <v>947</v>
      </c>
      <c r="Z437" s="1">
        <v>947</v>
      </c>
      <c r="AA437" s="1">
        <v>947</v>
      </c>
      <c r="AB437" s="1">
        <v>947</v>
      </c>
      <c r="AC437" s="1">
        <v>947</v>
      </c>
      <c r="AD437" s="1">
        <v>947</v>
      </c>
      <c r="AE437" s="1">
        <v>947</v>
      </c>
      <c r="AF437" s="1">
        <v>947</v>
      </c>
      <c r="AG437" s="1">
        <v>947</v>
      </c>
      <c r="AH437" s="1">
        <v>947</v>
      </c>
      <c r="AI437" s="1"/>
      <c r="AJ437" s="1"/>
      <c r="AK437" s="1"/>
      <c r="AL437" s="1"/>
      <c r="AM437" s="1"/>
      <c r="AN437" s="1"/>
      <c r="AO437" s="1"/>
      <c r="AP437" s="1"/>
      <c r="AQ437" s="1"/>
      <c r="AR437" s="1" t="s">
        <v>839</v>
      </c>
      <c r="AS437" s="1" t="s">
        <v>952</v>
      </c>
      <c r="AT437" s="1" t="s">
        <v>953</v>
      </c>
      <c r="AU437" s="1" t="s">
        <v>854</v>
      </c>
      <c r="AV437" s="1" t="s">
        <v>932</v>
      </c>
      <c r="AW437" s="1" t="s">
        <v>932</v>
      </c>
      <c r="AX437" s="1" t="s">
        <v>879</v>
      </c>
      <c r="AY437" s="1"/>
      <c r="AZ437" s="1"/>
      <c r="BA437" s="1"/>
      <c r="BB437" s="1"/>
      <c r="BC437" s="1"/>
      <c r="BD437" s="1"/>
      <c r="BE437" s="147">
        <f t="shared" si="9"/>
        <v>18938</v>
      </c>
      <c r="BF437" t="s">
        <v>193</v>
      </c>
    </row>
    <row r="438" spans="1:58" ht="15.75" thickBot="1" x14ac:dyDescent="0.3">
      <c r="A438" s="3" t="s">
        <v>207</v>
      </c>
      <c r="B438" s="3" t="s">
        <v>723</v>
      </c>
      <c r="C438" s="4" t="s">
        <v>715</v>
      </c>
      <c r="D438" s="1" t="s">
        <v>917</v>
      </c>
      <c r="E438" s="2" t="s">
        <v>838</v>
      </c>
      <c r="F438" s="1">
        <v>141</v>
      </c>
      <c r="G438" s="1">
        <v>690</v>
      </c>
      <c r="H438" s="1">
        <v>1</v>
      </c>
      <c r="I438" s="1">
        <v>13800</v>
      </c>
      <c r="J438" s="1">
        <v>20</v>
      </c>
      <c r="K438" s="1"/>
      <c r="L438" s="1"/>
      <c r="M438" s="1"/>
      <c r="N438" s="1"/>
      <c r="O438" s="67">
        <v>690</v>
      </c>
      <c r="P438" s="1">
        <v>690</v>
      </c>
      <c r="Q438" s="1">
        <v>690</v>
      </c>
      <c r="R438" s="1">
        <v>690</v>
      </c>
      <c r="S438" s="1">
        <v>690</v>
      </c>
      <c r="T438" s="1">
        <v>690</v>
      </c>
      <c r="U438" s="1">
        <v>690</v>
      </c>
      <c r="V438" s="1">
        <v>690</v>
      </c>
      <c r="W438" s="1">
        <v>690</v>
      </c>
      <c r="X438" s="1">
        <v>690</v>
      </c>
      <c r="Y438" s="1">
        <v>690</v>
      </c>
      <c r="Z438" s="1">
        <v>690</v>
      </c>
      <c r="AA438" s="1">
        <v>690</v>
      </c>
      <c r="AB438" s="1">
        <v>690</v>
      </c>
      <c r="AC438" s="1">
        <v>690</v>
      </c>
      <c r="AD438" s="1">
        <v>690</v>
      </c>
      <c r="AE438" s="1">
        <v>690</v>
      </c>
      <c r="AF438" s="1">
        <v>690</v>
      </c>
      <c r="AG438" s="1">
        <v>690</v>
      </c>
      <c r="AH438" s="1">
        <v>690</v>
      </c>
      <c r="AI438" s="1"/>
      <c r="AJ438" s="1"/>
      <c r="AK438" s="1"/>
      <c r="AL438" s="1"/>
      <c r="AM438" s="1"/>
      <c r="AN438" s="1"/>
      <c r="AO438" s="1"/>
      <c r="AP438" s="1"/>
      <c r="AQ438" s="1"/>
      <c r="AR438" s="1" t="s">
        <v>839</v>
      </c>
      <c r="AS438" s="1" t="s">
        <v>952</v>
      </c>
      <c r="AT438" s="1" t="s">
        <v>953</v>
      </c>
      <c r="AU438" s="1" t="s">
        <v>854</v>
      </c>
      <c r="AV438" s="1" t="s">
        <v>955</v>
      </c>
      <c r="AW438" s="1" t="s">
        <v>955</v>
      </c>
      <c r="AX438" s="1" t="s">
        <v>844</v>
      </c>
      <c r="AY438" s="1"/>
      <c r="AZ438" s="1"/>
      <c r="BA438" s="1"/>
      <c r="BB438" s="1"/>
      <c r="BC438" s="1"/>
      <c r="BD438" s="1"/>
      <c r="BE438" s="147">
        <f t="shared" si="9"/>
        <v>13800</v>
      </c>
      <c r="BF438" t="s">
        <v>193</v>
      </c>
    </row>
    <row r="439" spans="1:58" ht="15.75" thickBot="1" x14ac:dyDescent="0.3">
      <c r="A439" s="3" t="s">
        <v>267</v>
      </c>
      <c r="B439" s="3" t="s">
        <v>740</v>
      </c>
      <c r="C439" s="4" t="s">
        <v>715</v>
      </c>
      <c r="D439" s="1" t="s">
        <v>917</v>
      </c>
      <c r="E439" s="2" t="s">
        <v>838</v>
      </c>
      <c r="F439" s="1">
        <v>6</v>
      </c>
      <c r="G439" s="1">
        <v>531</v>
      </c>
      <c r="H439" s="1">
        <v>1</v>
      </c>
      <c r="I439" s="1">
        <v>10613</v>
      </c>
      <c r="J439" s="1">
        <v>20</v>
      </c>
      <c r="K439" s="1"/>
      <c r="L439" s="1"/>
      <c r="M439" s="1"/>
      <c r="N439" s="1"/>
      <c r="O439" s="67">
        <v>531</v>
      </c>
      <c r="P439" s="1">
        <v>531</v>
      </c>
      <c r="Q439" s="1">
        <v>531</v>
      </c>
      <c r="R439" s="1">
        <v>531</v>
      </c>
      <c r="S439" s="1">
        <v>531</v>
      </c>
      <c r="T439" s="1">
        <v>531</v>
      </c>
      <c r="U439" s="1">
        <v>531</v>
      </c>
      <c r="V439" s="1">
        <v>531</v>
      </c>
      <c r="W439" s="1">
        <v>531</v>
      </c>
      <c r="X439" s="1">
        <v>531</v>
      </c>
      <c r="Y439" s="1">
        <v>531</v>
      </c>
      <c r="Z439" s="1">
        <v>531</v>
      </c>
      <c r="AA439" s="1">
        <v>531</v>
      </c>
      <c r="AB439" s="1">
        <v>531</v>
      </c>
      <c r="AC439" s="1">
        <v>531</v>
      </c>
      <c r="AD439" s="1">
        <v>531</v>
      </c>
      <c r="AE439" s="1">
        <v>531</v>
      </c>
      <c r="AF439" s="1">
        <v>531</v>
      </c>
      <c r="AG439" s="1">
        <v>531</v>
      </c>
      <c r="AH439" s="1">
        <v>531</v>
      </c>
      <c r="AI439" s="1"/>
      <c r="AJ439" s="1"/>
      <c r="AK439" s="1"/>
      <c r="AL439" s="1"/>
      <c r="AM439" s="1"/>
      <c r="AN439" s="1"/>
      <c r="AO439" s="1"/>
      <c r="AP439" s="1"/>
      <c r="AQ439" s="1"/>
      <c r="AR439" s="1" t="s">
        <v>839</v>
      </c>
      <c r="AS439" s="1" t="s">
        <v>952</v>
      </c>
      <c r="AT439" s="1" t="s">
        <v>953</v>
      </c>
      <c r="AU439" s="1" t="s">
        <v>854</v>
      </c>
      <c r="AV439" s="1" t="s">
        <v>932</v>
      </c>
      <c r="AW439" s="1" t="s">
        <v>932</v>
      </c>
      <c r="AX439" s="1" t="s">
        <v>879</v>
      </c>
      <c r="AY439" s="1"/>
      <c r="AZ439" s="1"/>
      <c r="BA439" s="1"/>
      <c r="BB439" s="1"/>
      <c r="BC439" s="1"/>
      <c r="BD439" s="1"/>
      <c r="BE439" s="147">
        <f t="shared" si="9"/>
        <v>10613</v>
      </c>
      <c r="BF439" t="s">
        <v>193</v>
      </c>
    </row>
    <row r="440" spans="1:58" ht="15.75" thickBot="1" x14ac:dyDescent="0.3">
      <c r="A440" s="3" t="s">
        <v>217</v>
      </c>
      <c r="B440" s="3" t="s">
        <v>741</v>
      </c>
      <c r="C440" s="4" t="s">
        <v>716</v>
      </c>
      <c r="D440" s="1" t="s">
        <v>917</v>
      </c>
      <c r="E440" s="2" t="s">
        <v>838</v>
      </c>
      <c r="F440" s="1">
        <v>14</v>
      </c>
      <c r="G440" s="1">
        <v>499</v>
      </c>
      <c r="H440" s="1">
        <v>1</v>
      </c>
      <c r="I440" s="1">
        <v>10975</v>
      </c>
      <c r="J440" s="1">
        <v>22</v>
      </c>
      <c r="K440" s="1"/>
      <c r="L440" s="1"/>
      <c r="M440" s="1"/>
      <c r="N440" s="1"/>
      <c r="O440" s="67">
        <v>499</v>
      </c>
      <c r="P440" s="1">
        <v>499</v>
      </c>
      <c r="Q440" s="1">
        <v>499</v>
      </c>
      <c r="R440" s="1">
        <v>499</v>
      </c>
      <c r="S440" s="1">
        <v>499</v>
      </c>
      <c r="T440" s="1">
        <v>499</v>
      </c>
      <c r="U440" s="1">
        <v>499</v>
      </c>
      <c r="V440" s="1">
        <v>499</v>
      </c>
      <c r="W440" s="1">
        <v>499</v>
      </c>
      <c r="X440" s="1">
        <v>499</v>
      </c>
      <c r="Y440" s="1">
        <v>499</v>
      </c>
      <c r="Z440" s="1">
        <v>499</v>
      </c>
      <c r="AA440" s="1">
        <v>499</v>
      </c>
      <c r="AB440" s="1">
        <v>499</v>
      </c>
      <c r="AC440" s="1">
        <v>499</v>
      </c>
      <c r="AD440" s="1">
        <v>499</v>
      </c>
      <c r="AE440" s="1">
        <v>499</v>
      </c>
      <c r="AF440" s="1">
        <v>499</v>
      </c>
      <c r="AG440" s="1">
        <v>499</v>
      </c>
      <c r="AH440" s="1">
        <v>499</v>
      </c>
      <c r="AI440" s="1">
        <v>499</v>
      </c>
      <c r="AJ440" s="1">
        <v>499</v>
      </c>
      <c r="AK440" s="1"/>
      <c r="AL440" s="1"/>
      <c r="AM440" s="1"/>
      <c r="AN440" s="1"/>
      <c r="AO440" s="1"/>
      <c r="AP440" s="1"/>
      <c r="AQ440" s="1"/>
      <c r="AR440" s="1" t="s">
        <v>839</v>
      </c>
      <c r="AS440" s="1" t="s">
        <v>952</v>
      </c>
      <c r="AT440" s="1" t="s">
        <v>953</v>
      </c>
      <c r="AU440" s="1" t="s">
        <v>854</v>
      </c>
      <c r="AV440" s="1" t="s">
        <v>871</v>
      </c>
      <c r="AW440" s="1" t="s">
        <v>871</v>
      </c>
      <c r="AX440" s="1" t="s">
        <v>872</v>
      </c>
      <c r="AY440" s="1"/>
      <c r="AZ440" s="1"/>
      <c r="BA440" s="1"/>
      <c r="BB440" s="1"/>
      <c r="BC440" s="1"/>
      <c r="BD440" s="1"/>
      <c r="BE440" s="147">
        <f t="shared" si="9"/>
        <v>10975</v>
      </c>
      <c r="BF440" t="s">
        <v>193</v>
      </c>
    </row>
    <row r="441" spans="1:58" ht="15.75" thickBot="1" x14ac:dyDescent="0.3">
      <c r="A441" s="3" t="s">
        <v>215</v>
      </c>
      <c r="B441" s="3" t="s">
        <v>729</v>
      </c>
      <c r="C441" s="4" t="s">
        <v>716</v>
      </c>
      <c r="D441" s="1" t="s">
        <v>917</v>
      </c>
      <c r="E441" s="2" t="s">
        <v>838</v>
      </c>
      <c r="F441" s="1">
        <v>6</v>
      </c>
      <c r="G441" s="1">
        <v>413</v>
      </c>
      <c r="H441" s="1">
        <v>1</v>
      </c>
      <c r="I441" s="1">
        <v>4134</v>
      </c>
      <c r="J441" s="1">
        <v>10</v>
      </c>
      <c r="K441" s="1"/>
      <c r="L441" s="1"/>
      <c r="M441" s="1"/>
      <c r="N441" s="1"/>
      <c r="O441" s="67">
        <v>413</v>
      </c>
      <c r="P441" s="1">
        <v>413</v>
      </c>
      <c r="Q441" s="1">
        <v>413</v>
      </c>
      <c r="R441" s="1">
        <v>413</v>
      </c>
      <c r="S441" s="1">
        <v>413</v>
      </c>
      <c r="T441" s="1">
        <v>413</v>
      </c>
      <c r="U441" s="1">
        <v>413</v>
      </c>
      <c r="V441" s="1">
        <v>413</v>
      </c>
      <c r="W441" s="1">
        <v>413</v>
      </c>
      <c r="X441" s="1">
        <v>413</v>
      </c>
      <c r="Y441" s="1"/>
      <c r="Z441" s="1"/>
      <c r="AA441" s="1"/>
      <c r="AB441" s="1"/>
      <c r="AC441" s="1"/>
      <c r="AD441" s="1"/>
      <c r="AE441" s="1"/>
      <c r="AF441" s="1"/>
      <c r="AG441" s="1"/>
      <c r="AH441" s="1"/>
      <c r="AI441" s="1"/>
      <c r="AJ441" s="1"/>
      <c r="AK441" s="1"/>
      <c r="AL441" s="1"/>
      <c r="AM441" s="1"/>
      <c r="AN441" s="1"/>
      <c r="AO441" s="1"/>
      <c r="AP441" s="1"/>
      <c r="AQ441" s="1"/>
      <c r="AR441" s="1" t="s">
        <v>839</v>
      </c>
      <c r="AS441" s="1" t="s">
        <v>952</v>
      </c>
      <c r="AT441" s="1" t="s">
        <v>953</v>
      </c>
      <c r="AU441" s="1" t="s">
        <v>854</v>
      </c>
      <c r="AV441" s="1" t="s">
        <v>933</v>
      </c>
      <c r="AW441" s="1" t="s">
        <v>933</v>
      </c>
      <c r="AX441" s="1" t="s">
        <v>877</v>
      </c>
      <c r="AY441" s="1"/>
      <c r="AZ441" s="1"/>
      <c r="BA441" s="1"/>
      <c r="BB441" s="1"/>
      <c r="BC441" s="1"/>
      <c r="BD441" s="1"/>
      <c r="BE441" s="147">
        <f t="shared" si="9"/>
        <v>4134</v>
      </c>
      <c r="BF441" t="s">
        <v>193</v>
      </c>
    </row>
    <row r="442" spans="1:58" ht="15.75" thickBot="1" x14ac:dyDescent="0.3">
      <c r="A442" s="3" t="s">
        <v>267</v>
      </c>
      <c r="B442" s="3" t="s">
        <v>742</v>
      </c>
      <c r="C442" s="4" t="s">
        <v>715</v>
      </c>
      <c r="D442" s="1" t="s">
        <v>917</v>
      </c>
      <c r="E442" s="2" t="s">
        <v>838</v>
      </c>
      <c r="F442" s="1">
        <v>4</v>
      </c>
      <c r="G442" s="1">
        <v>312</v>
      </c>
      <c r="H442" s="1">
        <v>1</v>
      </c>
      <c r="I442" s="1">
        <v>6250</v>
      </c>
      <c r="J442" s="1">
        <v>20</v>
      </c>
      <c r="K442" s="1"/>
      <c r="L442" s="1"/>
      <c r="M442" s="1"/>
      <c r="N442" s="1"/>
      <c r="O442" s="67">
        <v>312</v>
      </c>
      <c r="P442" s="1">
        <v>312</v>
      </c>
      <c r="Q442" s="1">
        <v>312</v>
      </c>
      <c r="R442" s="1">
        <v>312</v>
      </c>
      <c r="S442" s="1">
        <v>312</v>
      </c>
      <c r="T442" s="1">
        <v>312</v>
      </c>
      <c r="U442" s="1">
        <v>312</v>
      </c>
      <c r="V442" s="1">
        <v>312</v>
      </c>
      <c r="W442" s="1">
        <v>312</v>
      </c>
      <c r="X442" s="1">
        <v>312</v>
      </c>
      <c r="Y442" s="1">
        <v>312</v>
      </c>
      <c r="Z442" s="1">
        <v>312</v>
      </c>
      <c r="AA442" s="1">
        <v>312</v>
      </c>
      <c r="AB442" s="1">
        <v>312</v>
      </c>
      <c r="AC442" s="1">
        <v>312</v>
      </c>
      <c r="AD442" s="1">
        <v>312</v>
      </c>
      <c r="AE442" s="1">
        <v>312</v>
      </c>
      <c r="AF442" s="1">
        <v>312</v>
      </c>
      <c r="AG442" s="1">
        <v>312</v>
      </c>
      <c r="AH442" s="1">
        <v>312</v>
      </c>
      <c r="AI442" s="1"/>
      <c r="AJ442" s="1"/>
      <c r="AK442" s="1"/>
      <c r="AL442" s="1"/>
      <c r="AM442" s="1"/>
      <c r="AN442" s="1"/>
      <c r="AO442" s="1"/>
      <c r="AP442" s="1"/>
      <c r="AQ442" s="1"/>
      <c r="AR442" s="1" t="s">
        <v>839</v>
      </c>
      <c r="AS442" s="1" t="s">
        <v>952</v>
      </c>
      <c r="AT442" s="1" t="s">
        <v>953</v>
      </c>
      <c r="AU442" s="1" t="s">
        <v>854</v>
      </c>
      <c r="AV442" s="1" t="s">
        <v>932</v>
      </c>
      <c r="AW442" s="1" t="s">
        <v>932</v>
      </c>
      <c r="AX442" s="1" t="s">
        <v>879</v>
      </c>
      <c r="AY442" s="1"/>
      <c r="AZ442" s="1"/>
      <c r="BA442" s="1"/>
      <c r="BB442" s="1"/>
      <c r="BC442" s="1"/>
      <c r="BD442" s="1"/>
      <c r="BE442" s="147">
        <f t="shared" si="9"/>
        <v>6250</v>
      </c>
      <c r="BF442" t="s">
        <v>193</v>
      </c>
    </row>
    <row r="443" spans="1:58" ht="15.75" thickBot="1" x14ac:dyDescent="0.3">
      <c r="A443" s="3" t="s">
        <v>215</v>
      </c>
      <c r="B443" s="3" t="s">
        <v>731</v>
      </c>
      <c r="C443" s="4" t="s">
        <v>716</v>
      </c>
      <c r="D443" s="1" t="s">
        <v>917</v>
      </c>
      <c r="E443" s="2" t="s">
        <v>838</v>
      </c>
      <c r="F443" s="1">
        <v>63</v>
      </c>
      <c r="G443" s="1">
        <v>301</v>
      </c>
      <c r="H443" s="1">
        <v>1</v>
      </c>
      <c r="I443" s="1">
        <v>3005</v>
      </c>
      <c r="J443" s="1">
        <v>10</v>
      </c>
      <c r="K443" s="1"/>
      <c r="L443" s="1"/>
      <c r="M443" s="1"/>
      <c r="N443" s="1"/>
      <c r="O443" s="67">
        <v>301</v>
      </c>
      <c r="P443" s="1">
        <v>301</v>
      </c>
      <c r="Q443" s="1">
        <v>301</v>
      </c>
      <c r="R443" s="1">
        <v>301</v>
      </c>
      <c r="S443" s="1">
        <v>301</v>
      </c>
      <c r="T443" s="1">
        <v>301</v>
      </c>
      <c r="U443" s="1">
        <v>301</v>
      </c>
      <c r="V443" s="1">
        <v>301</v>
      </c>
      <c r="W443" s="1">
        <v>301</v>
      </c>
      <c r="X443" s="1">
        <v>301</v>
      </c>
      <c r="Y443" s="1"/>
      <c r="Z443" s="1"/>
      <c r="AA443" s="1"/>
      <c r="AB443" s="1"/>
      <c r="AC443" s="1"/>
      <c r="AD443" s="1"/>
      <c r="AE443" s="1"/>
      <c r="AF443" s="1"/>
      <c r="AG443" s="1"/>
      <c r="AH443" s="1"/>
      <c r="AI443" s="1"/>
      <c r="AJ443" s="1"/>
      <c r="AK443" s="1"/>
      <c r="AL443" s="1"/>
      <c r="AM443" s="1"/>
      <c r="AN443" s="1"/>
      <c r="AO443" s="1"/>
      <c r="AP443" s="1"/>
      <c r="AQ443" s="1"/>
      <c r="AR443" s="1" t="s">
        <v>839</v>
      </c>
      <c r="AS443" s="1" t="s">
        <v>952</v>
      </c>
      <c r="AT443" s="1" t="s">
        <v>953</v>
      </c>
      <c r="AU443" s="1" t="s">
        <v>854</v>
      </c>
      <c r="AV443" s="1" t="s">
        <v>930</v>
      </c>
      <c r="AW443" s="1" t="s">
        <v>930</v>
      </c>
      <c r="AX443" s="1" t="s">
        <v>877</v>
      </c>
      <c r="AY443" s="1"/>
      <c r="AZ443" s="1"/>
      <c r="BA443" s="1"/>
      <c r="BB443" s="1"/>
      <c r="BC443" s="1"/>
      <c r="BD443" s="1"/>
      <c r="BE443" s="147">
        <f t="shared" si="9"/>
        <v>3005</v>
      </c>
      <c r="BF443" t="s">
        <v>193</v>
      </c>
    </row>
    <row r="444" spans="1:58" ht="15.75" thickBot="1" x14ac:dyDescent="0.3">
      <c r="A444" s="3" t="s">
        <v>215</v>
      </c>
      <c r="B444" s="3" t="s">
        <v>734</v>
      </c>
      <c r="C444" s="4" t="s">
        <v>716</v>
      </c>
      <c r="D444" s="1" t="s">
        <v>917</v>
      </c>
      <c r="E444" s="2" t="s">
        <v>838</v>
      </c>
      <c r="F444" s="1">
        <v>134</v>
      </c>
      <c r="G444" s="1">
        <v>287</v>
      </c>
      <c r="H444" s="1">
        <v>1</v>
      </c>
      <c r="I444" s="1">
        <v>2868</v>
      </c>
      <c r="J444" s="1">
        <v>10</v>
      </c>
      <c r="K444" s="1"/>
      <c r="L444" s="1"/>
      <c r="M444" s="1"/>
      <c r="N444" s="1"/>
      <c r="O444" s="67">
        <v>287</v>
      </c>
      <c r="P444" s="1">
        <v>287</v>
      </c>
      <c r="Q444" s="1">
        <v>287</v>
      </c>
      <c r="R444" s="1">
        <v>287</v>
      </c>
      <c r="S444" s="1">
        <v>287</v>
      </c>
      <c r="T444" s="1">
        <v>287</v>
      </c>
      <c r="U444" s="1">
        <v>287</v>
      </c>
      <c r="V444" s="1">
        <v>287</v>
      </c>
      <c r="W444" s="1">
        <v>287</v>
      </c>
      <c r="X444" s="1">
        <v>287</v>
      </c>
      <c r="Y444" s="1"/>
      <c r="Z444" s="1"/>
      <c r="AA444" s="1"/>
      <c r="AB444" s="1"/>
      <c r="AC444" s="1"/>
      <c r="AD444" s="1"/>
      <c r="AE444" s="1"/>
      <c r="AF444" s="1"/>
      <c r="AG444" s="1"/>
      <c r="AH444" s="1"/>
      <c r="AI444" s="1"/>
      <c r="AJ444" s="1"/>
      <c r="AK444" s="1"/>
      <c r="AL444" s="1"/>
      <c r="AM444" s="1"/>
      <c r="AN444" s="1"/>
      <c r="AO444" s="1"/>
      <c r="AP444" s="1"/>
      <c r="AQ444" s="1"/>
      <c r="AR444" s="1" t="s">
        <v>839</v>
      </c>
      <c r="AS444" s="1" t="s">
        <v>952</v>
      </c>
      <c r="AT444" s="1" t="s">
        <v>953</v>
      </c>
      <c r="AU444" s="1" t="s">
        <v>854</v>
      </c>
      <c r="AV444" s="1" t="s">
        <v>933</v>
      </c>
      <c r="AW444" s="1" t="s">
        <v>933</v>
      </c>
      <c r="AX444" s="1" t="s">
        <v>877</v>
      </c>
      <c r="AY444" s="1"/>
      <c r="AZ444" s="1"/>
      <c r="BA444" s="1"/>
      <c r="BB444" s="1"/>
      <c r="BC444" s="1"/>
      <c r="BD444" s="1"/>
      <c r="BE444" s="147">
        <f t="shared" si="9"/>
        <v>2868</v>
      </c>
      <c r="BF444" t="s">
        <v>193</v>
      </c>
    </row>
    <row r="445" spans="1:58" ht="15.75" thickBot="1" x14ac:dyDescent="0.3">
      <c r="A445" s="3" t="s">
        <v>207</v>
      </c>
      <c r="B445" s="3" t="s">
        <v>737</v>
      </c>
      <c r="C445" s="4" t="s">
        <v>715</v>
      </c>
      <c r="D445" s="1" t="s">
        <v>917</v>
      </c>
      <c r="E445" s="2" t="s">
        <v>838</v>
      </c>
      <c r="F445" s="1">
        <v>1</v>
      </c>
      <c r="G445" s="1">
        <v>209</v>
      </c>
      <c r="H445" s="1">
        <v>1</v>
      </c>
      <c r="I445" s="1">
        <v>2301</v>
      </c>
      <c r="J445" s="1">
        <v>11</v>
      </c>
      <c r="K445" s="1"/>
      <c r="L445" s="1"/>
      <c r="M445" s="1"/>
      <c r="N445" s="1"/>
      <c r="O445" s="67">
        <v>209</v>
      </c>
      <c r="P445" s="1">
        <v>209</v>
      </c>
      <c r="Q445" s="1">
        <v>209</v>
      </c>
      <c r="R445" s="1">
        <v>209</v>
      </c>
      <c r="S445" s="1">
        <v>209</v>
      </c>
      <c r="T445" s="1">
        <v>209</v>
      </c>
      <c r="U445" s="1">
        <v>209</v>
      </c>
      <c r="V445" s="1">
        <v>209</v>
      </c>
      <c r="W445" s="1">
        <v>209</v>
      </c>
      <c r="X445" s="1">
        <v>209</v>
      </c>
      <c r="Y445" s="1">
        <v>209</v>
      </c>
      <c r="Z445" s="1"/>
      <c r="AA445" s="1"/>
      <c r="AB445" s="1"/>
      <c r="AC445" s="1"/>
      <c r="AD445" s="1"/>
      <c r="AE445" s="1"/>
      <c r="AF445" s="1"/>
      <c r="AG445" s="1"/>
      <c r="AH445" s="1"/>
      <c r="AI445" s="1"/>
      <c r="AJ445" s="1"/>
      <c r="AK445" s="1"/>
      <c r="AL445" s="1"/>
      <c r="AM445" s="1"/>
      <c r="AN445" s="1"/>
      <c r="AO445" s="1"/>
      <c r="AP445" s="1"/>
      <c r="AQ445" s="1"/>
      <c r="AR445" s="1" t="s">
        <v>839</v>
      </c>
      <c r="AS445" s="1" t="s">
        <v>952</v>
      </c>
      <c r="AT445" s="1" t="s">
        <v>953</v>
      </c>
      <c r="AU445" s="1" t="s">
        <v>854</v>
      </c>
      <c r="AV445" s="1" t="s">
        <v>864</v>
      </c>
      <c r="AW445" s="1" t="s">
        <v>864</v>
      </c>
      <c r="AX445" s="1" t="s">
        <v>844</v>
      </c>
      <c r="AY445" s="1"/>
      <c r="AZ445" s="1"/>
      <c r="BA445" s="1"/>
      <c r="BB445" s="1"/>
      <c r="BC445" s="1"/>
      <c r="BD445" s="1"/>
      <c r="BE445" s="147">
        <f t="shared" si="9"/>
        <v>2301</v>
      </c>
      <c r="BF445" t="s">
        <v>193</v>
      </c>
    </row>
    <row r="446" spans="1:58" ht="15.75" thickBot="1" x14ac:dyDescent="0.3">
      <c r="A446" s="3" t="s">
        <v>215</v>
      </c>
      <c r="B446" s="3" t="s">
        <v>732</v>
      </c>
      <c r="C446" s="4" t="s">
        <v>716</v>
      </c>
      <c r="D446" s="1" t="s">
        <v>917</v>
      </c>
      <c r="E446" s="2" t="s">
        <v>838</v>
      </c>
      <c r="F446" s="1">
        <v>54</v>
      </c>
      <c r="G446" s="1">
        <v>200</v>
      </c>
      <c r="H446" s="1">
        <v>1</v>
      </c>
      <c r="I446" s="1">
        <v>2000</v>
      </c>
      <c r="J446" s="1">
        <v>10</v>
      </c>
      <c r="K446" s="1"/>
      <c r="L446" s="1"/>
      <c r="M446" s="1"/>
      <c r="N446" s="1"/>
      <c r="O446" s="67">
        <v>200</v>
      </c>
      <c r="P446" s="1">
        <v>200</v>
      </c>
      <c r="Q446" s="1">
        <v>200</v>
      </c>
      <c r="R446" s="1">
        <v>200</v>
      </c>
      <c r="S446" s="1">
        <v>200</v>
      </c>
      <c r="T446" s="1">
        <v>200</v>
      </c>
      <c r="U446" s="1">
        <v>200</v>
      </c>
      <c r="V446" s="1">
        <v>200</v>
      </c>
      <c r="W446" s="1">
        <v>200</v>
      </c>
      <c r="X446" s="1">
        <v>200</v>
      </c>
      <c r="Y446" s="1"/>
      <c r="Z446" s="1"/>
      <c r="AA446" s="1"/>
      <c r="AB446" s="1"/>
      <c r="AC446" s="1"/>
      <c r="AD446" s="1"/>
      <c r="AE446" s="1"/>
      <c r="AF446" s="1"/>
      <c r="AG446" s="1"/>
      <c r="AH446" s="1"/>
      <c r="AI446" s="1"/>
      <c r="AJ446" s="1"/>
      <c r="AK446" s="1"/>
      <c r="AL446" s="1"/>
      <c r="AM446" s="1"/>
      <c r="AN446" s="1"/>
      <c r="AO446" s="1"/>
      <c r="AP446" s="1"/>
      <c r="AQ446" s="1"/>
      <c r="AR446" s="1" t="s">
        <v>839</v>
      </c>
      <c r="AS446" s="1" t="s">
        <v>952</v>
      </c>
      <c r="AT446" s="1" t="s">
        <v>953</v>
      </c>
      <c r="AU446" s="1" t="s">
        <v>854</v>
      </c>
      <c r="AV446" s="1" t="s">
        <v>930</v>
      </c>
      <c r="AW446" s="1" t="s">
        <v>930</v>
      </c>
      <c r="AX446" s="1" t="s">
        <v>877</v>
      </c>
      <c r="AY446" s="1"/>
      <c r="AZ446" s="1"/>
      <c r="BA446" s="1"/>
      <c r="BB446" s="1"/>
      <c r="BC446" s="1"/>
      <c r="BD446" s="1"/>
      <c r="BE446" s="147">
        <f t="shared" si="9"/>
        <v>2000</v>
      </c>
      <c r="BF446" t="s">
        <v>193</v>
      </c>
    </row>
    <row r="447" spans="1:58" ht="15.75" thickBot="1" x14ac:dyDescent="0.3">
      <c r="A447" s="3" t="s">
        <v>254</v>
      </c>
      <c r="B447" s="3" t="s">
        <v>726</v>
      </c>
      <c r="C447" s="4" t="s">
        <v>715</v>
      </c>
      <c r="D447" s="1" t="s">
        <v>917</v>
      </c>
      <c r="E447" s="2" t="s">
        <v>838</v>
      </c>
      <c r="F447" s="1">
        <v>67</v>
      </c>
      <c r="G447" s="1">
        <v>92</v>
      </c>
      <c r="H447" s="1">
        <v>1</v>
      </c>
      <c r="I447" s="1">
        <v>92</v>
      </c>
      <c r="J447" s="1">
        <v>14</v>
      </c>
      <c r="K447" s="1"/>
      <c r="L447" s="1"/>
      <c r="M447" s="1"/>
      <c r="N447" s="1"/>
      <c r="O447" s="67">
        <v>92</v>
      </c>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t="s">
        <v>839</v>
      </c>
      <c r="AS447" s="1" t="s">
        <v>952</v>
      </c>
      <c r="AT447" s="1" t="s">
        <v>953</v>
      </c>
      <c r="AU447" s="1" t="s">
        <v>854</v>
      </c>
      <c r="AV447" s="1" t="s">
        <v>956</v>
      </c>
      <c r="AW447" s="1" t="s">
        <v>956</v>
      </c>
      <c r="AX447" s="1" t="s">
        <v>846</v>
      </c>
      <c r="AY447" s="1"/>
      <c r="AZ447" s="1"/>
      <c r="BA447" s="1"/>
      <c r="BB447" s="1"/>
      <c r="BC447" s="1"/>
      <c r="BD447" s="1"/>
      <c r="BE447" s="147">
        <f t="shared" si="9"/>
        <v>92</v>
      </c>
      <c r="BF447" t="s">
        <v>193</v>
      </c>
    </row>
    <row r="448" spans="1:58" ht="15.75" thickBot="1" x14ac:dyDescent="0.3">
      <c r="A448" s="3" t="s">
        <v>254</v>
      </c>
      <c r="B448" s="3" t="s">
        <v>506</v>
      </c>
      <c r="C448" s="4" t="s">
        <v>716</v>
      </c>
      <c r="D448" s="1" t="s">
        <v>917</v>
      </c>
      <c r="E448" s="2" t="s">
        <v>838</v>
      </c>
      <c r="F448" s="1">
        <v>1</v>
      </c>
      <c r="G448" s="1">
        <v>52</v>
      </c>
      <c r="H448" s="1">
        <v>1</v>
      </c>
      <c r="I448" s="1">
        <v>52</v>
      </c>
      <c r="J448" s="1">
        <v>1</v>
      </c>
      <c r="K448" s="1"/>
      <c r="L448" s="1"/>
      <c r="M448" s="1"/>
      <c r="N448" s="1"/>
      <c r="O448" s="67">
        <v>52</v>
      </c>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t="s">
        <v>839</v>
      </c>
      <c r="AS448" s="1" t="s">
        <v>952</v>
      </c>
      <c r="AT448" s="1" t="s">
        <v>953</v>
      </c>
      <c r="AU448" s="1" t="s">
        <v>854</v>
      </c>
      <c r="AV448" s="1" t="s">
        <v>845</v>
      </c>
      <c r="AW448" s="1" t="s">
        <v>845</v>
      </c>
      <c r="AX448" s="1" t="s">
        <v>846</v>
      </c>
      <c r="AY448" s="1"/>
      <c r="AZ448" s="1"/>
      <c r="BA448" s="1"/>
      <c r="BB448" s="1"/>
      <c r="BC448" s="1"/>
      <c r="BD448" s="1"/>
      <c r="BE448" s="147">
        <f t="shared" si="9"/>
        <v>52</v>
      </c>
      <c r="BF448" t="s">
        <v>193</v>
      </c>
    </row>
    <row r="449" spans="1:58" ht="15.75" thickBot="1" x14ac:dyDescent="0.3">
      <c r="A449" s="3" t="s">
        <v>207</v>
      </c>
      <c r="B449" s="3" t="s">
        <v>743</v>
      </c>
      <c r="C449" s="4" t="s">
        <v>716</v>
      </c>
      <c r="D449" s="1" t="s">
        <v>917</v>
      </c>
      <c r="E449" s="2" t="s">
        <v>838</v>
      </c>
      <c r="F449" s="1">
        <v>22</v>
      </c>
      <c r="G449" s="1" t="s">
        <v>265</v>
      </c>
      <c r="H449" s="1">
        <v>1</v>
      </c>
      <c r="I449" s="1" t="s">
        <v>831</v>
      </c>
      <c r="J449" s="1">
        <v>25</v>
      </c>
      <c r="K449" s="1"/>
      <c r="L449" s="1"/>
      <c r="M449" s="1"/>
      <c r="N449" s="1"/>
      <c r="O449" s="67"/>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t="s">
        <v>839</v>
      </c>
      <c r="AS449" s="1" t="s">
        <v>952</v>
      </c>
      <c r="AT449" s="1" t="s">
        <v>953</v>
      </c>
      <c r="AU449" s="1" t="s">
        <v>854</v>
      </c>
      <c r="AV449" s="1" t="s">
        <v>958</v>
      </c>
      <c r="AW449" s="1" t="s">
        <v>958</v>
      </c>
      <c r="AX449" s="1" t="s">
        <v>844</v>
      </c>
      <c r="AY449" s="1"/>
      <c r="AZ449" s="1"/>
      <c r="BA449" s="1"/>
      <c r="BB449" s="1"/>
      <c r="BC449" s="1"/>
      <c r="BD449" s="1"/>
      <c r="BE449" s="147" t="e">
        <f t="shared" si="9"/>
        <v>#VALUE!</v>
      </c>
      <c r="BF449" t="s">
        <v>193</v>
      </c>
    </row>
    <row r="450" spans="1:58" ht="15.75" thickBot="1" x14ac:dyDescent="0.3">
      <c r="A450" s="3" t="s">
        <v>207</v>
      </c>
      <c r="B450" s="3" t="s">
        <v>743</v>
      </c>
      <c r="C450" s="4" t="s">
        <v>715</v>
      </c>
      <c r="D450" s="1" t="s">
        <v>917</v>
      </c>
      <c r="E450" s="2" t="s">
        <v>838</v>
      </c>
      <c r="F450" s="1">
        <v>43</v>
      </c>
      <c r="G450" s="1" t="s">
        <v>265</v>
      </c>
      <c r="H450" s="1">
        <v>1</v>
      </c>
      <c r="I450" s="1" t="s">
        <v>831</v>
      </c>
      <c r="J450" s="1">
        <v>25</v>
      </c>
      <c r="K450" s="1"/>
      <c r="L450" s="1"/>
      <c r="M450" s="1"/>
      <c r="N450" s="1"/>
      <c r="O450" s="67"/>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t="s">
        <v>839</v>
      </c>
      <c r="AS450" s="1" t="s">
        <v>952</v>
      </c>
      <c r="AT450" s="1" t="s">
        <v>953</v>
      </c>
      <c r="AU450" s="1" t="s">
        <v>854</v>
      </c>
      <c r="AV450" s="1" t="s">
        <v>958</v>
      </c>
      <c r="AW450" s="1" t="s">
        <v>958</v>
      </c>
      <c r="AX450" s="1" t="s">
        <v>844</v>
      </c>
      <c r="AY450" s="1"/>
      <c r="AZ450" s="1"/>
      <c r="BA450" s="1"/>
      <c r="BB450" s="1"/>
      <c r="BC450" s="1"/>
      <c r="BD450" s="1"/>
      <c r="BE450" s="147" t="e">
        <f t="shared" si="9"/>
        <v>#VALUE!</v>
      </c>
      <c r="BF450" t="s">
        <v>193</v>
      </c>
    </row>
    <row r="451" spans="1:58" ht="15.75" thickBot="1" x14ac:dyDescent="0.3">
      <c r="A451" s="3" t="s">
        <v>215</v>
      </c>
      <c r="B451" s="3" t="s">
        <v>744</v>
      </c>
      <c r="C451" s="4" t="s">
        <v>716</v>
      </c>
      <c r="D451" s="1" t="s">
        <v>917</v>
      </c>
      <c r="E451" s="2" t="s">
        <v>838</v>
      </c>
      <c r="F451" s="1">
        <v>150</v>
      </c>
      <c r="G451" s="1" t="s">
        <v>265</v>
      </c>
      <c r="H451" s="1">
        <v>1</v>
      </c>
      <c r="I451" s="1" t="s">
        <v>831</v>
      </c>
      <c r="J451" s="1">
        <v>13</v>
      </c>
      <c r="K451" s="1"/>
      <c r="L451" s="1"/>
      <c r="M451" s="1"/>
      <c r="N451" s="1"/>
      <c r="O451" s="67"/>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t="s">
        <v>839</v>
      </c>
      <c r="AS451" s="1" t="s">
        <v>952</v>
      </c>
      <c r="AT451" s="1" t="s">
        <v>953</v>
      </c>
      <c r="AU451" s="1" t="s">
        <v>854</v>
      </c>
      <c r="AV451" s="1" t="s">
        <v>876</v>
      </c>
      <c r="AW451" s="1" t="s">
        <v>876</v>
      </c>
      <c r="AX451" s="1" t="s">
        <v>877</v>
      </c>
      <c r="AY451" s="1"/>
      <c r="AZ451" s="1"/>
      <c r="BA451" s="1"/>
      <c r="BB451" s="1"/>
      <c r="BC451" s="1"/>
      <c r="BD451" s="1"/>
      <c r="BE451" s="147" t="e">
        <f t="shared" ref="BE451:BE514" si="10">I451/H451</f>
        <v>#VALUE!</v>
      </c>
      <c r="BF451" t="s">
        <v>193</v>
      </c>
    </row>
    <row r="452" spans="1:58" ht="15.75" thickBot="1" x14ac:dyDescent="0.3">
      <c r="A452" s="3" t="s">
        <v>215</v>
      </c>
      <c r="B452" s="3" t="s">
        <v>744</v>
      </c>
      <c r="C452" s="4" t="s">
        <v>715</v>
      </c>
      <c r="D452" s="1" t="s">
        <v>917</v>
      </c>
      <c r="E452" s="2" t="s">
        <v>838</v>
      </c>
      <c r="F452" s="1">
        <v>59</v>
      </c>
      <c r="G452" s="1" t="s">
        <v>265</v>
      </c>
      <c r="H452" s="1">
        <v>1</v>
      </c>
      <c r="I452" s="1" t="s">
        <v>831</v>
      </c>
      <c r="J452" s="1">
        <v>13</v>
      </c>
      <c r="K452" s="1"/>
      <c r="L452" s="1"/>
      <c r="M452" s="1"/>
      <c r="N452" s="1"/>
      <c r="O452" s="67"/>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t="s">
        <v>839</v>
      </c>
      <c r="AS452" s="1" t="s">
        <v>952</v>
      </c>
      <c r="AT452" s="1" t="s">
        <v>953</v>
      </c>
      <c r="AU452" s="1" t="s">
        <v>854</v>
      </c>
      <c r="AV452" s="1" t="s">
        <v>876</v>
      </c>
      <c r="AW452" s="1" t="s">
        <v>876</v>
      </c>
      <c r="AX452" s="1" t="s">
        <v>877</v>
      </c>
      <c r="AY452" s="1"/>
      <c r="AZ452" s="1"/>
      <c r="BA452" s="1"/>
      <c r="BB452" s="1"/>
      <c r="BC452" s="1"/>
      <c r="BD452" s="1"/>
      <c r="BE452" s="147" t="e">
        <f t="shared" si="10"/>
        <v>#VALUE!</v>
      </c>
      <c r="BF452" t="s">
        <v>193</v>
      </c>
    </row>
    <row r="453" spans="1:58" ht="15.75" thickBot="1" x14ac:dyDescent="0.3">
      <c r="A453" s="3" t="s">
        <v>207</v>
      </c>
      <c r="B453" s="3" t="s">
        <v>745</v>
      </c>
      <c r="C453" s="4" t="s">
        <v>715</v>
      </c>
      <c r="D453" s="1" t="s">
        <v>917</v>
      </c>
      <c r="E453" s="2" t="s">
        <v>838</v>
      </c>
      <c r="F453" s="1">
        <v>1</v>
      </c>
      <c r="G453" s="1" t="s">
        <v>265</v>
      </c>
      <c r="H453" s="1">
        <v>1</v>
      </c>
      <c r="I453" s="1" t="s">
        <v>831</v>
      </c>
      <c r="J453" s="1">
        <v>15</v>
      </c>
      <c r="K453" s="1"/>
      <c r="L453" s="1"/>
      <c r="M453" s="1"/>
      <c r="N453" s="1"/>
      <c r="O453" s="67"/>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t="s">
        <v>839</v>
      </c>
      <c r="AS453" s="1" t="s">
        <v>952</v>
      </c>
      <c r="AT453" s="1" t="s">
        <v>953</v>
      </c>
      <c r="AU453" s="1" t="s">
        <v>854</v>
      </c>
      <c r="AV453" s="1" t="s">
        <v>957</v>
      </c>
      <c r="AW453" s="1" t="s">
        <v>957</v>
      </c>
      <c r="AX453" s="1" t="s">
        <v>877</v>
      </c>
      <c r="AY453" s="1"/>
      <c r="AZ453" s="1"/>
      <c r="BA453" s="1"/>
      <c r="BB453" s="1"/>
      <c r="BC453" s="1"/>
      <c r="BD453" s="1"/>
      <c r="BE453" s="147" t="e">
        <f t="shared" si="10"/>
        <v>#VALUE!</v>
      </c>
      <c r="BF453" t="s">
        <v>193</v>
      </c>
    </row>
    <row r="454" spans="1:58" ht="15.75" thickBot="1" x14ac:dyDescent="0.3">
      <c r="A454" s="3" t="s">
        <v>207</v>
      </c>
      <c r="B454" s="3" t="s">
        <v>745</v>
      </c>
      <c r="C454" s="4" t="s">
        <v>714</v>
      </c>
      <c r="D454" s="1" t="s">
        <v>917</v>
      </c>
      <c r="E454" s="2" t="s">
        <v>838</v>
      </c>
      <c r="F454" s="1">
        <v>89</v>
      </c>
      <c r="G454" s="1" t="s">
        <v>265</v>
      </c>
      <c r="H454" s="1">
        <v>1</v>
      </c>
      <c r="I454" s="1" t="s">
        <v>831</v>
      </c>
      <c r="J454" s="1">
        <v>15</v>
      </c>
      <c r="K454" s="1"/>
      <c r="L454" s="1"/>
      <c r="M454" s="1"/>
      <c r="N454" s="1"/>
      <c r="O454" s="67"/>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t="s">
        <v>839</v>
      </c>
      <c r="AS454" s="1" t="s">
        <v>952</v>
      </c>
      <c r="AT454" s="1" t="s">
        <v>953</v>
      </c>
      <c r="AU454" s="1" t="s">
        <v>854</v>
      </c>
      <c r="AV454" s="1" t="s">
        <v>957</v>
      </c>
      <c r="AW454" s="1" t="s">
        <v>957</v>
      </c>
      <c r="AX454" s="1" t="s">
        <v>877</v>
      </c>
      <c r="AY454" s="1"/>
      <c r="AZ454" s="1"/>
      <c r="BA454" s="1"/>
      <c r="BB454" s="1"/>
      <c r="BC454" s="1"/>
      <c r="BD454" s="1"/>
      <c r="BE454" s="147" t="e">
        <f t="shared" si="10"/>
        <v>#VALUE!</v>
      </c>
      <c r="BF454" t="s">
        <v>193</v>
      </c>
    </row>
    <row r="455" spans="1:58" ht="15.75" thickBot="1" x14ac:dyDescent="0.3">
      <c r="A455" s="3" t="s">
        <v>207</v>
      </c>
      <c r="B455" s="3" t="s">
        <v>745</v>
      </c>
      <c r="C455" s="4" t="s">
        <v>712</v>
      </c>
      <c r="D455" s="1" t="s">
        <v>838</v>
      </c>
      <c r="E455" s="2" t="s">
        <v>838</v>
      </c>
      <c r="F455" s="1">
        <v>87</v>
      </c>
      <c r="G455" s="1" t="s">
        <v>265</v>
      </c>
      <c r="H455" s="1">
        <v>1</v>
      </c>
      <c r="I455" s="1" t="s">
        <v>831</v>
      </c>
      <c r="J455" s="1">
        <v>15</v>
      </c>
      <c r="K455" s="1"/>
      <c r="L455" s="1"/>
      <c r="M455" s="1"/>
      <c r="N455" s="1"/>
      <c r="O455" s="67"/>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t="s">
        <v>839</v>
      </c>
      <c r="AS455" s="1" t="s">
        <v>952</v>
      </c>
      <c r="AT455" s="1" t="s">
        <v>953</v>
      </c>
      <c r="AU455" s="1" t="s">
        <v>854</v>
      </c>
      <c r="AV455" s="1" t="s">
        <v>957</v>
      </c>
      <c r="AW455" s="1" t="s">
        <v>957</v>
      </c>
      <c r="AX455" s="1" t="s">
        <v>877</v>
      </c>
      <c r="AY455" s="1"/>
      <c r="AZ455" s="1"/>
      <c r="BA455" s="1"/>
      <c r="BB455" s="1"/>
      <c r="BC455" s="1"/>
      <c r="BD455" s="1"/>
      <c r="BE455" s="147" t="e">
        <f t="shared" si="10"/>
        <v>#VALUE!</v>
      </c>
      <c r="BF455" t="s">
        <v>816</v>
      </c>
    </row>
    <row r="456" spans="1:58" ht="15.75" thickBot="1" x14ac:dyDescent="0.3">
      <c r="A456" s="3" t="s">
        <v>207</v>
      </c>
      <c r="B456" s="3" t="s">
        <v>746</v>
      </c>
      <c r="C456" s="4" t="s">
        <v>224</v>
      </c>
      <c r="D456" s="1" t="s">
        <v>917</v>
      </c>
      <c r="E456" s="2" t="s">
        <v>838</v>
      </c>
      <c r="F456" s="1">
        <v>22</v>
      </c>
      <c r="G456" s="1">
        <v>8932</v>
      </c>
      <c r="H456" s="1">
        <v>1</v>
      </c>
      <c r="I456" s="1">
        <v>142911</v>
      </c>
      <c r="J456" s="1">
        <v>16</v>
      </c>
      <c r="K456" s="1"/>
      <c r="L456" s="1"/>
      <c r="M456" s="1"/>
      <c r="N456" s="1"/>
      <c r="O456" s="67">
        <v>8932</v>
      </c>
      <c r="P456" s="1">
        <v>8932</v>
      </c>
      <c r="Q456" s="1">
        <v>8932</v>
      </c>
      <c r="R456" s="1">
        <v>8932</v>
      </c>
      <c r="S456" s="1">
        <v>8932</v>
      </c>
      <c r="T456" s="1">
        <v>8932</v>
      </c>
      <c r="U456" s="1">
        <v>8932</v>
      </c>
      <c r="V456" s="1">
        <v>8932</v>
      </c>
      <c r="W456" s="1">
        <v>8932</v>
      </c>
      <c r="X456" s="1">
        <v>8932</v>
      </c>
      <c r="Y456" s="1">
        <v>8932</v>
      </c>
      <c r="Z456" s="1">
        <v>8932</v>
      </c>
      <c r="AA456" s="1">
        <v>8932</v>
      </c>
      <c r="AB456" s="1">
        <v>8932</v>
      </c>
      <c r="AC456" s="1">
        <v>8932</v>
      </c>
      <c r="AD456" s="1">
        <v>8932</v>
      </c>
      <c r="AE456" s="1"/>
      <c r="AF456" s="1"/>
      <c r="AG456" s="1"/>
      <c r="AH456" s="1"/>
      <c r="AI456" s="1"/>
      <c r="AJ456" s="1"/>
      <c r="AK456" s="1"/>
      <c r="AL456" s="1"/>
      <c r="AM456" s="1"/>
      <c r="AN456" s="1"/>
      <c r="AO456" s="1"/>
      <c r="AP456" s="1"/>
      <c r="AQ456" s="1"/>
      <c r="AR456" s="1" t="s">
        <v>839</v>
      </c>
      <c r="AS456" s="1" t="s">
        <v>952</v>
      </c>
      <c r="AT456" s="1" t="s">
        <v>953</v>
      </c>
      <c r="AU456" s="1" t="s">
        <v>854</v>
      </c>
      <c r="AV456" s="1"/>
      <c r="AW456" s="1"/>
      <c r="AX456" s="1"/>
      <c r="AY456" s="1"/>
      <c r="AZ456" s="1"/>
      <c r="BA456" s="1"/>
      <c r="BB456" s="1"/>
      <c r="BC456" s="1"/>
      <c r="BD456" s="1"/>
      <c r="BE456" s="147">
        <f t="shared" si="10"/>
        <v>142911</v>
      </c>
      <c r="BF456" t="s">
        <v>193</v>
      </c>
    </row>
    <row r="457" spans="1:58" ht="15.75" thickBot="1" x14ac:dyDescent="0.3">
      <c r="A457" s="3" t="s">
        <v>207</v>
      </c>
      <c r="B457" s="3" t="s">
        <v>391</v>
      </c>
      <c r="C457" s="4" t="s">
        <v>224</v>
      </c>
      <c r="D457" s="1" t="s">
        <v>917</v>
      </c>
      <c r="E457" s="2" t="s">
        <v>838</v>
      </c>
      <c r="F457" s="1">
        <v>13</v>
      </c>
      <c r="G457" s="1">
        <v>2773</v>
      </c>
      <c r="H457" s="1">
        <v>1</v>
      </c>
      <c r="I457" s="1">
        <v>30501</v>
      </c>
      <c r="J457" s="1">
        <v>11</v>
      </c>
      <c r="K457" s="1"/>
      <c r="L457" s="1"/>
      <c r="M457" s="1"/>
      <c r="N457" s="1"/>
      <c r="O457" s="67">
        <v>2773</v>
      </c>
      <c r="P457" s="1">
        <v>2773</v>
      </c>
      <c r="Q457" s="1">
        <v>2773</v>
      </c>
      <c r="R457" s="1">
        <v>2773</v>
      </c>
      <c r="S457" s="1">
        <v>2773</v>
      </c>
      <c r="T457" s="1">
        <v>2773</v>
      </c>
      <c r="U457" s="1">
        <v>2773</v>
      </c>
      <c r="V457" s="1">
        <v>2773</v>
      </c>
      <c r="W457" s="1">
        <v>2773</v>
      </c>
      <c r="X457" s="1">
        <v>2773</v>
      </c>
      <c r="Y457" s="1">
        <v>2773</v>
      </c>
      <c r="Z457" s="1"/>
      <c r="AA457" s="1"/>
      <c r="AB457" s="1"/>
      <c r="AC457" s="1"/>
      <c r="AD457" s="1"/>
      <c r="AE457" s="1"/>
      <c r="AF457" s="1"/>
      <c r="AG457" s="1"/>
      <c r="AH457" s="1"/>
      <c r="AI457" s="1"/>
      <c r="AJ457" s="1"/>
      <c r="AK457" s="1"/>
      <c r="AL457" s="1"/>
      <c r="AM457" s="1"/>
      <c r="AN457" s="1"/>
      <c r="AO457" s="1"/>
      <c r="AP457" s="1"/>
      <c r="AQ457" s="1"/>
      <c r="AR457" s="1" t="s">
        <v>839</v>
      </c>
      <c r="AS457" s="1" t="s">
        <v>952</v>
      </c>
      <c r="AT457" s="1" t="s">
        <v>953</v>
      </c>
      <c r="AU457" s="1" t="s">
        <v>854</v>
      </c>
      <c r="AV457" s="1" t="s">
        <v>864</v>
      </c>
      <c r="AW457" s="1" t="s">
        <v>864</v>
      </c>
      <c r="AX457" s="1" t="s">
        <v>844</v>
      </c>
      <c r="AY457" s="1"/>
      <c r="AZ457" s="1"/>
      <c r="BA457" s="1"/>
      <c r="BB457" s="1"/>
      <c r="BC457" s="1"/>
      <c r="BD457" s="1"/>
      <c r="BE457" s="147">
        <f t="shared" si="10"/>
        <v>30501</v>
      </c>
      <c r="BF457" t="s">
        <v>193</v>
      </c>
    </row>
    <row r="458" spans="1:58" ht="15.75" thickBot="1" x14ac:dyDescent="0.3">
      <c r="A458" s="3" t="s">
        <v>263</v>
      </c>
      <c r="B458" s="3" t="s">
        <v>747</v>
      </c>
      <c r="C458" s="4" t="s">
        <v>124</v>
      </c>
      <c r="D458" s="1" t="s">
        <v>838</v>
      </c>
      <c r="E458" s="2" t="s">
        <v>838</v>
      </c>
      <c r="F458" s="1">
        <v>320771</v>
      </c>
      <c r="G458" s="1">
        <v>144591322</v>
      </c>
      <c r="H458" s="1">
        <v>1</v>
      </c>
      <c r="I458" s="1">
        <v>1828524657</v>
      </c>
      <c r="J458" s="1">
        <v>13</v>
      </c>
      <c r="K458" s="1"/>
      <c r="L458" s="1"/>
      <c r="M458" s="1"/>
      <c r="N458" s="1"/>
      <c r="O458" s="67">
        <v>140253582</v>
      </c>
      <c r="P458" s="1">
        <v>140253582</v>
      </c>
      <c r="Q458" s="1">
        <v>140253582</v>
      </c>
      <c r="R458" s="1">
        <v>140253582</v>
      </c>
      <c r="S458" s="1">
        <v>140253582</v>
      </c>
      <c r="T458" s="1">
        <v>140047170</v>
      </c>
      <c r="U458" s="1">
        <v>138829987</v>
      </c>
      <c r="V458" s="1">
        <v>137726654</v>
      </c>
      <c r="W458" s="1">
        <v>137420337</v>
      </c>
      <c r="X458" s="1">
        <v>134559963</v>
      </c>
      <c r="Y458" s="1">
        <v>131853568</v>
      </c>
      <c r="Z458" s="1">
        <v>109322665</v>
      </c>
      <c r="AA458" s="1">
        <v>78809463</v>
      </c>
      <c r="AB458" s="1">
        <v>70243610</v>
      </c>
      <c r="AC458" s="1">
        <v>48443330</v>
      </c>
      <c r="AD458" s="1"/>
      <c r="AE458" s="1"/>
      <c r="AF458" s="1"/>
      <c r="AG458" s="1"/>
      <c r="AH458" s="1"/>
      <c r="AI458" s="1"/>
      <c r="AJ458" s="1"/>
      <c r="AK458" s="1"/>
      <c r="AL458" s="1"/>
      <c r="AM458" s="1"/>
      <c r="AN458" s="1"/>
      <c r="AO458" s="1"/>
      <c r="AP458" s="1"/>
      <c r="AQ458" s="1"/>
      <c r="AR458" s="1" t="s">
        <v>839</v>
      </c>
      <c r="AS458" s="1" t="s">
        <v>959</v>
      </c>
      <c r="AT458" s="1" t="s">
        <v>960</v>
      </c>
      <c r="AU458" s="1" t="s">
        <v>842</v>
      </c>
      <c r="AV458" s="1" t="s">
        <v>882</v>
      </c>
      <c r="AW458" s="1" t="s">
        <v>882</v>
      </c>
      <c r="AX458" s="1" t="s">
        <v>848</v>
      </c>
      <c r="AY458" s="1"/>
      <c r="AZ458" s="1"/>
      <c r="BA458" s="1"/>
      <c r="BB458" s="1"/>
      <c r="BC458" s="1"/>
      <c r="BD458" s="1"/>
      <c r="BE458" s="147">
        <f t="shared" si="10"/>
        <v>1828524657</v>
      </c>
      <c r="BF458" t="s">
        <v>817</v>
      </c>
    </row>
    <row r="459" spans="1:58" ht="15.75" thickBot="1" x14ac:dyDescent="0.3">
      <c r="A459" s="3" t="s">
        <v>263</v>
      </c>
      <c r="B459" s="3" t="s">
        <v>749</v>
      </c>
      <c r="C459" s="4" t="s">
        <v>124</v>
      </c>
      <c r="D459" s="1" t="s">
        <v>838</v>
      </c>
      <c r="E459" s="2" t="s">
        <v>838</v>
      </c>
      <c r="F459" s="1">
        <v>111958</v>
      </c>
      <c r="G459" s="1">
        <v>46174172</v>
      </c>
      <c r="H459" s="1">
        <v>1</v>
      </c>
      <c r="I459" s="1">
        <v>417208937</v>
      </c>
      <c r="J459" s="1">
        <v>13</v>
      </c>
      <c r="K459" s="1"/>
      <c r="L459" s="1"/>
      <c r="M459" s="1"/>
      <c r="N459" s="1"/>
      <c r="O459" s="67">
        <v>44788947</v>
      </c>
      <c r="P459" s="1">
        <v>44739480</v>
      </c>
      <c r="Q459" s="1">
        <v>43877490</v>
      </c>
      <c r="R459" s="1">
        <v>37583994</v>
      </c>
      <c r="S459" s="1">
        <v>30756344</v>
      </c>
      <c r="T459" s="1">
        <v>26557507</v>
      </c>
      <c r="U459" s="1">
        <v>25812786</v>
      </c>
      <c r="V459" s="1">
        <v>25289979</v>
      </c>
      <c r="W459" s="1">
        <v>25269122</v>
      </c>
      <c r="X459" s="1">
        <v>24296243</v>
      </c>
      <c r="Y459" s="1">
        <v>23532222</v>
      </c>
      <c r="Z459" s="1">
        <v>20524064</v>
      </c>
      <c r="AA459" s="1">
        <v>16115723</v>
      </c>
      <c r="AB459" s="1">
        <v>14347668</v>
      </c>
      <c r="AC459" s="1">
        <v>13717366</v>
      </c>
      <c r="AD459" s="1"/>
      <c r="AE459" s="1"/>
      <c r="AF459" s="1"/>
      <c r="AG459" s="1"/>
      <c r="AH459" s="1"/>
      <c r="AI459" s="1"/>
      <c r="AJ459" s="1"/>
      <c r="AK459" s="1"/>
      <c r="AL459" s="1"/>
      <c r="AM459" s="1"/>
      <c r="AN459" s="1"/>
      <c r="AO459" s="1"/>
      <c r="AP459" s="1"/>
      <c r="AQ459" s="1"/>
      <c r="AR459" s="1" t="s">
        <v>839</v>
      </c>
      <c r="AS459" s="1" t="s">
        <v>959</v>
      </c>
      <c r="AT459" s="1" t="s">
        <v>960</v>
      </c>
      <c r="AU459" s="1" t="s">
        <v>842</v>
      </c>
      <c r="AV459" s="1"/>
      <c r="AW459" s="1"/>
      <c r="AX459" s="1"/>
      <c r="AY459" s="1"/>
      <c r="AZ459" s="1"/>
      <c r="BA459" s="1"/>
      <c r="BB459" s="1"/>
      <c r="BC459" s="1"/>
      <c r="BD459" s="1"/>
      <c r="BE459" s="147">
        <f t="shared" si="10"/>
        <v>417208937</v>
      </c>
      <c r="BF459" t="s">
        <v>817</v>
      </c>
    </row>
    <row r="460" spans="1:58" ht="15.75" thickBot="1" x14ac:dyDescent="0.3">
      <c r="A460" s="3" t="s">
        <v>263</v>
      </c>
      <c r="B460" s="3" t="s">
        <v>542</v>
      </c>
      <c r="C460" s="4" t="s">
        <v>124</v>
      </c>
      <c r="D460" s="1" t="s">
        <v>838</v>
      </c>
      <c r="E460" s="2" t="s">
        <v>838</v>
      </c>
      <c r="F460" s="1">
        <v>153907</v>
      </c>
      <c r="G460" s="1">
        <v>31819578</v>
      </c>
      <c r="H460" s="1">
        <v>1</v>
      </c>
      <c r="I460" s="1">
        <v>431868157</v>
      </c>
      <c r="J460" s="1">
        <v>14</v>
      </c>
      <c r="K460" s="1"/>
      <c r="L460" s="1"/>
      <c r="M460" s="1"/>
      <c r="N460" s="1"/>
      <c r="O460" s="67">
        <v>30864991</v>
      </c>
      <c r="P460" s="1">
        <v>30864991</v>
      </c>
      <c r="Q460" s="1">
        <v>30864991</v>
      </c>
      <c r="R460" s="1">
        <v>30864991</v>
      </c>
      <c r="S460" s="1">
        <v>30864991</v>
      </c>
      <c r="T460" s="1">
        <v>30864991</v>
      </c>
      <c r="U460" s="1">
        <v>30864991</v>
      </c>
      <c r="V460" s="1">
        <v>30864991</v>
      </c>
      <c r="W460" s="1">
        <v>30864991</v>
      </c>
      <c r="X460" s="1">
        <v>30864991</v>
      </c>
      <c r="Y460" s="1">
        <v>24643650</v>
      </c>
      <c r="Z460" s="1">
        <v>24643650</v>
      </c>
      <c r="AA460" s="1">
        <v>24643650</v>
      </c>
      <c r="AB460" s="1">
        <v>24643650</v>
      </c>
      <c r="AC460" s="1">
        <v>24643650</v>
      </c>
      <c r="AD460" s="1"/>
      <c r="AE460" s="1"/>
      <c r="AF460" s="1"/>
      <c r="AG460" s="1"/>
      <c r="AH460" s="1"/>
      <c r="AI460" s="1"/>
      <c r="AJ460" s="1"/>
      <c r="AK460" s="1"/>
      <c r="AL460" s="1"/>
      <c r="AM460" s="1"/>
      <c r="AN460" s="1"/>
      <c r="AO460" s="1"/>
      <c r="AP460" s="1"/>
      <c r="AQ460" s="1"/>
      <c r="AR460" s="1" t="s">
        <v>839</v>
      </c>
      <c r="AS460" s="1" t="s">
        <v>959</v>
      </c>
      <c r="AT460" s="1" t="s">
        <v>960</v>
      </c>
      <c r="AU460" s="1" t="s">
        <v>842</v>
      </c>
      <c r="AV460" s="1" t="s">
        <v>851</v>
      </c>
      <c r="AW460" s="1" t="s">
        <v>851</v>
      </c>
      <c r="AX460" s="1" t="s">
        <v>848</v>
      </c>
      <c r="AY460" s="1"/>
      <c r="AZ460" s="1"/>
      <c r="BA460" s="1"/>
      <c r="BB460" s="1"/>
      <c r="BC460" s="1"/>
      <c r="BD460" s="1"/>
      <c r="BE460" s="147">
        <f t="shared" si="10"/>
        <v>431868157</v>
      </c>
      <c r="BF460" t="s">
        <v>817</v>
      </c>
    </row>
    <row r="461" spans="1:58" ht="15.75" thickBot="1" x14ac:dyDescent="0.3">
      <c r="A461" s="3" t="s">
        <v>504</v>
      </c>
      <c r="B461" s="3" t="s">
        <v>750</v>
      </c>
      <c r="C461" s="4" t="s">
        <v>124</v>
      </c>
      <c r="D461" s="1" t="s">
        <v>838</v>
      </c>
      <c r="E461" s="2" t="s">
        <v>838</v>
      </c>
      <c r="F461" s="1">
        <v>1264</v>
      </c>
      <c r="G461" s="1">
        <v>13089150</v>
      </c>
      <c r="H461" s="1">
        <v>1</v>
      </c>
      <c r="I461" s="1">
        <v>126964750</v>
      </c>
      <c r="J461" s="1">
        <v>10</v>
      </c>
      <c r="K461" s="1"/>
      <c r="L461" s="1"/>
      <c r="M461" s="1"/>
      <c r="N461" s="1"/>
      <c r="O461" s="67">
        <v>12696475</v>
      </c>
      <c r="P461" s="1">
        <v>12696475</v>
      </c>
      <c r="Q461" s="1">
        <v>12696475</v>
      </c>
      <c r="R461" s="1">
        <v>12696475</v>
      </c>
      <c r="S461" s="1">
        <v>12696475</v>
      </c>
      <c r="T461" s="1">
        <v>12696475</v>
      </c>
      <c r="U461" s="1">
        <v>12696475</v>
      </c>
      <c r="V461" s="1">
        <v>12696475</v>
      </c>
      <c r="W461" s="1">
        <v>12696475</v>
      </c>
      <c r="X461" s="1">
        <v>12696475</v>
      </c>
      <c r="Y461" s="1"/>
      <c r="Z461" s="1"/>
      <c r="AA461" s="1"/>
      <c r="AB461" s="1"/>
      <c r="AC461" s="1"/>
      <c r="AD461" s="1"/>
      <c r="AE461" s="1"/>
      <c r="AF461" s="1"/>
      <c r="AG461" s="1"/>
      <c r="AH461" s="1"/>
      <c r="AI461" s="1"/>
      <c r="AJ461" s="1"/>
      <c r="AK461" s="1"/>
      <c r="AL461" s="1"/>
      <c r="AM461" s="1"/>
      <c r="AN461" s="1"/>
      <c r="AO461" s="1"/>
      <c r="AP461" s="1"/>
      <c r="AQ461" s="1"/>
      <c r="AR461" s="1" t="s">
        <v>839</v>
      </c>
      <c r="AS461" s="1" t="s">
        <v>959</v>
      </c>
      <c r="AT461" s="1" t="s">
        <v>960</v>
      </c>
      <c r="AU461" s="1" t="s">
        <v>842</v>
      </c>
      <c r="AV461" s="1" t="s">
        <v>934</v>
      </c>
      <c r="AW461" s="1" t="s">
        <v>934</v>
      </c>
      <c r="AX461" s="1" t="s">
        <v>846</v>
      </c>
      <c r="AY461" s="1"/>
      <c r="AZ461" s="1"/>
      <c r="BA461" s="1"/>
      <c r="BB461" s="1"/>
      <c r="BC461" s="1"/>
      <c r="BD461" s="1"/>
      <c r="BE461" s="147">
        <f t="shared" si="10"/>
        <v>126964750</v>
      </c>
      <c r="BF461" t="s">
        <v>817</v>
      </c>
    </row>
    <row r="462" spans="1:58" ht="15.75" thickBot="1" x14ac:dyDescent="0.3">
      <c r="A462" s="3" t="s">
        <v>263</v>
      </c>
      <c r="B462" s="3" t="s">
        <v>751</v>
      </c>
      <c r="C462" s="4" t="s">
        <v>124</v>
      </c>
      <c r="D462" s="1" t="s">
        <v>838</v>
      </c>
      <c r="E462" s="2" t="s">
        <v>838</v>
      </c>
      <c r="F462" s="1">
        <v>27802</v>
      </c>
      <c r="G462" s="1">
        <v>5075291</v>
      </c>
      <c r="H462" s="1">
        <v>1</v>
      </c>
      <c r="I462" s="1">
        <v>26987093</v>
      </c>
      <c r="J462" s="1">
        <v>7</v>
      </c>
      <c r="K462" s="1"/>
      <c r="L462" s="1"/>
      <c r="M462" s="1"/>
      <c r="N462" s="1"/>
      <c r="O462" s="67">
        <v>4923032</v>
      </c>
      <c r="P462" s="1">
        <v>4923032</v>
      </c>
      <c r="Q462" s="1">
        <v>4923032</v>
      </c>
      <c r="R462" s="1">
        <v>4869979</v>
      </c>
      <c r="S462" s="1">
        <v>2380441</v>
      </c>
      <c r="T462" s="1">
        <v>1760609</v>
      </c>
      <c r="U462" s="1">
        <v>1308423</v>
      </c>
      <c r="V462" s="1">
        <v>891918</v>
      </c>
      <c r="W462" s="1">
        <v>601876</v>
      </c>
      <c r="X462" s="1">
        <v>404750</v>
      </c>
      <c r="Y462" s="1"/>
      <c r="Z462" s="1"/>
      <c r="AA462" s="1"/>
      <c r="AB462" s="1"/>
      <c r="AC462" s="1"/>
      <c r="AD462" s="1"/>
      <c r="AE462" s="1"/>
      <c r="AF462" s="1"/>
      <c r="AG462" s="1"/>
      <c r="AH462" s="1"/>
      <c r="AI462" s="1"/>
      <c r="AJ462" s="1"/>
      <c r="AK462" s="1"/>
      <c r="AL462" s="1"/>
      <c r="AM462" s="1"/>
      <c r="AN462" s="1"/>
      <c r="AO462" s="1"/>
      <c r="AP462" s="1"/>
      <c r="AQ462" s="1"/>
      <c r="AR462" s="1" t="s">
        <v>839</v>
      </c>
      <c r="AS462" s="1" t="s">
        <v>959</v>
      </c>
      <c r="AT462" s="1" t="s">
        <v>960</v>
      </c>
      <c r="AU462" s="1" t="s">
        <v>842</v>
      </c>
      <c r="AV462" s="1"/>
      <c r="AW462" s="1"/>
      <c r="AX462" s="1"/>
      <c r="AY462" s="1"/>
      <c r="AZ462" s="1"/>
      <c r="BA462" s="1"/>
      <c r="BB462" s="1"/>
      <c r="BC462" s="1"/>
      <c r="BD462" s="1"/>
      <c r="BE462" s="147">
        <f t="shared" si="10"/>
        <v>26987093</v>
      </c>
      <c r="BF462" t="s">
        <v>817</v>
      </c>
    </row>
    <row r="463" spans="1:58" ht="15.75" thickBot="1" x14ac:dyDescent="0.3">
      <c r="A463" s="3" t="s">
        <v>269</v>
      </c>
      <c r="B463" s="3" t="s">
        <v>752</v>
      </c>
      <c r="C463" s="4" t="s">
        <v>124</v>
      </c>
      <c r="D463" s="1" t="s">
        <v>838</v>
      </c>
      <c r="E463" s="2" t="s">
        <v>838</v>
      </c>
      <c r="F463" s="1">
        <v>1735</v>
      </c>
      <c r="G463" s="1">
        <v>2751710</v>
      </c>
      <c r="H463" s="1">
        <v>1</v>
      </c>
      <c r="I463" s="1">
        <v>40037381</v>
      </c>
      <c r="J463" s="1">
        <v>15</v>
      </c>
      <c r="K463" s="1"/>
      <c r="L463" s="1"/>
      <c r="M463" s="1"/>
      <c r="N463" s="1"/>
      <c r="O463" s="67">
        <v>2669159</v>
      </c>
      <c r="P463" s="1">
        <v>2669159</v>
      </c>
      <c r="Q463" s="1">
        <v>2669159</v>
      </c>
      <c r="R463" s="1">
        <v>2669159</v>
      </c>
      <c r="S463" s="1">
        <v>2669159</v>
      </c>
      <c r="T463" s="1">
        <v>2669159</v>
      </c>
      <c r="U463" s="1">
        <v>2669159</v>
      </c>
      <c r="V463" s="1">
        <v>2669159</v>
      </c>
      <c r="W463" s="1">
        <v>2669159</v>
      </c>
      <c r="X463" s="1">
        <v>2669159</v>
      </c>
      <c r="Y463" s="1">
        <v>2669159</v>
      </c>
      <c r="Z463" s="1">
        <v>2669159</v>
      </c>
      <c r="AA463" s="1">
        <v>2669159</v>
      </c>
      <c r="AB463" s="1">
        <v>2669159</v>
      </c>
      <c r="AC463" s="1">
        <v>2669159</v>
      </c>
      <c r="AD463" s="1"/>
      <c r="AE463" s="1"/>
      <c r="AF463" s="1"/>
      <c r="AG463" s="1"/>
      <c r="AH463" s="1"/>
      <c r="AI463" s="1"/>
      <c r="AJ463" s="1"/>
      <c r="AK463" s="1"/>
      <c r="AL463" s="1"/>
      <c r="AM463" s="1"/>
      <c r="AN463" s="1"/>
      <c r="AO463" s="1"/>
      <c r="AP463" s="1"/>
      <c r="AQ463" s="1"/>
      <c r="AR463" s="1" t="s">
        <v>839</v>
      </c>
      <c r="AS463" s="1" t="s">
        <v>959</v>
      </c>
      <c r="AT463" s="1" t="s">
        <v>960</v>
      </c>
      <c r="AU463" s="1" t="s">
        <v>842</v>
      </c>
      <c r="AV463" s="1" t="s">
        <v>961</v>
      </c>
      <c r="AW463" s="1" t="s">
        <v>961</v>
      </c>
      <c r="AX463" s="1" t="s">
        <v>894</v>
      </c>
      <c r="AY463" s="1"/>
      <c r="AZ463" s="1"/>
      <c r="BA463" s="1"/>
      <c r="BB463" s="1"/>
      <c r="BC463" s="1"/>
      <c r="BD463" s="1"/>
      <c r="BE463" s="147">
        <f t="shared" si="10"/>
        <v>40037381</v>
      </c>
      <c r="BF463" t="s">
        <v>817</v>
      </c>
    </row>
    <row r="464" spans="1:58" ht="15.75" thickBot="1" x14ac:dyDescent="0.3">
      <c r="A464" s="3" t="s">
        <v>269</v>
      </c>
      <c r="B464" s="3" t="s">
        <v>753</v>
      </c>
      <c r="C464" s="4" t="s">
        <v>124</v>
      </c>
      <c r="D464" s="1" t="s">
        <v>838</v>
      </c>
      <c r="E464" s="2" t="s">
        <v>838</v>
      </c>
      <c r="F464" s="1">
        <v>1313</v>
      </c>
      <c r="G464" s="1">
        <v>2467127</v>
      </c>
      <c r="H464" s="1">
        <v>1</v>
      </c>
      <c r="I464" s="1">
        <v>31110471</v>
      </c>
      <c r="J464" s="1">
        <v>13</v>
      </c>
      <c r="K464" s="1"/>
      <c r="L464" s="1"/>
      <c r="M464" s="1"/>
      <c r="N464" s="1"/>
      <c r="O464" s="67">
        <v>2393113</v>
      </c>
      <c r="P464" s="1">
        <v>2393113</v>
      </c>
      <c r="Q464" s="1">
        <v>2393113</v>
      </c>
      <c r="R464" s="1">
        <v>2393113</v>
      </c>
      <c r="S464" s="1">
        <v>2393113</v>
      </c>
      <c r="T464" s="1">
        <v>2393113</v>
      </c>
      <c r="U464" s="1">
        <v>2393113</v>
      </c>
      <c r="V464" s="1">
        <v>2393113</v>
      </c>
      <c r="W464" s="1">
        <v>2393113</v>
      </c>
      <c r="X464" s="1">
        <v>2393113</v>
      </c>
      <c r="Y464" s="1">
        <v>2393113</v>
      </c>
      <c r="Z464" s="1">
        <v>2393113</v>
      </c>
      <c r="AA464" s="1">
        <v>2393113</v>
      </c>
      <c r="AB464" s="1"/>
      <c r="AC464" s="1"/>
      <c r="AD464" s="1"/>
      <c r="AE464" s="1"/>
      <c r="AF464" s="1"/>
      <c r="AG464" s="1"/>
      <c r="AH464" s="1"/>
      <c r="AI464" s="1"/>
      <c r="AJ464" s="1"/>
      <c r="AK464" s="1"/>
      <c r="AL464" s="1"/>
      <c r="AM464" s="1"/>
      <c r="AN464" s="1"/>
      <c r="AO464" s="1"/>
      <c r="AP464" s="1"/>
      <c r="AQ464" s="1"/>
      <c r="AR464" s="1" t="s">
        <v>839</v>
      </c>
      <c r="AS464" s="1" t="s">
        <v>959</v>
      </c>
      <c r="AT464" s="1" t="s">
        <v>960</v>
      </c>
      <c r="AU464" s="1" t="s">
        <v>842</v>
      </c>
      <c r="AV464" s="1" t="s">
        <v>961</v>
      </c>
      <c r="AW464" s="1" t="s">
        <v>961</v>
      </c>
      <c r="AX464" s="1" t="s">
        <v>894</v>
      </c>
      <c r="AY464" s="1"/>
      <c r="AZ464" s="1"/>
      <c r="BA464" s="1"/>
      <c r="BB464" s="1"/>
      <c r="BC464" s="1"/>
      <c r="BD464" s="1"/>
      <c r="BE464" s="147">
        <f t="shared" si="10"/>
        <v>31110471</v>
      </c>
      <c r="BF464" t="s">
        <v>817</v>
      </c>
    </row>
    <row r="465" spans="1:58" ht="15.75" thickBot="1" x14ac:dyDescent="0.3">
      <c r="A465" s="3" t="s">
        <v>207</v>
      </c>
      <c r="B465" s="3" t="s">
        <v>754</v>
      </c>
      <c r="C465" s="4" t="s">
        <v>124</v>
      </c>
      <c r="D465" s="1" t="s">
        <v>838</v>
      </c>
      <c r="E465" s="2" t="s">
        <v>838</v>
      </c>
      <c r="F465" s="1">
        <v>1251</v>
      </c>
      <c r="G465" s="1">
        <v>1368906</v>
      </c>
      <c r="H465" s="1">
        <v>1</v>
      </c>
      <c r="I465" s="1">
        <v>13902009</v>
      </c>
      <c r="J465" s="1">
        <v>10</v>
      </c>
      <c r="K465" s="1"/>
      <c r="L465" s="1"/>
      <c r="M465" s="1"/>
      <c r="N465" s="1"/>
      <c r="O465" s="67">
        <v>1368906</v>
      </c>
      <c r="P465" s="1">
        <v>1368906</v>
      </c>
      <c r="Q465" s="1">
        <v>1240466</v>
      </c>
      <c r="R465" s="1">
        <v>1240466</v>
      </c>
      <c r="S465" s="1">
        <v>1240466</v>
      </c>
      <c r="T465" s="1">
        <v>1240466</v>
      </c>
      <c r="U465" s="1">
        <v>1240466</v>
      </c>
      <c r="V465" s="1">
        <v>1240466</v>
      </c>
      <c r="W465" s="1">
        <v>1240466</v>
      </c>
      <c r="X465" s="1">
        <v>1240466</v>
      </c>
      <c r="Y465" s="1">
        <v>1240466</v>
      </c>
      <c r="Z465" s="1"/>
      <c r="AA465" s="1"/>
      <c r="AB465" s="1"/>
      <c r="AC465" s="1"/>
      <c r="AD465" s="1"/>
      <c r="AE465" s="1"/>
      <c r="AF465" s="1"/>
      <c r="AG465" s="1"/>
      <c r="AH465" s="1"/>
      <c r="AI465" s="1"/>
      <c r="AJ465" s="1"/>
      <c r="AK465" s="1"/>
      <c r="AL465" s="1"/>
      <c r="AM465" s="1"/>
      <c r="AN465" s="1"/>
      <c r="AO465" s="1"/>
      <c r="AP465" s="1"/>
      <c r="AQ465" s="1"/>
      <c r="AR465" s="1" t="s">
        <v>839</v>
      </c>
      <c r="AS465" s="1" t="s">
        <v>959</v>
      </c>
      <c r="AT465" s="1" t="s">
        <v>960</v>
      </c>
      <c r="AU465" s="1" t="s">
        <v>842</v>
      </c>
      <c r="AV465" s="1" t="s">
        <v>897</v>
      </c>
      <c r="AW465" s="1" t="s">
        <v>897</v>
      </c>
      <c r="AX465" s="1" t="s">
        <v>844</v>
      </c>
      <c r="AY465" s="1"/>
      <c r="AZ465" s="1"/>
      <c r="BA465" s="1"/>
      <c r="BB465" s="1"/>
      <c r="BC465" s="1"/>
      <c r="BD465" s="1"/>
      <c r="BE465" s="147">
        <f t="shared" si="10"/>
        <v>13902009</v>
      </c>
      <c r="BF465" t="s">
        <v>817</v>
      </c>
    </row>
    <row r="466" spans="1:58" ht="15.75" thickBot="1" x14ac:dyDescent="0.3">
      <c r="A466" s="3" t="s">
        <v>269</v>
      </c>
      <c r="B466" s="3" t="s">
        <v>755</v>
      </c>
      <c r="C466" s="4" t="s">
        <v>124</v>
      </c>
      <c r="D466" s="1" t="s">
        <v>838</v>
      </c>
      <c r="E466" s="2" t="s">
        <v>838</v>
      </c>
      <c r="F466" s="1">
        <v>101</v>
      </c>
      <c r="G466" s="1">
        <v>1223550</v>
      </c>
      <c r="H466" s="1">
        <v>1</v>
      </c>
      <c r="I466" s="1">
        <v>11868435</v>
      </c>
      <c r="J466" s="1">
        <v>10</v>
      </c>
      <c r="K466" s="1"/>
      <c r="L466" s="1"/>
      <c r="M466" s="1"/>
      <c r="N466" s="1"/>
      <c r="O466" s="67">
        <v>1186844</v>
      </c>
      <c r="P466" s="1">
        <v>1186844</v>
      </c>
      <c r="Q466" s="1">
        <v>1186844</v>
      </c>
      <c r="R466" s="1">
        <v>1186844</v>
      </c>
      <c r="S466" s="1">
        <v>1186844</v>
      </c>
      <c r="T466" s="1">
        <v>1186844</v>
      </c>
      <c r="U466" s="1">
        <v>1186844</v>
      </c>
      <c r="V466" s="1">
        <v>1186844</v>
      </c>
      <c r="W466" s="1">
        <v>1186844</v>
      </c>
      <c r="X466" s="1">
        <v>1186844</v>
      </c>
      <c r="Y466" s="1"/>
      <c r="Z466" s="1"/>
      <c r="AA466" s="1"/>
      <c r="AB466" s="1"/>
      <c r="AC466" s="1"/>
      <c r="AD466" s="1"/>
      <c r="AE466" s="1"/>
      <c r="AF466" s="1"/>
      <c r="AG466" s="1"/>
      <c r="AH466" s="1"/>
      <c r="AI466" s="1"/>
      <c r="AJ466" s="1"/>
      <c r="AK466" s="1"/>
      <c r="AL466" s="1"/>
      <c r="AM466" s="1"/>
      <c r="AN466" s="1"/>
      <c r="AO466" s="1"/>
      <c r="AP466" s="1"/>
      <c r="AQ466" s="1"/>
      <c r="AR466" s="1" t="s">
        <v>839</v>
      </c>
      <c r="AS466" s="1" t="s">
        <v>959</v>
      </c>
      <c r="AT466" s="1" t="s">
        <v>960</v>
      </c>
      <c r="AU466" s="1" t="s">
        <v>842</v>
      </c>
      <c r="AV466" s="1" t="s">
        <v>962</v>
      </c>
      <c r="AW466" s="1" t="s">
        <v>962</v>
      </c>
      <c r="AX466" s="1" t="s">
        <v>894</v>
      </c>
      <c r="AY466" s="1"/>
      <c r="AZ466" s="1"/>
      <c r="BA466" s="1"/>
      <c r="BB466" s="1"/>
      <c r="BC466" s="1"/>
      <c r="BD466" s="1"/>
      <c r="BE466" s="147">
        <f t="shared" si="10"/>
        <v>11868435</v>
      </c>
      <c r="BF466" t="s">
        <v>817</v>
      </c>
    </row>
    <row r="467" spans="1:58" ht="15.75" thickBot="1" x14ac:dyDescent="0.3">
      <c r="A467" s="3" t="s">
        <v>283</v>
      </c>
      <c r="B467" s="3" t="s">
        <v>756</v>
      </c>
      <c r="C467" s="4" t="s">
        <v>124</v>
      </c>
      <c r="D467" s="1" t="s">
        <v>838</v>
      </c>
      <c r="E467" s="2" t="s">
        <v>838</v>
      </c>
      <c r="F467" s="1">
        <v>1536</v>
      </c>
      <c r="G467" s="1">
        <v>954165</v>
      </c>
      <c r="H467" s="1">
        <v>1</v>
      </c>
      <c r="I467" s="1">
        <v>5207632</v>
      </c>
      <c r="J467" s="1">
        <v>7</v>
      </c>
      <c r="K467" s="1"/>
      <c r="L467" s="1"/>
      <c r="M467" s="1"/>
      <c r="N467" s="1"/>
      <c r="O467" s="67">
        <v>896915</v>
      </c>
      <c r="P467" s="1">
        <v>896915</v>
      </c>
      <c r="Q467" s="1">
        <v>896915</v>
      </c>
      <c r="R467" s="1">
        <v>896915</v>
      </c>
      <c r="S467" s="1">
        <v>540149</v>
      </c>
      <c r="T467" s="1">
        <v>493986</v>
      </c>
      <c r="U467" s="1">
        <v>420053</v>
      </c>
      <c r="V467" s="1">
        <v>55262</v>
      </c>
      <c r="W467" s="1">
        <v>55262</v>
      </c>
      <c r="X467" s="1">
        <v>55262</v>
      </c>
      <c r="Y467" s="1"/>
      <c r="Z467" s="1"/>
      <c r="AA467" s="1"/>
      <c r="AB467" s="1"/>
      <c r="AC467" s="1"/>
      <c r="AD467" s="1"/>
      <c r="AE467" s="1"/>
      <c r="AF467" s="1"/>
      <c r="AG467" s="1"/>
      <c r="AH467" s="1"/>
      <c r="AI467" s="1"/>
      <c r="AJ467" s="1"/>
      <c r="AK467" s="1"/>
      <c r="AL467" s="1"/>
      <c r="AM467" s="1"/>
      <c r="AN467" s="1"/>
      <c r="AO467" s="1"/>
      <c r="AP467" s="1"/>
      <c r="AQ467" s="1"/>
      <c r="AR467" s="1" t="s">
        <v>839</v>
      </c>
      <c r="AS467" s="1" t="s">
        <v>959</v>
      </c>
      <c r="AT467" s="1" t="s">
        <v>960</v>
      </c>
      <c r="AU467" s="1" t="s">
        <v>842</v>
      </c>
      <c r="AV467" s="1" t="s">
        <v>963</v>
      </c>
      <c r="AW467" s="1" t="s">
        <v>963</v>
      </c>
      <c r="AX467" s="1" t="s">
        <v>846</v>
      </c>
      <c r="AY467" s="1"/>
      <c r="AZ467" s="1"/>
      <c r="BA467" s="1"/>
      <c r="BB467" s="1"/>
      <c r="BC467" s="1"/>
      <c r="BD467" s="1"/>
      <c r="BE467" s="147">
        <f t="shared" si="10"/>
        <v>5207632</v>
      </c>
      <c r="BF467" t="s">
        <v>817</v>
      </c>
    </row>
    <row r="468" spans="1:58" ht="15.75" thickBot="1" x14ac:dyDescent="0.3">
      <c r="A468" s="3" t="s">
        <v>504</v>
      </c>
      <c r="B468" s="3" t="s">
        <v>757</v>
      </c>
      <c r="C468" s="4" t="s">
        <v>124</v>
      </c>
      <c r="D468" s="1" t="s">
        <v>838</v>
      </c>
      <c r="E468" s="2" t="s">
        <v>838</v>
      </c>
      <c r="F468" s="1">
        <v>7663</v>
      </c>
      <c r="G468" s="1">
        <v>832017</v>
      </c>
      <c r="H468" s="1">
        <v>1</v>
      </c>
      <c r="I468" s="1">
        <v>5649394</v>
      </c>
      <c r="J468" s="1">
        <v>7</v>
      </c>
      <c r="K468" s="1"/>
      <c r="L468" s="1"/>
      <c r="M468" s="1"/>
      <c r="N468" s="1"/>
      <c r="O468" s="67">
        <v>807056</v>
      </c>
      <c r="P468" s="1">
        <v>807056</v>
      </c>
      <c r="Q468" s="1">
        <v>807056</v>
      </c>
      <c r="R468" s="1">
        <v>807056</v>
      </c>
      <c r="S468" s="1">
        <v>807056</v>
      </c>
      <c r="T468" s="1">
        <v>807056</v>
      </c>
      <c r="U468" s="1">
        <v>807056</v>
      </c>
      <c r="V468" s="1"/>
      <c r="W468" s="1"/>
      <c r="X468" s="1"/>
      <c r="Y468" s="1"/>
      <c r="Z468" s="1"/>
      <c r="AA468" s="1"/>
      <c r="AB468" s="1"/>
      <c r="AC468" s="1"/>
      <c r="AD468" s="1"/>
      <c r="AE468" s="1"/>
      <c r="AF468" s="1"/>
      <c r="AG468" s="1"/>
      <c r="AH468" s="1"/>
      <c r="AI468" s="1"/>
      <c r="AJ468" s="1"/>
      <c r="AK468" s="1"/>
      <c r="AL468" s="1"/>
      <c r="AM468" s="1"/>
      <c r="AN468" s="1"/>
      <c r="AO468" s="1"/>
      <c r="AP468" s="1"/>
      <c r="AQ468" s="1"/>
      <c r="AR468" s="1" t="s">
        <v>839</v>
      </c>
      <c r="AS468" s="1" t="s">
        <v>959</v>
      </c>
      <c r="AT468" s="1" t="s">
        <v>960</v>
      </c>
      <c r="AU468" s="1" t="s">
        <v>842</v>
      </c>
      <c r="AV468" s="1" t="s">
        <v>929</v>
      </c>
      <c r="AW468" s="1" t="s">
        <v>929</v>
      </c>
      <c r="AX468" s="1" t="s">
        <v>850</v>
      </c>
      <c r="AY468" s="1"/>
      <c r="AZ468" s="1"/>
      <c r="BA468" s="1"/>
      <c r="BB468" s="1"/>
      <c r="BC468" s="1"/>
      <c r="BD468" s="1"/>
      <c r="BE468" s="147">
        <f t="shared" si="10"/>
        <v>5649394</v>
      </c>
      <c r="BF468" t="s">
        <v>817</v>
      </c>
    </row>
    <row r="469" spans="1:58" ht="15.75" thickBot="1" x14ac:dyDescent="0.3">
      <c r="A469" s="3" t="s">
        <v>207</v>
      </c>
      <c r="B469" s="3" t="s">
        <v>758</v>
      </c>
      <c r="C469" s="4" t="s">
        <v>124</v>
      </c>
      <c r="D469" s="1" t="s">
        <v>838</v>
      </c>
      <c r="E469" s="2" t="s">
        <v>838</v>
      </c>
      <c r="F469" s="1">
        <v>682</v>
      </c>
      <c r="G469" s="1">
        <v>727049</v>
      </c>
      <c r="H469" s="1">
        <v>1</v>
      </c>
      <c r="I469" s="1">
        <v>2115713</v>
      </c>
      <c r="J469" s="1">
        <v>3</v>
      </c>
      <c r="K469" s="1"/>
      <c r="L469" s="1"/>
      <c r="M469" s="1"/>
      <c r="N469" s="1"/>
      <c r="O469" s="67">
        <v>705238</v>
      </c>
      <c r="P469" s="1">
        <v>705238</v>
      </c>
      <c r="Q469" s="1">
        <v>705238</v>
      </c>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t="s">
        <v>839</v>
      </c>
      <c r="AS469" s="1" t="s">
        <v>959</v>
      </c>
      <c r="AT469" s="1" t="s">
        <v>960</v>
      </c>
      <c r="AU469" s="1" t="s">
        <v>842</v>
      </c>
      <c r="AV469" s="1" t="s">
        <v>865</v>
      </c>
      <c r="AW469" s="1" t="s">
        <v>865</v>
      </c>
      <c r="AX469" s="1" t="s">
        <v>844</v>
      </c>
      <c r="AY469" s="1"/>
      <c r="AZ469" s="1"/>
      <c r="BA469" s="1"/>
      <c r="BB469" s="1"/>
      <c r="BC469" s="1"/>
      <c r="BD469" s="1"/>
      <c r="BE469" s="147">
        <f t="shared" si="10"/>
        <v>2115713</v>
      </c>
      <c r="BF469" t="s">
        <v>817</v>
      </c>
    </row>
    <row r="470" spans="1:58" ht="15.75" thickBot="1" x14ac:dyDescent="0.3">
      <c r="A470" s="3" t="s">
        <v>266</v>
      </c>
      <c r="B470" s="3" t="s">
        <v>759</v>
      </c>
      <c r="C470" s="4" t="s">
        <v>124</v>
      </c>
      <c r="D470" s="1" t="s">
        <v>838</v>
      </c>
      <c r="E470" s="2" t="s">
        <v>838</v>
      </c>
      <c r="F470" s="1">
        <v>38</v>
      </c>
      <c r="G470" s="1">
        <v>692954</v>
      </c>
      <c r="H470" s="1">
        <v>1</v>
      </c>
      <c r="I470" s="1">
        <v>8738144</v>
      </c>
      <c r="J470" s="1">
        <v>13</v>
      </c>
      <c r="K470" s="1"/>
      <c r="L470" s="1"/>
      <c r="M470" s="1"/>
      <c r="N470" s="1"/>
      <c r="O470" s="67">
        <v>672165</v>
      </c>
      <c r="P470" s="1">
        <v>672165</v>
      </c>
      <c r="Q470" s="1">
        <v>672165</v>
      </c>
      <c r="R470" s="1">
        <v>672165</v>
      </c>
      <c r="S470" s="1">
        <v>672165</v>
      </c>
      <c r="T470" s="1">
        <v>672165</v>
      </c>
      <c r="U470" s="1">
        <v>672165</v>
      </c>
      <c r="V470" s="1">
        <v>672165</v>
      </c>
      <c r="W470" s="1">
        <v>672165</v>
      </c>
      <c r="X470" s="1">
        <v>672165</v>
      </c>
      <c r="Y470" s="1">
        <v>672165</v>
      </c>
      <c r="Z470" s="1">
        <v>672165</v>
      </c>
      <c r="AA470" s="1">
        <v>672165</v>
      </c>
      <c r="AB470" s="1"/>
      <c r="AC470" s="1"/>
      <c r="AD470" s="1"/>
      <c r="AE470" s="1"/>
      <c r="AF470" s="1"/>
      <c r="AG470" s="1"/>
      <c r="AH470" s="1"/>
      <c r="AI470" s="1"/>
      <c r="AJ470" s="1"/>
      <c r="AK470" s="1"/>
      <c r="AL470" s="1"/>
      <c r="AM470" s="1"/>
      <c r="AN470" s="1"/>
      <c r="AO470" s="1"/>
      <c r="AP470" s="1"/>
      <c r="AQ470" s="1"/>
      <c r="AR470" s="1" t="s">
        <v>839</v>
      </c>
      <c r="AS470" s="1" t="s">
        <v>959</v>
      </c>
      <c r="AT470" s="1" t="s">
        <v>960</v>
      </c>
      <c r="AU470" s="1" t="s">
        <v>842</v>
      </c>
      <c r="AV470" s="1" t="s">
        <v>891</v>
      </c>
      <c r="AW470" s="1" t="s">
        <v>891</v>
      </c>
      <c r="AX470" s="1" t="s">
        <v>892</v>
      </c>
      <c r="AY470" s="1"/>
      <c r="AZ470" s="1"/>
      <c r="BA470" s="1"/>
      <c r="BB470" s="1"/>
      <c r="BC470" s="1"/>
      <c r="BD470" s="1"/>
      <c r="BE470" s="147">
        <f t="shared" si="10"/>
        <v>8738144</v>
      </c>
      <c r="BF470" t="s">
        <v>817</v>
      </c>
    </row>
    <row r="471" spans="1:58" ht="15.75" thickBot="1" x14ac:dyDescent="0.3">
      <c r="A471" s="3" t="s">
        <v>266</v>
      </c>
      <c r="B471" s="3" t="s">
        <v>760</v>
      </c>
      <c r="C471" s="4" t="s">
        <v>124</v>
      </c>
      <c r="D471" s="1" t="s">
        <v>838</v>
      </c>
      <c r="E471" s="2" t="s">
        <v>838</v>
      </c>
      <c r="F471" s="1">
        <v>313</v>
      </c>
      <c r="G471" s="1">
        <v>397069</v>
      </c>
      <c r="H471" s="1">
        <v>1</v>
      </c>
      <c r="I471" s="1">
        <v>3851572</v>
      </c>
      <c r="J471" s="1">
        <v>10</v>
      </c>
      <c r="K471" s="1"/>
      <c r="L471" s="1"/>
      <c r="M471" s="1"/>
      <c r="N471" s="1"/>
      <c r="O471" s="67">
        <v>385157</v>
      </c>
      <c r="P471" s="1">
        <v>385157</v>
      </c>
      <c r="Q471" s="1">
        <v>385157</v>
      </c>
      <c r="R471" s="1">
        <v>385157</v>
      </c>
      <c r="S471" s="1">
        <v>385157</v>
      </c>
      <c r="T471" s="1">
        <v>385157</v>
      </c>
      <c r="U471" s="1">
        <v>385157</v>
      </c>
      <c r="V471" s="1">
        <v>385157</v>
      </c>
      <c r="W471" s="1">
        <v>385157</v>
      </c>
      <c r="X471" s="1">
        <v>385157</v>
      </c>
      <c r="Y471" s="1"/>
      <c r="Z471" s="1"/>
      <c r="AA471" s="1"/>
      <c r="AB471" s="1"/>
      <c r="AC471" s="1"/>
      <c r="AD471" s="1"/>
      <c r="AE471" s="1"/>
      <c r="AF471" s="1"/>
      <c r="AG471" s="1"/>
      <c r="AH471" s="1"/>
      <c r="AI471" s="1"/>
      <c r="AJ471" s="1"/>
      <c r="AK471" s="1"/>
      <c r="AL471" s="1"/>
      <c r="AM471" s="1"/>
      <c r="AN471" s="1"/>
      <c r="AO471" s="1"/>
      <c r="AP471" s="1"/>
      <c r="AQ471" s="1"/>
      <c r="AR471" s="1" t="s">
        <v>839</v>
      </c>
      <c r="AS471" s="1" t="s">
        <v>959</v>
      </c>
      <c r="AT471" s="1" t="s">
        <v>960</v>
      </c>
      <c r="AU471" s="1" t="s">
        <v>842</v>
      </c>
      <c r="AV471" s="1" t="s">
        <v>891</v>
      </c>
      <c r="AW471" s="1" t="s">
        <v>891</v>
      </c>
      <c r="AX471" s="1" t="s">
        <v>892</v>
      </c>
      <c r="AY471" s="1"/>
      <c r="AZ471" s="1"/>
      <c r="BA471" s="1"/>
      <c r="BB471" s="1"/>
      <c r="BC471" s="1"/>
      <c r="BD471" s="1"/>
      <c r="BE471" s="147">
        <f t="shared" si="10"/>
        <v>3851572</v>
      </c>
      <c r="BF471" t="s">
        <v>817</v>
      </c>
    </row>
    <row r="472" spans="1:58" ht="15.75" thickBot="1" x14ac:dyDescent="0.3">
      <c r="A472" s="3" t="s">
        <v>266</v>
      </c>
      <c r="B472" s="3" t="s">
        <v>761</v>
      </c>
      <c r="C472" s="4" t="s">
        <v>124</v>
      </c>
      <c r="D472" s="1" t="s">
        <v>838</v>
      </c>
      <c r="E472" s="2" t="s">
        <v>838</v>
      </c>
      <c r="F472" s="1">
        <v>271</v>
      </c>
      <c r="G472" s="1">
        <v>386601</v>
      </c>
      <c r="H472" s="1">
        <v>1</v>
      </c>
      <c r="I472" s="1">
        <v>750006</v>
      </c>
      <c r="J472" s="1">
        <v>2</v>
      </c>
      <c r="K472" s="1"/>
      <c r="L472" s="1"/>
      <c r="M472" s="1"/>
      <c r="N472" s="1"/>
      <c r="O472" s="67">
        <v>375003</v>
      </c>
      <c r="P472" s="1">
        <v>375003</v>
      </c>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t="s">
        <v>839</v>
      </c>
      <c r="AS472" s="1" t="s">
        <v>959</v>
      </c>
      <c r="AT472" s="1" t="s">
        <v>960</v>
      </c>
      <c r="AU472" s="1" t="s">
        <v>842</v>
      </c>
      <c r="AV472" s="1" t="s">
        <v>891</v>
      </c>
      <c r="AW472" s="1" t="s">
        <v>891</v>
      </c>
      <c r="AX472" s="1" t="s">
        <v>892</v>
      </c>
      <c r="AY472" s="1"/>
      <c r="AZ472" s="1"/>
      <c r="BA472" s="1"/>
      <c r="BB472" s="1"/>
      <c r="BC472" s="1"/>
      <c r="BD472" s="1"/>
      <c r="BE472" s="147">
        <f t="shared" si="10"/>
        <v>750006</v>
      </c>
      <c r="BF472" t="s">
        <v>817</v>
      </c>
    </row>
    <row r="473" spans="1:58" ht="15.75" thickBot="1" x14ac:dyDescent="0.3">
      <c r="A473" s="3" t="s">
        <v>266</v>
      </c>
      <c r="B473" s="3" t="s">
        <v>762</v>
      </c>
      <c r="C473" s="4" t="s">
        <v>124</v>
      </c>
      <c r="D473" s="1" t="s">
        <v>838</v>
      </c>
      <c r="E473" s="2" t="s">
        <v>838</v>
      </c>
      <c r="F473" s="1">
        <v>1348</v>
      </c>
      <c r="G473" s="1">
        <v>363588</v>
      </c>
      <c r="H473" s="1">
        <v>1</v>
      </c>
      <c r="I473" s="1">
        <v>5290205</v>
      </c>
      <c r="J473" s="1">
        <v>15</v>
      </c>
      <c r="K473" s="1"/>
      <c r="L473" s="1"/>
      <c r="M473" s="1"/>
      <c r="N473" s="1"/>
      <c r="O473" s="67">
        <v>352680</v>
      </c>
      <c r="P473" s="1">
        <v>352680</v>
      </c>
      <c r="Q473" s="1">
        <v>352680</v>
      </c>
      <c r="R473" s="1">
        <v>352680</v>
      </c>
      <c r="S473" s="1">
        <v>352680</v>
      </c>
      <c r="T473" s="1">
        <v>352680</v>
      </c>
      <c r="U473" s="1">
        <v>352680</v>
      </c>
      <c r="V473" s="1">
        <v>352680</v>
      </c>
      <c r="W473" s="1">
        <v>352680</v>
      </c>
      <c r="X473" s="1">
        <v>352680</v>
      </c>
      <c r="Y473" s="1">
        <v>352680</v>
      </c>
      <c r="Z473" s="1">
        <v>352680</v>
      </c>
      <c r="AA473" s="1">
        <v>352680</v>
      </c>
      <c r="AB473" s="1">
        <v>352680</v>
      </c>
      <c r="AC473" s="1">
        <v>352680</v>
      </c>
      <c r="AD473" s="1"/>
      <c r="AE473" s="1"/>
      <c r="AF473" s="1"/>
      <c r="AG473" s="1"/>
      <c r="AH473" s="1"/>
      <c r="AI473" s="1"/>
      <c r="AJ473" s="1"/>
      <c r="AK473" s="1"/>
      <c r="AL473" s="1"/>
      <c r="AM473" s="1"/>
      <c r="AN473" s="1"/>
      <c r="AO473" s="1"/>
      <c r="AP473" s="1"/>
      <c r="AQ473" s="1"/>
      <c r="AR473" s="1" t="s">
        <v>839</v>
      </c>
      <c r="AS473" s="1" t="s">
        <v>959</v>
      </c>
      <c r="AT473" s="1" t="s">
        <v>960</v>
      </c>
      <c r="AU473" s="1" t="s">
        <v>842</v>
      </c>
      <c r="AV473" s="1" t="s">
        <v>891</v>
      </c>
      <c r="AW473" s="1" t="s">
        <v>891</v>
      </c>
      <c r="AX473" s="1" t="s">
        <v>892</v>
      </c>
      <c r="AY473" s="1"/>
      <c r="AZ473" s="1"/>
      <c r="BA473" s="1"/>
      <c r="BB473" s="1"/>
      <c r="BC473" s="1"/>
      <c r="BD473" s="1"/>
      <c r="BE473" s="147">
        <f t="shared" si="10"/>
        <v>5290205</v>
      </c>
      <c r="BF473" t="s">
        <v>817</v>
      </c>
    </row>
    <row r="474" spans="1:58" ht="15.75" thickBot="1" x14ac:dyDescent="0.3">
      <c r="A474" s="3" t="s">
        <v>269</v>
      </c>
      <c r="B474" s="3" t="s">
        <v>763</v>
      </c>
      <c r="C474" s="4" t="s">
        <v>124</v>
      </c>
      <c r="D474" s="1" t="s">
        <v>838</v>
      </c>
      <c r="E474" s="2" t="s">
        <v>838</v>
      </c>
      <c r="F474" s="1">
        <v>461</v>
      </c>
      <c r="G474" s="1">
        <v>351309</v>
      </c>
      <c r="H474" s="1">
        <v>1</v>
      </c>
      <c r="I474" s="1">
        <v>1363079</v>
      </c>
      <c r="J474" s="1">
        <v>4</v>
      </c>
      <c r="K474" s="1"/>
      <c r="L474" s="1"/>
      <c r="M474" s="1"/>
      <c r="N474" s="1"/>
      <c r="O474" s="67">
        <v>340770</v>
      </c>
      <c r="P474" s="1">
        <v>340770</v>
      </c>
      <c r="Q474" s="1">
        <v>340770</v>
      </c>
      <c r="R474" s="1">
        <v>340770</v>
      </c>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t="s">
        <v>839</v>
      </c>
      <c r="AS474" s="1" t="s">
        <v>959</v>
      </c>
      <c r="AT474" s="1" t="s">
        <v>960</v>
      </c>
      <c r="AU474" s="1" t="s">
        <v>842</v>
      </c>
      <c r="AV474" s="1" t="s">
        <v>964</v>
      </c>
      <c r="AW474" s="1" t="s">
        <v>964</v>
      </c>
      <c r="AX474" s="1" t="s">
        <v>894</v>
      </c>
      <c r="AY474" s="1"/>
      <c r="AZ474" s="1"/>
      <c r="BA474" s="1"/>
      <c r="BB474" s="1"/>
      <c r="BC474" s="1"/>
      <c r="BD474" s="1"/>
      <c r="BE474" s="147">
        <f t="shared" si="10"/>
        <v>1363079</v>
      </c>
      <c r="BF474" t="s">
        <v>817</v>
      </c>
    </row>
    <row r="475" spans="1:58" ht="15.75" thickBot="1" x14ac:dyDescent="0.3">
      <c r="A475" s="3" t="s">
        <v>207</v>
      </c>
      <c r="B475" s="3" t="s">
        <v>764</v>
      </c>
      <c r="C475" s="4" t="s">
        <v>124</v>
      </c>
      <c r="D475" s="1" t="s">
        <v>838</v>
      </c>
      <c r="E475" s="2" t="s">
        <v>838</v>
      </c>
      <c r="F475" s="1">
        <v>178</v>
      </c>
      <c r="G475" s="1">
        <v>308420</v>
      </c>
      <c r="H475" s="1">
        <v>1</v>
      </c>
      <c r="I475" s="1">
        <v>4487514</v>
      </c>
      <c r="J475" s="1">
        <v>15</v>
      </c>
      <c r="K475" s="1"/>
      <c r="L475" s="1"/>
      <c r="M475" s="1"/>
      <c r="N475" s="1"/>
      <c r="O475" s="67">
        <v>299168</v>
      </c>
      <c r="P475" s="1">
        <v>299168</v>
      </c>
      <c r="Q475" s="1">
        <v>299168</v>
      </c>
      <c r="R475" s="1">
        <v>299168</v>
      </c>
      <c r="S475" s="1">
        <v>299168</v>
      </c>
      <c r="T475" s="1">
        <v>299168</v>
      </c>
      <c r="U475" s="1">
        <v>299168</v>
      </c>
      <c r="V475" s="1">
        <v>299168</v>
      </c>
      <c r="W475" s="1">
        <v>299168</v>
      </c>
      <c r="X475" s="1">
        <v>299168</v>
      </c>
      <c r="Y475" s="1">
        <v>299168</v>
      </c>
      <c r="Z475" s="1">
        <v>299168</v>
      </c>
      <c r="AA475" s="1">
        <v>299168</v>
      </c>
      <c r="AB475" s="1">
        <v>299168</v>
      </c>
      <c r="AC475" s="1">
        <v>299168</v>
      </c>
      <c r="AD475" s="1"/>
      <c r="AE475" s="1"/>
      <c r="AF475" s="1"/>
      <c r="AG475" s="1"/>
      <c r="AH475" s="1"/>
      <c r="AI475" s="1"/>
      <c r="AJ475" s="1"/>
      <c r="AK475" s="1"/>
      <c r="AL475" s="1"/>
      <c r="AM475" s="1"/>
      <c r="AN475" s="1"/>
      <c r="AO475" s="1"/>
      <c r="AP475" s="1"/>
      <c r="AQ475" s="1"/>
      <c r="AR475" s="1" t="s">
        <v>839</v>
      </c>
      <c r="AS475" s="1" t="s">
        <v>959</v>
      </c>
      <c r="AT475" s="1" t="s">
        <v>960</v>
      </c>
      <c r="AU475" s="1" t="s">
        <v>842</v>
      </c>
      <c r="AV475" s="1" t="s">
        <v>890</v>
      </c>
      <c r="AW475" s="1" t="s">
        <v>890</v>
      </c>
      <c r="AX475" s="1" t="s">
        <v>844</v>
      </c>
      <c r="AY475" s="1"/>
      <c r="AZ475" s="1"/>
      <c r="BA475" s="1"/>
      <c r="BB475" s="1"/>
      <c r="BC475" s="1"/>
      <c r="BD475" s="1"/>
      <c r="BE475" s="147">
        <f t="shared" si="10"/>
        <v>4487514</v>
      </c>
      <c r="BF475" t="s">
        <v>817</v>
      </c>
    </row>
    <row r="476" spans="1:58" ht="15.75" thickBot="1" x14ac:dyDescent="0.3">
      <c r="A476" s="3" t="s">
        <v>283</v>
      </c>
      <c r="B476" s="3" t="s">
        <v>765</v>
      </c>
      <c r="C476" s="4" t="s">
        <v>124</v>
      </c>
      <c r="D476" s="1" t="s">
        <v>838</v>
      </c>
      <c r="E476" s="2" t="s">
        <v>838</v>
      </c>
      <c r="F476" s="1">
        <v>428</v>
      </c>
      <c r="G476" s="1">
        <v>265874</v>
      </c>
      <c r="H476" s="1">
        <v>1</v>
      </c>
      <c r="I476" s="1">
        <v>1451085</v>
      </c>
      <c r="J476" s="1">
        <v>7</v>
      </c>
      <c r="K476" s="1"/>
      <c r="L476" s="1"/>
      <c r="M476" s="1"/>
      <c r="N476" s="1"/>
      <c r="O476" s="67">
        <v>249922</v>
      </c>
      <c r="P476" s="1">
        <v>249922</v>
      </c>
      <c r="Q476" s="1">
        <v>249922</v>
      </c>
      <c r="R476" s="1">
        <v>249922</v>
      </c>
      <c r="S476" s="1">
        <v>150510</v>
      </c>
      <c r="T476" s="1">
        <v>137647</v>
      </c>
      <c r="U476" s="1">
        <v>117046</v>
      </c>
      <c r="V476" s="1">
        <v>15398</v>
      </c>
      <c r="W476" s="1">
        <v>15398</v>
      </c>
      <c r="X476" s="1">
        <v>15398</v>
      </c>
      <c r="Y476" s="1"/>
      <c r="Z476" s="1"/>
      <c r="AA476" s="1"/>
      <c r="AB476" s="1"/>
      <c r="AC476" s="1"/>
      <c r="AD476" s="1"/>
      <c r="AE476" s="1"/>
      <c r="AF476" s="1"/>
      <c r="AG476" s="1"/>
      <c r="AH476" s="1"/>
      <c r="AI476" s="1"/>
      <c r="AJ476" s="1"/>
      <c r="AK476" s="1"/>
      <c r="AL476" s="1"/>
      <c r="AM476" s="1"/>
      <c r="AN476" s="1"/>
      <c r="AO476" s="1"/>
      <c r="AP476" s="1"/>
      <c r="AQ476" s="1"/>
      <c r="AR476" s="1" t="s">
        <v>839</v>
      </c>
      <c r="AS476" s="1" t="s">
        <v>959</v>
      </c>
      <c r="AT476" s="1" t="s">
        <v>960</v>
      </c>
      <c r="AU476" s="1" t="s">
        <v>842</v>
      </c>
      <c r="AV476" s="1" t="s">
        <v>963</v>
      </c>
      <c r="AW476" s="1" t="s">
        <v>963</v>
      </c>
      <c r="AX476" s="1" t="s">
        <v>846</v>
      </c>
      <c r="AY476" s="1"/>
      <c r="AZ476" s="1"/>
      <c r="BA476" s="1"/>
      <c r="BB476" s="1"/>
      <c r="BC476" s="1"/>
      <c r="BD476" s="1"/>
      <c r="BE476" s="147">
        <f t="shared" si="10"/>
        <v>1451085</v>
      </c>
      <c r="BF476" t="s">
        <v>817</v>
      </c>
    </row>
    <row r="477" spans="1:58" ht="15.75" thickBot="1" x14ac:dyDescent="0.3">
      <c r="A477" s="3" t="s">
        <v>207</v>
      </c>
      <c r="B477" s="3" t="s">
        <v>766</v>
      </c>
      <c r="C477" s="4" t="s">
        <v>124</v>
      </c>
      <c r="D477" s="1" t="s">
        <v>838</v>
      </c>
      <c r="E477" s="2" t="s">
        <v>838</v>
      </c>
      <c r="F477" s="1">
        <v>1502</v>
      </c>
      <c r="G477" s="1">
        <v>252433</v>
      </c>
      <c r="H477" s="1">
        <v>1</v>
      </c>
      <c r="I477" s="1">
        <v>1958877</v>
      </c>
      <c r="J477" s="1">
        <v>8</v>
      </c>
      <c r="K477" s="1"/>
      <c r="L477" s="1"/>
      <c r="M477" s="1"/>
      <c r="N477" s="1"/>
      <c r="O477" s="67">
        <v>244860</v>
      </c>
      <c r="P477" s="1">
        <v>244860</v>
      </c>
      <c r="Q477" s="1">
        <v>244860</v>
      </c>
      <c r="R477" s="1">
        <v>244860</v>
      </c>
      <c r="S477" s="1">
        <v>244860</v>
      </c>
      <c r="T477" s="1">
        <v>244860</v>
      </c>
      <c r="U477" s="1">
        <v>244860</v>
      </c>
      <c r="V477" s="1">
        <v>244860</v>
      </c>
      <c r="W477" s="1"/>
      <c r="X477" s="1"/>
      <c r="Y477" s="1"/>
      <c r="Z477" s="1"/>
      <c r="AA477" s="1"/>
      <c r="AB477" s="1"/>
      <c r="AC477" s="1"/>
      <c r="AD477" s="1"/>
      <c r="AE477" s="1"/>
      <c r="AF477" s="1"/>
      <c r="AG477" s="1"/>
      <c r="AH477" s="1"/>
      <c r="AI477" s="1"/>
      <c r="AJ477" s="1"/>
      <c r="AK477" s="1"/>
      <c r="AL477" s="1"/>
      <c r="AM477" s="1"/>
      <c r="AN477" s="1"/>
      <c r="AO477" s="1"/>
      <c r="AP477" s="1"/>
      <c r="AQ477" s="1"/>
      <c r="AR477" s="1" t="s">
        <v>839</v>
      </c>
      <c r="AS477" s="1" t="s">
        <v>959</v>
      </c>
      <c r="AT477" s="1" t="s">
        <v>960</v>
      </c>
      <c r="AU477" s="1" t="s">
        <v>842</v>
      </c>
      <c r="AV477" s="1" t="s">
        <v>851</v>
      </c>
      <c r="AW477" s="1" t="s">
        <v>851</v>
      </c>
      <c r="AX477" s="1" t="s">
        <v>848</v>
      </c>
      <c r="AY477" s="1"/>
      <c r="AZ477" s="1"/>
      <c r="BA477" s="1"/>
      <c r="BB477" s="1"/>
      <c r="BC477" s="1"/>
      <c r="BD477" s="1"/>
      <c r="BE477" s="147">
        <f t="shared" si="10"/>
        <v>1958877</v>
      </c>
      <c r="BF477" t="s">
        <v>817</v>
      </c>
    </row>
    <row r="478" spans="1:58" ht="15.75" thickBot="1" x14ac:dyDescent="0.3">
      <c r="A478" s="3" t="s">
        <v>207</v>
      </c>
      <c r="B478" s="3" t="s">
        <v>767</v>
      </c>
      <c r="C478" s="4" t="s">
        <v>124</v>
      </c>
      <c r="D478" s="1" t="s">
        <v>838</v>
      </c>
      <c r="E478" s="2" t="s">
        <v>838</v>
      </c>
      <c r="F478" s="1">
        <v>409</v>
      </c>
      <c r="G478" s="1">
        <v>195494</v>
      </c>
      <c r="H478" s="1">
        <v>1</v>
      </c>
      <c r="I478" s="1">
        <v>948145</v>
      </c>
      <c r="J478" s="1">
        <v>5</v>
      </c>
      <c r="K478" s="1"/>
      <c r="L478" s="1"/>
      <c r="M478" s="1"/>
      <c r="N478" s="1"/>
      <c r="O478" s="67">
        <v>189629</v>
      </c>
      <c r="P478" s="1">
        <v>189629</v>
      </c>
      <c r="Q478" s="1">
        <v>189629</v>
      </c>
      <c r="R478" s="1">
        <v>189629</v>
      </c>
      <c r="S478" s="1">
        <v>189629</v>
      </c>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t="s">
        <v>839</v>
      </c>
      <c r="AS478" s="1" t="s">
        <v>959</v>
      </c>
      <c r="AT478" s="1" t="s">
        <v>960</v>
      </c>
      <c r="AU478" s="1" t="s">
        <v>842</v>
      </c>
      <c r="AV478" s="1" t="s">
        <v>908</v>
      </c>
      <c r="AW478" s="1" t="s">
        <v>908</v>
      </c>
      <c r="AX478" s="1" t="s">
        <v>844</v>
      </c>
      <c r="AY478" s="1"/>
      <c r="AZ478" s="1"/>
      <c r="BA478" s="1"/>
      <c r="BB478" s="1"/>
      <c r="BC478" s="1"/>
      <c r="BD478" s="1"/>
      <c r="BE478" s="147">
        <f t="shared" si="10"/>
        <v>948145</v>
      </c>
      <c r="BF478" t="s">
        <v>817</v>
      </c>
    </row>
    <row r="479" spans="1:58" ht="15.75" thickBot="1" x14ac:dyDescent="0.3">
      <c r="A479" s="3" t="s">
        <v>269</v>
      </c>
      <c r="B479" s="3" t="s">
        <v>768</v>
      </c>
      <c r="C479" s="4" t="s">
        <v>124</v>
      </c>
      <c r="D479" s="1" t="s">
        <v>838</v>
      </c>
      <c r="E479" s="2" t="s">
        <v>838</v>
      </c>
      <c r="F479" s="1">
        <v>18</v>
      </c>
      <c r="G479" s="1">
        <v>180960</v>
      </c>
      <c r="H479" s="1">
        <v>1</v>
      </c>
      <c r="I479" s="1">
        <v>877656</v>
      </c>
      <c r="J479" s="1">
        <v>5</v>
      </c>
      <c r="K479" s="1"/>
      <c r="L479" s="1"/>
      <c r="M479" s="1"/>
      <c r="N479" s="1"/>
      <c r="O479" s="67">
        <v>175531</v>
      </c>
      <c r="P479" s="1">
        <v>175531</v>
      </c>
      <c r="Q479" s="1">
        <v>175531</v>
      </c>
      <c r="R479" s="1">
        <v>175531</v>
      </c>
      <c r="S479" s="1">
        <v>175531</v>
      </c>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t="s">
        <v>839</v>
      </c>
      <c r="AS479" s="1" t="s">
        <v>959</v>
      </c>
      <c r="AT479" s="1" t="s">
        <v>960</v>
      </c>
      <c r="AU479" s="1" t="s">
        <v>842</v>
      </c>
      <c r="AV479" s="1" t="s">
        <v>965</v>
      </c>
      <c r="AW479" s="1" t="s">
        <v>965</v>
      </c>
      <c r="AX479" s="1" t="s">
        <v>894</v>
      </c>
      <c r="AY479" s="1"/>
      <c r="AZ479" s="1"/>
      <c r="BA479" s="1"/>
      <c r="BB479" s="1"/>
      <c r="BC479" s="1"/>
      <c r="BD479" s="1"/>
      <c r="BE479" s="147">
        <f t="shared" si="10"/>
        <v>877656</v>
      </c>
      <c r="BF479" t="s">
        <v>817</v>
      </c>
    </row>
    <row r="480" spans="1:58" ht="15.75" thickBot="1" x14ac:dyDescent="0.3">
      <c r="A480" s="3" t="s">
        <v>207</v>
      </c>
      <c r="B480" s="3" t="s">
        <v>769</v>
      </c>
      <c r="C480" s="4" t="s">
        <v>124</v>
      </c>
      <c r="D480" s="1" t="s">
        <v>838</v>
      </c>
      <c r="E480" s="2" t="s">
        <v>838</v>
      </c>
      <c r="F480" s="1">
        <v>85</v>
      </c>
      <c r="G480" s="1">
        <v>143954</v>
      </c>
      <c r="H480" s="1">
        <v>1</v>
      </c>
      <c r="I480" s="1">
        <v>1364690</v>
      </c>
      <c r="J480" s="1">
        <v>15</v>
      </c>
      <c r="K480" s="1"/>
      <c r="L480" s="1"/>
      <c r="M480" s="1"/>
      <c r="N480" s="1"/>
      <c r="O480" s="67">
        <v>139635</v>
      </c>
      <c r="P480" s="1">
        <v>139635</v>
      </c>
      <c r="Q480" s="1">
        <v>139635</v>
      </c>
      <c r="R480" s="1">
        <v>139635</v>
      </c>
      <c r="S480" s="1">
        <v>139635</v>
      </c>
      <c r="T480" s="1">
        <v>66651</v>
      </c>
      <c r="U480" s="1">
        <v>66651</v>
      </c>
      <c r="V480" s="1">
        <v>66651</v>
      </c>
      <c r="W480" s="1">
        <v>66651</v>
      </c>
      <c r="X480" s="1">
        <v>66651</v>
      </c>
      <c r="Y480" s="1">
        <v>66651</v>
      </c>
      <c r="Z480" s="1">
        <v>66651</v>
      </c>
      <c r="AA480" s="1">
        <v>66651</v>
      </c>
      <c r="AB480" s="1">
        <v>66651</v>
      </c>
      <c r="AC480" s="1">
        <v>66651</v>
      </c>
      <c r="AD480" s="1"/>
      <c r="AE480" s="1"/>
      <c r="AF480" s="1"/>
      <c r="AG480" s="1"/>
      <c r="AH480" s="1"/>
      <c r="AI480" s="1"/>
      <c r="AJ480" s="1"/>
      <c r="AK480" s="1"/>
      <c r="AL480" s="1"/>
      <c r="AM480" s="1"/>
      <c r="AN480" s="1"/>
      <c r="AO480" s="1"/>
      <c r="AP480" s="1"/>
      <c r="AQ480" s="1"/>
      <c r="AR480" s="1" t="s">
        <v>839</v>
      </c>
      <c r="AS480" s="1" t="s">
        <v>959</v>
      </c>
      <c r="AT480" s="1" t="s">
        <v>960</v>
      </c>
      <c r="AU480" s="1" t="s">
        <v>842</v>
      </c>
      <c r="AV480" s="1" t="s">
        <v>863</v>
      </c>
      <c r="AW480" s="1" t="s">
        <v>863</v>
      </c>
      <c r="AX480" s="1" t="s">
        <v>844</v>
      </c>
      <c r="AY480" s="1"/>
      <c r="AZ480" s="1"/>
      <c r="BA480" s="1"/>
      <c r="BB480" s="1"/>
      <c r="BC480" s="1"/>
      <c r="BD480" s="1"/>
      <c r="BE480" s="147">
        <f t="shared" si="10"/>
        <v>1364690</v>
      </c>
      <c r="BF480" t="s">
        <v>817</v>
      </c>
    </row>
    <row r="481" spans="1:58" ht="15.75" thickBot="1" x14ac:dyDescent="0.3">
      <c r="A481" s="3" t="s">
        <v>207</v>
      </c>
      <c r="B481" s="3" t="s">
        <v>770</v>
      </c>
      <c r="C481" s="4" t="s">
        <v>124</v>
      </c>
      <c r="D481" s="1" t="s">
        <v>838</v>
      </c>
      <c r="E481" s="2" t="s">
        <v>838</v>
      </c>
      <c r="F481" s="1">
        <v>41</v>
      </c>
      <c r="G481" s="1">
        <v>142452</v>
      </c>
      <c r="H481" s="1">
        <v>1</v>
      </c>
      <c r="I481" s="1">
        <v>1381782</v>
      </c>
      <c r="J481" s="1">
        <v>10</v>
      </c>
      <c r="K481" s="1"/>
      <c r="L481" s="1"/>
      <c r="M481" s="1"/>
      <c r="N481" s="1"/>
      <c r="O481" s="67">
        <v>138178</v>
      </c>
      <c r="P481" s="1">
        <v>138178</v>
      </c>
      <c r="Q481" s="1">
        <v>138178</v>
      </c>
      <c r="R481" s="1">
        <v>138178</v>
      </c>
      <c r="S481" s="1">
        <v>138178</v>
      </c>
      <c r="T481" s="1">
        <v>138178</v>
      </c>
      <c r="U481" s="1">
        <v>138178</v>
      </c>
      <c r="V481" s="1">
        <v>138178</v>
      </c>
      <c r="W481" s="1">
        <v>138178</v>
      </c>
      <c r="X481" s="1">
        <v>138178</v>
      </c>
      <c r="Y481" s="1"/>
      <c r="Z481" s="1"/>
      <c r="AA481" s="1"/>
      <c r="AB481" s="1"/>
      <c r="AC481" s="1"/>
      <c r="AD481" s="1"/>
      <c r="AE481" s="1"/>
      <c r="AF481" s="1"/>
      <c r="AG481" s="1"/>
      <c r="AH481" s="1"/>
      <c r="AI481" s="1"/>
      <c r="AJ481" s="1"/>
      <c r="AK481" s="1"/>
      <c r="AL481" s="1"/>
      <c r="AM481" s="1"/>
      <c r="AN481" s="1"/>
      <c r="AO481" s="1"/>
      <c r="AP481" s="1"/>
      <c r="AQ481" s="1"/>
      <c r="AR481" s="1" t="s">
        <v>839</v>
      </c>
      <c r="AS481" s="1" t="s">
        <v>959</v>
      </c>
      <c r="AT481" s="1" t="s">
        <v>960</v>
      </c>
      <c r="AU481" s="1" t="s">
        <v>842</v>
      </c>
      <c r="AV481" s="1" t="s">
        <v>966</v>
      </c>
      <c r="AW481" s="1" t="s">
        <v>966</v>
      </c>
      <c r="AX481" s="1" t="s">
        <v>844</v>
      </c>
      <c r="AY481" s="1"/>
      <c r="AZ481" s="1"/>
      <c r="BA481" s="1"/>
      <c r="BB481" s="1"/>
      <c r="BC481" s="1"/>
      <c r="BD481" s="1"/>
      <c r="BE481" s="147">
        <f t="shared" si="10"/>
        <v>1381782</v>
      </c>
      <c r="BF481" t="s">
        <v>817</v>
      </c>
    </row>
    <row r="482" spans="1:58" ht="15.75" thickBot="1" x14ac:dyDescent="0.3">
      <c r="A482" s="3" t="s">
        <v>269</v>
      </c>
      <c r="B482" s="3" t="s">
        <v>771</v>
      </c>
      <c r="C482" s="4" t="s">
        <v>124</v>
      </c>
      <c r="D482" s="1" t="s">
        <v>838</v>
      </c>
      <c r="E482" s="2" t="s">
        <v>838</v>
      </c>
      <c r="F482" s="1">
        <v>116</v>
      </c>
      <c r="G482" s="1">
        <v>138032</v>
      </c>
      <c r="H482" s="1">
        <v>1</v>
      </c>
      <c r="I482" s="1">
        <v>1071128</v>
      </c>
      <c r="J482" s="1">
        <v>8</v>
      </c>
      <c r="K482" s="1"/>
      <c r="L482" s="1"/>
      <c r="M482" s="1"/>
      <c r="N482" s="1"/>
      <c r="O482" s="67">
        <v>133891</v>
      </c>
      <c r="P482" s="1">
        <v>133891</v>
      </c>
      <c r="Q482" s="1">
        <v>133891</v>
      </c>
      <c r="R482" s="1">
        <v>133891</v>
      </c>
      <c r="S482" s="1">
        <v>133891</v>
      </c>
      <c r="T482" s="1">
        <v>133891</v>
      </c>
      <c r="U482" s="1">
        <v>133891</v>
      </c>
      <c r="V482" s="1">
        <v>133891</v>
      </c>
      <c r="W482" s="1"/>
      <c r="X482" s="1"/>
      <c r="Y482" s="1"/>
      <c r="Z482" s="1"/>
      <c r="AA482" s="1"/>
      <c r="AB482" s="1"/>
      <c r="AC482" s="1"/>
      <c r="AD482" s="1"/>
      <c r="AE482" s="1"/>
      <c r="AF482" s="1"/>
      <c r="AG482" s="1"/>
      <c r="AH482" s="1"/>
      <c r="AI482" s="1"/>
      <c r="AJ482" s="1"/>
      <c r="AK482" s="1"/>
      <c r="AL482" s="1"/>
      <c r="AM482" s="1"/>
      <c r="AN482" s="1"/>
      <c r="AO482" s="1"/>
      <c r="AP482" s="1"/>
      <c r="AQ482" s="1"/>
      <c r="AR482" s="1" t="s">
        <v>839</v>
      </c>
      <c r="AS482" s="1" t="s">
        <v>959</v>
      </c>
      <c r="AT482" s="1" t="s">
        <v>960</v>
      </c>
      <c r="AU482" s="1" t="s">
        <v>842</v>
      </c>
      <c r="AV482" s="1" t="s">
        <v>967</v>
      </c>
      <c r="AW482" s="1" t="s">
        <v>967</v>
      </c>
      <c r="AX482" s="1" t="s">
        <v>894</v>
      </c>
      <c r="AY482" s="1"/>
      <c r="AZ482" s="1"/>
      <c r="BA482" s="1"/>
      <c r="BB482" s="1"/>
      <c r="BC482" s="1"/>
      <c r="BD482" s="1"/>
      <c r="BE482" s="147">
        <f t="shared" si="10"/>
        <v>1071128</v>
      </c>
      <c r="BF482" t="s">
        <v>817</v>
      </c>
    </row>
    <row r="483" spans="1:58" ht="15.75" thickBot="1" x14ac:dyDescent="0.3">
      <c r="A483" s="3" t="s">
        <v>263</v>
      </c>
      <c r="B483" s="3" t="s">
        <v>772</v>
      </c>
      <c r="C483" s="4" t="s">
        <v>124</v>
      </c>
      <c r="D483" s="1" t="s">
        <v>838</v>
      </c>
      <c r="E483" s="2" t="s">
        <v>838</v>
      </c>
      <c r="F483" s="1">
        <v>2722</v>
      </c>
      <c r="G483" s="1">
        <v>126650</v>
      </c>
      <c r="H483" s="1">
        <v>1</v>
      </c>
      <c r="I483" s="1">
        <v>614251</v>
      </c>
      <c r="J483" s="1">
        <v>5</v>
      </c>
      <c r="K483" s="1"/>
      <c r="L483" s="1"/>
      <c r="M483" s="1"/>
      <c r="N483" s="1"/>
      <c r="O483" s="67">
        <v>122850</v>
      </c>
      <c r="P483" s="1">
        <v>122850</v>
      </c>
      <c r="Q483" s="1">
        <v>122850</v>
      </c>
      <c r="R483" s="1">
        <v>122850</v>
      </c>
      <c r="S483" s="1">
        <v>122850</v>
      </c>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t="s">
        <v>839</v>
      </c>
      <c r="AS483" s="1" t="s">
        <v>959</v>
      </c>
      <c r="AT483" s="1" t="s">
        <v>960</v>
      </c>
      <c r="AU483" s="1" t="s">
        <v>842</v>
      </c>
      <c r="AV483" s="1" t="s">
        <v>909</v>
      </c>
      <c r="AW483" s="1" t="s">
        <v>909</v>
      </c>
      <c r="AX483" s="1" t="s">
        <v>848</v>
      </c>
      <c r="AY483" s="1"/>
      <c r="AZ483" s="1"/>
      <c r="BA483" s="1"/>
      <c r="BB483" s="1"/>
      <c r="BC483" s="1"/>
      <c r="BD483" s="1"/>
      <c r="BE483" s="147">
        <f t="shared" si="10"/>
        <v>614251</v>
      </c>
      <c r="BF483" t="s">
        <v>817</v>
      </c>
    </row>
    <row r="484" spans="1:58" ht="15.75" thickBot="1" x14ac:dyDescent="0.3">
      <c r="A484" s="3" t="s">
        <v>207</v>
      </c>
      <c r="B484" s="3" t="s">
        <v>773</v>
      </c>
      <c r="C484" s="4" t="s">
        <v>124</v>
      </c>
      <c r="D484" s="1" t="s">
        <v>838</v>
      </c>
      <c r="E484" s="2" t="s">
        <v>838</v>
      </c>
      <c r="F484" s="1">
        <v>11</v>
      </c>
      <c r="G484" s="1">
        <v>95392</v>
      </c>
      <c r="H484" s="1">
        <v>1</v>
      </c>
      <c r="I484" s="1">
        <v>1387950</v>
      </c>
      <c r="J484" s="1">
        <v>15</v>
      </c>
      <c r="K484" s="1"/>
      <c r="L484" s="1"/>
      <c r="M484" s="1"/>
      <c r="N484" s="1"/>
      <c r="O484" s="67">
        <v>92530</v>
      </c>
      <c r="P484" s="1">
        <v>92530</v>
      </c>
      <c r="Q484" s="1">
        <v>92530</v>
      </c>
      <c r="R484" s="1">
        <v>92530</v>
      </c>
      <c r="S484" s="1">
        <v>92530</v>
      </c>
      <c r="T484" s="1">
        <v>92530</v>
      </c>
      <c r="U484" s="1">
        <v>92530</v>
      </c>
      <c r="V484" s="1">
        <v>92530</v>
      </c>
      <c r="W484" s="1">
        <v>92530</v>
      </c>
      <c r="X484" s="1">
        <v>92530</v>
      </c>
      <c r="Y484" s="1">
        <v>92530</v>
      </c>
      <c r="Z484" s="1">
        <v>92530</v>
      </c>
      <c r="AA484" s="1">
        <v>92530</v>
      </c>
      <c r="AB484" s="1">
        <v>92530</v>
      </c>
      <c r="AC484" s="1">
        <v>92530</v>
      </c>
      <c r="AD484" s="1"/>
      <c r="AE484" s="1"/>
      <c r="AF484" s="1"/>
      <c r="AG484" s="1"/>
      <c r="AH484" s="1"/>
      <c r="AI484" s="1"/>
      <c r="AJ484" s="1"/>
      <c r="AK484" s="1"/>
      <c r="AL484" s="1"/>
      <c r="AM484" s="1"/>
      <c r="AN484" s="1"/>
      <c r="AO484" s="1"/>
      <c r="AP484" s="1"/>
      <c r="AQ484" s="1"/>
      <c r="AR484" s="1" t="s">
        <v>839</v>
      </c>
      <c r="AS484" s="1" t="s">
        <v>959</v>
      </c>
      <c r="AT484" s="1" t="s">
        <v>960</v>
      </c>
      <c r="AU484" s="1" t="s">
        <v>842</v>
      </c>
      <c r="AV484" s="1" t="s">
        <v>890</v>
      </c>
      <c r="AW484" s="1" t="s">
        <v>890</v>
      </c>
      <c r="AX484" s="1" t="s">
        <v>844</v>
      </c>
      <c r="AY484" s="1"/>
      <c r="AZ484" s="1"/>
      <c r="BA484" s="1"/>
      <c r="BB484" s="1"/>
      <c r="BC484" s="1"/>
      <c r="BD484" s="1"/>
      <c r="BE484" s="147">
        <f t="shared" si="10"/>
        <v>1387950</v>
      </c>
      <c r="BF484" t="s">
        <v>817</v>
      </c>
    </row>
    <row r="485" spans="1:58" ht="15.75" thickBot="1" x14ac:dyDescent="0.3">
      <c r="A485" s="3" t="s">
        <v>207</v>
      </c>
      <c r="B485" s="3" t="s">
        <v>774</v>
      </c>
      <c r="C485" s="4" t="s">
        <v>124</v>
      </c>
      <c r="D485" s="1" t="s">
        <v>838</v>
      </c>
      <c r="E485" s="2" t="s">
        <v>838</v>
      </c>
      <c r="F485" s="1">
        <v>12</v>
      </c>
      <c r="G485" s="1">
        <v>74842</v>
      </c>
      <c r="H485" s="1">
        <v>1</v>
      </c>
      <c r="I485" s="1">
        <v>725969</v>
      </c>
      <c r="J485" s="1">
        <v>10</v>
      </c>
      <c r="K485" s="1"/>
      <c r="L485" s="1"/>
      <c r="M485" s="1"/>
      <c r="N485" s="1"/>
      <c r="O485" s="67">
        <v>72597</v>
      </c>
      <c r="P485" s="1">
        <v>72597</v>
      </c>
      <c r="Q485" s="1">
        <v>72597</v>
      </c>
      <c r="R485" s="1">
        <v>72597</v>
      </c>
      <c r="S485" s="1">
        <v>72597</v>
      </c>
      <c r="T485" s="1">
        <v>72597</v>
      </c>
      <c r="U485" s="1">
        <v>72597</v>
      </c>
      <c r="V485" s="1">
        <v>72597</v>
      </c>
      <c r="W485" s="1">
        <v>72597</v>
      </c>
      <c r="X485" s="1">
        <v>72597</v>
      </c>
      <c r="Y485" s="1"/>
      <c r="Z485" s="1"/>
      <c r="AA485" s="1"/>
      <c r="AB485" s="1"/>
      <c r="AC485" s="1"/>
      <c r="AD485" s="1"/>
      <c r="AE485" s="1"/>
      <c r="AF485" s="1"/>
      <c r="AG485" s="1"/>
      <c r="AH485" s="1"/>
      <c r="AI485" s="1"/>
      <c r="AJ485" s="1"/>
      <c r="AK485" s="1"/>
      <c r="AL485" s="1"/>
      <c r="AM485" s="1"/>
      <c r="AN485" s="1"/>
      <c r="AO485" s="1"/>
      <c r="AP485" s="1"/>
      <c r="AQ485" s="1"/>
      <c r="AR485" s="1" t="s">
        <v>839</v>
      </c>
      <c r="AS485" s="1" t="s">
        <v>959</v>
      </c>
      <c r="AT485" s="1" t="s">
        <v>960</v>
      </c>
      <c r="AU485" s="1" t="s">
        <v>842</v>
      </c>
      <c r="AV485" s="1" t="s">
        <v>843</v>
      </c>
      <c r="AW485" s="1" t="s">
        <v>843</v>
      </c>
      <c r="AX485" s="1" t="s">
        <v>844</v>
      </c>
      <c r="AY485" s="1"/>
      <c r="AZ485" s="1"/>
      <c r="BA485" s="1"/>
      <c r="BB485" s="1"/>
      <c r="BC485" s="1"/>
      <c r="BD485" s="1"/>
      <c r="BE485" s="147">
        <f t="shared" si="10"/>
        <v>725969</v>
      </c>
      <c r="BF485" t="s">
        <v>817</v>
      </c>
    </row>
    <row r="486" spans="1:58" ht="15.75" thickBot="1" x14ac:dyDescent="0.3">
      <c r="A486" s="3" t="s">
        <v>215</v>
      </c>
      <c r="B486" s="3" t="s">
        <v>628</v>
      </c>
      <c r="C486" s="4" t="s">
        <v>124</v>
      </c>
      <c r="D486" s="1" t="s">
        <v>838</v>
      </c>
      <c r="E486" s="2" t="s">
        <v>838</v>
      </c>
      <c r="F486" s="1">
        <v>273</v>
      </c>
      <c r="G486" s="1">
        <v>36266</v>
      </c>
      <c r="H486" s="1">
        <v>1</v>
      </c>
      <c r="I486" s="1">
        <v>351782</v>
      </c>
      <c r="J486" s="1">
        <v>10</v>
      </c>
      <c r="K486" s="1"/>
      <c r="L486" s="1"/>
      <c r="M486" s="1"/>
      <c r="N486" s="1"/>
      <c r="O486" s="67">
        <v>35178</v>
      </c>
      <c r="P486" s="1">
        <v>35178</v>
      </c>
      <c r="Q486" s="1">
        <v>35178</v>
      </c>
      <c r="R486" s="1">
        <v>35178</v>
      </c>
      <c r="S486" s="1">
        <v>35178</v>
      </c>
      <c r="T486" s="1">
        <v>35178</v>
      </c>
      <c r="U486" s="1">
        <v>35178</v>
      </c>
      <c r="V486" s="1">
        <v>35178</v>
      </c>
      <c r="W486" s="1">
        <v>35178</v>
      </c>
      <c r="X486" s="1">
        <v>35178</v>
      </c>
      <c r="Y486" s="1"/>
      <c r="Z486" s="1"/>
      <c r="AA486" s="1"/>
      <c r="AB486" s="1"/>
      <c r="AC486" s="1"/>
      <c r="AD486" s="1"/>
      <c r="AE486" s="1"/>
      <c r="AF486" s="1"/>
      <c r="AG486" s="1"/>
      <c r="AH486" s="1"/>
      <c r="AI486" s="1"/>
      <c r="AJ486" s="1"/>
      <c r="AK486" s="1"/>
      <c r="AL486" s="1"/>
      <c r="AM486" s="1"/>
      <c r="AN486" s="1"/>
      <c r="AO486" s="1"/>
      <c r="AP486" s="1"/>
      <c r="AQ486" s="1"/>
      <c r="AR486" s="1" t="s">
        <v>839</v>
      </c>
      <c r="AS486" s="1" t="s">
        <v>959</v>
      </c>
      <c r="AT486" s="1" t="s">
        <v>960</v>
      </c>
      <c r="AU486" s="1" t="s">
        <v>842</v>
      </c>
      <c r="AV486" s="1" t="s">
        <v>933</v>
      </c>
      <c r="AW486" s="1" t="s">
        <v>933</v>
      </c>
      <c r="AX486" s="1" t="s">
        <v>877</v>
      </c>
      <c r="AY486" s="1"/>
      <c r="AZ486" s="1"/>
      <c r="BA486" s="1"/>
      <c r="BB486" s="1"/>
      <c r="BC486" s="1"/>
      <c r="BD486" s="1"/>
      <c r="BE486" s="147">
        <f t="shared" si="10"/>
        <v>351782</v>
      </c>
      <c r="BF486" t="s">
        <v>817</v>
      </c>
    </row>
    <row r="487" spans="1:58" ht="15.75" thickBot="1" x14ac:dyDescent="0.3">
      <c r="A487" s="3" t="s">
        <v>504</v>
      </c>
      <c r="B487" s="3" t="s">
        <v>378</v>
      </c>
      <c r="C487" s="4" t="s">
        <v>124</v>
      </c>
      <c r="D487" s="1" t="s">
        <v>838</v>
      </c>
      <c r="E487" s="2" t="s">
        <v>838</v>
      </c>
      <c r="F487" s="1">
        <v>9</v>
      </c>
      <c r="G487" s="1">
        <v>25363</v>
      </c>
      <c r="H487" s="1">
        <v>1</v>
      </c>
      <c r="I487" s="1">
        <v>246025</v>
      </c>
      <c r="J487" s="1">
        <v>10</v>
      </c>
      <c r="K487" s="1"/>
      <c r="L487" s="1"/>
      <c r="M487" s="1"/>
      <c r="N487" s="1"/>
      <c r="O487" s="67">
        <v>24603</v>
      </c>
      <c r="P487" s="1">
        <v>24603</v>
      </c>
      <c r="Q487" s="1">
        <v>24603</v>
      </c>
      <c r="R487" s="1">
        <v>24603</v>
      </c>
      <c r="S487" s="1">
        <v>24603</v>
      </c>
      <c r="T487" s="1">
        <v>24603</v>
      </c>
      <c r="U487" s="1">
        <v>24603</v>
      </c>
      <c r="V487" s="1">
        <v>24603</v>
      </c>
      <c r="W487" s="1">
        <v>24603</v>
      </c>
      <c r="X487" s="1">
        <v>24603</v>
      </c>
      <c r="Y487" s="1"/>
      <c r="Z487" s="1"/>
      <c r="AA487" s="1"/>
      <c r="AB487" s="1"/>
      <c r="AC487" s="1"/>
      <c r="AD487" s="1"/>
      <c r="AE487" s="1"/>
      <c r="AF487" s="1"/>
      <c r="AG487" s="1"/>
      <c r="AH487" s="1"/>
      <c r="AI487" s="1"/>
      <c r="AJ487" s="1"/>
      <c r="AK487" s="1"/>
      <c r="AL487" s="1"/>
      <c r="AM487" s="1"/>
      <c r="AN487" s="1"/>
      <c r="AO487" s="1"/>
      <c r="AP487" s="1"/>
      <c r="AQ487" s="1"/>
      <c r="AR487" s="1" t="s">
        <v>839</v>
      </c>
      <c r="AS487" s="1" t="s">
        <v>959</v>
      </c>
      <c r="AT487" s="1" t="s">
        <v>960</v>
      </c>
      <c r="AU487" s="1" t="s">
        <v>842</v>
      </c>
      <c r="AV487" s="1" t="s">
        <v>968</v>
      </c>
      <c r="AW487" s="1" t="s">
        <v>968</v>
      </c>
      <c r="AX487" s="1" t="s">
        <v>846</v>
      </c>
      <c r="AY487" s="1"/>
      <c r="AZ487" s="1"/>
      <c r="BA487" s="1"/>
      <c r="BB487" s="1"/>
      <c r="BC487" s="1"/>
      <c r="BD487" s="1"/>
      <c r="BE487" s="147">
        <f t="shared" si="10"/>
        <v>246025</v>
      </c>
      <c r="BF487" t="s">
        <v>817</v>
      </c>
    </row>
    <row r="488" spans="1:58" ht="15.75" thickBot="1" x14ac:dyDescent="0.3">
      <c r="A488" s="3" t="s">
        <v>271</v>
      </c>
      <c r="B488" s="3" t="s">
        <v>285</v>
      </c>
      <c r="C488" s="4" t="s">
        <v>124</v>
      </c>
      <c r="D488" s="1" t="s">
        <v>838</v>
      </c>
      <c r="E488" s="2" t="s">
        <v>838</v>
      </c>
      <c r="F488" s="1">
        <v>3</v>
      </c>
      <c r="G488" s="1">
        <v>21426</v>
      </c>
      <c r="H488" s="1">
        <v>1</v>
      </c>
      <c r="I488" s="1">
        <v>103915</v>
      </c>
      <c r="J488" s="1">
        <v>5</v>
      </c>
      <c r="K488" s="1"/>
      <c r="L488" s="1"/>
      <c r="M488" s="1"/>
      <c r="N488" s="1"/>
      <c r="O488" s="67">
        <v>20783</v>
      </c>
      <c r="P488" s="1">
        <v>20783</v>
      </c>
      <c r="Q488" s="1">
        <v>20783</v>
      </c>
      <c r="R488" s="1">
        <v>20783</v>
      </c>
      <c r="S488" s="1">
        <v>20783</v>
      </c>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t="s">
        <v>839</v>
      </c>
      <c r="AS488" s="1" t="s">
        <v>959</v>
      </c>
      <c r="AT488" s="1" t="s">
        <v>960</v>
      </c>
      <c r="AU488" s="1" t="s">
        <v>842</v>
      </c>
      <c r="AV488" s="1" t="s">
        <v>969</v>
      </c>
      <c r="AW488" s="1" t="s">
        <v>969</v>
      </c>
      <c r="AX488" s="1" t="s">
        <v>898</v>
      </c>
      <c r="AY488" s="1"/>
      <c r="AZ488" s="1"/>
      <c r="BA488" s="1"/>
      <c r="BB488" s="1"/>
      <c r="BC488" s="1"/>
      <c r="BD488" s="1"/>
      <c r="BE488" s="147">
        <f t="shared" si="10"/>
        <v>103915</v>
      </c>
      <c r="BF488" t="s">
        <v>817</v>
      </c>
    </row>
    <row r="489" spans="1:58" ht="15.75" thickBot="1" x14ac:dyDescent="0.3">
      <c r="A489" s="3" t="s">
        <v>207</v>
      </c>
      <c r="B489" s="3" t="s">
        <v>775</v>
      </c>
      <c r="C489" s="4" t="s">
        <v>124</v>
      </c>
      <c r="D489" s="1" t="s">
        <v>838</v>
      </c>
      <c r="E489" s="2" t="s">
        <v>838</v>
      </c>
      <c r="F489" s="1">
        <v>1</v>
      </c>
      <c r="G489" s="1">
        <v>13438</v>
      </c>
      <c r="H489" s="1">
        <v>1</v>
      </c>
      <c r="I489" s="1">
        <v>156417</v>
      </c>
      <c r="J489" s="1">
        <v>12</v>
      </c>
      <c r="K489" s="1"/>
      <c r="L489" s="1"/>
      <c r="M489" s="1"/>
      <c r="N489" s="1"/>
      <c r="O489" s="67">
        <v>13035</v>
      </c>
      <c r="P489" s="1">
        <v>13035</v>
      </c>
      <c r="Q489" s="1">
        <v>13035</v>
      </c>
      <c r="R489" s="1">
        <v>13035</v>
      </c>
      <c r="S489" s="1">
        <v>13035</v>
      </c>
      <c r="T489" s="1">
        <v>13035</v>
      </c>
      <c r="U489" s="1">
        <v>13035</v>
      </c>
      <c r="V489" s="1">
        <v>13035</v>
      </c>
      <c r="W489" s="1">
        <v>13035</v>
      </c>
      <c r="X489" s="1">
        <v>13035</v>
      </c>
      <c r="Y489" s="1">
        <v>13035</v>
      </c>
      <c r="Z489" s="1">
        <v>13035</v>
      </c>
      <c r="AA489" s="1"/>
      <c r="AB489" s="1"/>
      <c r="AC489" s="1"/>
      <c r="AD489" s="1"/>
      <c r="AE489" s="1"/>
      <c r="AF489" s="1"/>
      <c r="AG489" s="1"/>
      <c r="AH489" s="1"/>
      <c r="AI489" s="1"/>
      <c r="AJ489" s="1"/>
      <c r="AK489" s="1"/>
      <c r="AL489" s="1"/>
      <c r="AM489" s="1"/>
      <c r="AN489" s="1"/>
      <c r="AO489" s="1"/>
      <c r="AP489" s="1"/>
      <c r="AQ489" s="1"/>
      <c r="AR489" s="1" t="s">
        <v>839</v>
      </c>
      <c r="AS489" s="1" t="s">
        <v>959</v>
      </c>
      <c r="AT489" s="1" t="s">
        <v>960</v>
      </c>
      <c r="AU489" s="1" t="s">
        <v>842</v>
      </c>
      <c r="AV489" s="1" t="s">
        <v>843</v>
      </c>
      <c r="AW489" s="1" t="s">
        <v>843</v>
      </c>
      <c r="AX489" s="1" t="s">
        <v>844</v>
      </c>
      <c r="AY489" s="1"/>
      <c r="AZ489" s="1"/>
      <c r="BA489" s="1"/>
      <c r="BB489" s="1"/>
      <c r="BC489" s="1"/>
      <c r="BD489" s="1"/>
      <c r="BE489" s="147">
        <f t="shared" si="10"/>
        <v>156417</v>
      </c>
      <c r="BF489" t="s">
        <v>817</v>
      </c>
    </row>
    <row r="490" spans="1:58" ht="15.75" thickBot="1" x14ac:dyDescent="0.3">
      <c r="A490" s="3" t="s">
        <v>271</v>
      </c>
      <c r="B490" s="3" t="s">
        <v>776</v>
      </c>
      <c r="C490" s="4" t="s">
        <v>124</v>
      </c>
      <c r="D490" s="1" t="s">
        <v>838</v>
      </c>
      <c r="E490" s="2" t="s">
        <v>838</v>
      </c>
      <c r="F490" s="1">
        <v>28</v>
      </c>
      <c r="G490" s="1">
        <v>13347</v>
      </c>
      <c r="H490" s="1">
        <v>1</v>
      </c>
      <c r="I490" s="1">
        <v>155364</v>
      </c>
      <c r="J490" s="1">
        <v>12</v>
      </c>
      <c r="K490" s="1"/>
      <c r="L490" s="1"/>
      <c r="M490" s="1"/>
      <c r="N490" s="1"/>
      <c r="O490" s="67">
        <v>12947</v>
      </c>
      <c r="P490" s="1">
        <v>12947</v>
      </c>
      <c r="Q490" s="1">
        <v>12947</v>
      </c>
      <c r="R490" s="1">
        <v>12947</v>
      </c>
      <c r="S490" s="1">
        <v>12947</v>
      </c>
      <c r="T490" s="1">
        <v>12947</v>
      </c>
      <c r="U490" s="1">
        <v>12947</v>
      </c>
      <c r="V490" s="1">
        <v>12947</v>
      </c>
      <c r="W490" s="1">
        <v>12947</v>
      </c>
      <c r="X490" s="1">
        <v>12947</v>
      </c>
      <c r="Y490" s="1">
        <v>12947</v>
      </c>
      <c r="Z490" s="1">
        <v>12947</v>
      </c>
      <c r="AA490" s="1"/>
      <c r="AB490" s="1"/>
      <c r="AC490" s="1"/>
      <c r="AD490" s="1"/>
      <c r="AE490" s="1"/>
      <c r="AF490" s="1"/>
      <c r="AG490" s="1"/>
      <c r="AH490" s="1"/>
      <c r="AI490" s="1"/>
      <c r="AJ490" s="1"/>
      <c r="AK490" s="1"/>
      <c r="AL490" s="1"/>
      <c r="AM490" s="1"/>
      <c r="AN490" s="1"/>
      <c r="AO490" s="1"/>
      <c r="AP490" s="1"/>
      <c r="AQ490" s="1"/>
      <c r="AR490" s="1" t="s">
        <v>839</v>
      </c>
      <c r="AS490" s="1" t="s">
        <v>959</v>
      </c>
      <c r="AT490" s="1" t="s">
        <v>960</v>
      </c>
      <c r="AU490" s="1" t="s">
        <v>842</v>
      </c>
      <c r="AV490" s="1" t="s">
        <v>871</v>
      </c>
      <c r="AW490" s="1" t="s">
        <v>871</v>
      </c>
      <c r="AX490" s="1" t="s">
        <v>872</v>
      </c>
      <c r="AY490" s="1"/>
      <c r="AZ490" s="1"/>
      <c r="BA490" s="1"/>
      <c r="BB490" s="1"/>
      <c r="BC490" s="1"/>
      <c r="BD490" s="1"/>
      <c r="BE490" s="147">
        <f t="shared" si="10"/>
        <v>155364</v>
      </c>
      <c r="BF490" t="s">
        <v>817</v>
      </c>
    </row>
    <row r="491" spans="1:58" ht="15.75" thickBot="1" x14ac:dyDescent="0.3">
      <c r="A491" s="3" t="s">
        <v>207</v>
      </c>
      <c r="B491" s="3" t="s">
        <v>777</v>
      </c>
      <c r="C491" s="4" t="s">
        <v>124</v>
      </c>
      <c r="D491" s="1" t="s">
        <v>838</v>
      </c>
      <c r="E491" s="2" t="s">
        <v>838</v>
      </c>
      <c r="F491" s="1">
        <v>7</v>
      </c>
      <c r="G491" s="1">
        <v>9181</v>
      </c>
      <c r="H491" s="1">
        <v>1</v>
      </c>
      <c r="I491" s="1">
        <v>44527</v>
      </c>
      <c r="J491" s="1">
        <v>5</v>
      </c>
      <c r="K491" s="1"/>
      <c r="L491" s="1"/>
      <c r="M491" s="1"/>
      <c r="N491" s="1"/>
      <c r="O491" s="67">
        <v>8905</v>
      </c>
      <c r="P491" s="1">
        <v>8905</v>
      </c>
      <c r="Q491" s="1">
        <v>8905</v>
      </c>
      <c r="R491" s="1">
        <v>8905</v>
      </c>
      <c r="S491" s="1">
        <v>8905</v>
      </c>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t="s">
        <v>839</v>
      </c>
      <c r="AS491" s="1" t="s">
        <v>959</v>
      </c>
      <c r="AT491" s="1" t="s">
        <v>960</v>
      </c>
      <c r="AU491" s="1" t="s">
        <v>842</v>
      </c>
      <c r="AV491" s="1" t="s">
        <v>970</v>
      </c>
      <c r="AW491" s="1" t="s">
        <v>970</v>
      </c>
      <c r="AX491" s="1" t="s">
        <v>844</v>
      </c>
      <c r="AY491" s="1"/>
      <c r="AZ491" s="1"/>
      <c r="BA491" s="1"/>
      <c r="BB491" s="1"/>
      <c r="BC491" s="1"/>
      <c r="BD491" s="1"/>
      <c r="BE491" s="147">
        <f t="shared" si="10"/>
        <v>44527</v>
      </c>
      <c r="BF491" t="s">
        <v>817</v>
      </c>
    </row>
    <row r="492" spans="1:58" ht="15.75" thickBot="1" x14ac:dyDescent="0.3">
      <c r="A492" s="3" t="s">
        <v>269</v>
      </c>
      <c r="B492" s="3" t="s">
        <v>778</v>
      </c>
      <c r="C492" s="4" t="s">
        <v>124</v>
      </c>
      <c r="D492" s="1" t="s">
        <v>838</v>
      </c>
      <c r="E492" s="2" t="s">
        <v>838</v>
      </c>
      <c r="F492" s="1">
        <v>13</v>
      </c>
      <c r="G492" s="1">
        <v>5680</v>
      </c>
      <c r="H492" s="1">
        <v>1</v>
      </c>
      <c r="I492" s="1">
        <v>27547</v>
      </c>
      <c r="J492" s="1">
        <v>5</v>
      </c>
      <c r="K492" s="1"/>
      <c r="L492" s="1"/>
      <c r="M492" s="1"/>
      <c r="N492" s="1"/>
      <c r="O492" s="67">
        <v>5509</v>
      </c>
      <c r="P492" s="1">
        <v>5509</v>
      </c>
      <c r="Q492" s="1">
        <v>5509</v>
      </c>
      <c r="R492" s="1">
        <v>5509</v>
      </c>
      <c r="S492" s="1">
        <v>5509</v>
      </c>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t="s">
        <v>839</v>
      </c>
      <c r="AS492" s="1" t="s">
        <v>959</v>
      </c>
      <c r="AT492" s="1" t="s">
        <v>960</v>
      </c>
      <c r="AU492" s="1" t="s">
        <v>842</v>
      </c>
      <c r="AV492" s="1" t="s">
        <v>971</v>
      </c>
      <c r="AW492" s="1" t="s">
        <v>971</v>
      </c>
      <c r="AX492" s="1" t="s">
        <v>898</v>
      </c>
      <c r="AY492" s="1"/>
      <c r="AZ492" s="1"/>
      <c r="BA492" s="1"/>
      <c r="BB492" s="1"/>
      <c r="BC492" s="1"/>
      <c r="BD492" s="1"/>
      <c r="BE492" s="147">
        <f t="shared" si="10"/>
        <v>27547</v>
      </c>
      <c r="BF492" t="s">
        <v>817</v>
      </c>
    </row>
    <row r="493" spans="1:58" ht="15.75" thickBot="1" x14ac:dyDescent="0.3">
      <c r="A493" s="3" t="s">
        <v>266</v>
      </c>
      <c r="B493" s="3" t="s">
        <v>779</v>
      </c>
      <c r="C493" s="4" t="s">
        <v>124</v>
      </c>
      <c r="D493" s="1" t="s">
        <v>838</v>
      </c>
      <c r="E493" s="2" t="s">
        <v>838</v>
      </c>
      <c r="F493" s="1">
        <v>5</v>
      </c>
      <c r="G493" s="1">
        <v>5511</v>
      </c>
      <c r="H493" s="1">
        <v>1</v>
      </c>
      <c r="I493" s="1">
        <v>69490</v>
      </c>
      <c r="J493" s="1">
        <v>13</v>
      </c>
      <c r="K493" s="1"/>
      <c r="L493" s="1"/>
      <c r="M493" s="1"/>
      <c r="N493" s="1"/>
      <c r="O493" s="67">
        <v>5345</v>
      </c>
      <c r="P493" s="1">
        <v>5345</v>
      </c>
      <c r="Q493" s="1">
        <v>5345</v>
      </c>
      <c r="R493" s="1">
        <v>5345</v>
      </c>
      <c r="S493" s="1">
        <v>5345</v>
      </c>
      <c r="T493" s="1">
        <v>5345</v>
      </c>
      <c r="U493" s="1">
        <v>5345</v>
      </c>
      <c r="V493" s="1">
        <v>5345</v>
      </c>
      <c r="W493" s="1">
        <v>5345</v>
      </c>
      <c r="X493" s="1">
        <v>5345</v>
      </c>
      <c r="Y493" s="1">
        <v>5345</v>
      </c>
      <c r="Z493" s="1">
        <v>5345</v>
      </c>
      <c r="AA493" s="1">
        <v>5345</v>
      </c>
      <c r="AB493" s="1"/>
      <c r="AC493" s="1"/>
      <c r="AD493" s="1"/>
      <c r="AE493" s="1"/>
      <c r="AF493" s="1"/>
      <c r="AG493" s="1"/>
      <c r="AH493" s="1"/>
      <c r="AI493" s="1"/>
      <c r="AJ493" s="1"/>
      <c r="AK493" s="1"/>
      <c r="AL493" s="1"/>
      <c r="AM493" s="1"/>
      <c r="AN493" s="1"/>
      <c r="AO493" s="1"/>
      <c r="AP493" s="1"/>
      <c r="AQ493" s="1"/>
      <c r="AR493" s="1" t="s">
        <v>839</v>
      </c>
      <c r="AS493" s="1" t="s">
        <v>959</v>
      </c>
      <c r="AT493" s="1" t="s">
        <v>960</v>
      </c>
      <c r="AU493" s="1" t="s">
        <v>842</v>
      </c>
      <c r="AV493" s="1" t="s">
        <v>891</v>
      </c>
      <c r="AW493" s="1" t="s">
        <v>891</v>
      </c>
      <c r="AX493" s="1" t="s">
        <v>892</v>
      </c>
      <c r="AY493" s="1"/>
      <c r="AZ493" s="1"/>
      <c r="BA493" s="1"/>
      <c r="BB493" s="1"/>
      <c r="BC493" s="1"/>
      <c r="BD493" s="1"/>
      <c r="BE493" s="147">
        <f t="shared" si="10"/>
        <v>69490</v>
      </c>
      <c r="BF493" t="s">
        <v>817</v>
      </c>
    </row>
    <row r="494" spans="1:58" ht="15.75" thickBot="1" x14ac:dyDescent="0.3">
      <c r="A494" s="3" t="s">
        <v>504</v>
      </c>
      <c r="B494" s="3" t="s">
        <v>382</v>
      </c>
      <c r="C494" s="4" t="s">
        <v>124</v>
      </c>
      <c r="D494" s="1" t="s">
        <v>838</v>
      </c>
      <c r="E494" s="2" t="s">
        <v>838</v>
      </c>
      <c r="F494" s="1">
        <v>4</v>
      </c>
      <c r="G494" s="1">
        <v>1778</v>
      </c>
      <c r="H494" s="1">
        <v>1</v>
      </c>
      <c r="I494" s="1">
        <v>34488</v>
      </c>
      <c r="J494" s="1">
        <v>20</v>
      </c>
      <c r="K494" s="1"/>
      <c r="L494" s="1"/>
      <c r="M494" s="1"/>
      <c r="N494" s="1"/>
      <c r="O494" s="67">
        <v>1724</v>
      </c>
      <c r="P494" s="1">
        <v>1724</v>
      </c>
      <c r="Q494" s="1">
        <v>1724</v>
      </c>
      <c r="R494" s="1">
        <v>1724</v>
      </c>
      <c r="S494" s="1">
        <v>1724</v>
      </c>
      <c r="T494" s="1">
        <v>1724</v>
      </c>
      <c r="U494" s="1">
        <v>1724</v>
      </c>
      <c r="V494" s="1">
        <v>1724</v>
      </c>
      <c r="W494" s="1">
        <v>1724</v>
      </c>
      <c r="X494" s="1">
        <v>1724</v>
      </c>
      <c r="Y494" s="1">
        <v>1724</v>
      </c>
      <c r="Z494" s="1">
        <v>1724</v>
      </c>
      <c r="AA494" s="1">
        <v>1724</v>
      </c>
      <c r="AB494" s="1">
        <v>1724</v>
      </c>
      <c r="AC494" s="1">
        <v>1724</v>
      </c>
      <c r="AD494" s="1">
        <v>1724</v>
      </c>
      <c r="AE494" s="1">
        <v>1724</v>
      </c>
      <c r="AF494" s="1">
        <v>1724</v>
      </c>
      <c r="AG494" s="1">
        <v>1724</v>
      </c>
      <c r="AH494" s="1">
        <v>1724</v>
      </c>
      <c r="AI494" s="1"/>
      <c r="AJ494" s="1"/>
      <c r="AK494" s="1"/>
      <c r="AL494" s="1"/>
      <c r="AM494" s="1"/>
      <c r="AN494" s="1"/>
      <c r="AO494" s="1"/>
      <c r="AP494" s="1"/>
      <c r="AQ494" s="1"/>
      <c r="AR494" s="1" t="s">
        <v>839</v>
      </c>
      <c r="AS494" s="1" t="s">
        <v>959</v>
      </c>
      <c r="AT494" s="1" t="s">
        <v>960</v>
      </c>
      <c r="AU494" s="1" t="s">
        <v>842</v>
      </c>
      <c r="AV494" s="1" t="s">
        <v>972</v>
      </c>
      <c r="AW494" s="1" t="s">
        <v>972</v>
      </c>
      <c r="AX494" s="1" t="s">
        <v>846</v>
      </c>
      <c r="AY494" s="1"/>
      <c r="AZ494" s="1"/>
      <c r="BA494" s="1"/>
      <c r="BB494" s="1"/>
      <c r="BC494" s="1"/>
      <c r="BD494" s="1"/>
      <c r="BE494" s="147">
        <f t="shared" si="10"/>
        <v>34488</v>
      </c>
      <c r="BF494" t="s">
        <v>817</v>
      </c>
    </row>
    <row r="495" spans="1:58" ht="15.75" thickBot="1" x14ac:dyDescent="0.3">
      <c r="A495" s="3" t="s">
        <v>266</v>
      </c>
      <c r="B495" s="3" t="s">
        <v>780</v>
      </c>
      <c r="C495" s="4" t="s">
        <v>124</v>
      </c>
      <c r="D495" s="1" t="s">
        <v>838</v>
      </c>
      <c r="E495" s="2" t="s">
        <v>838</v>
      </c>
      <c r="F495" s="1">
        <v>1</v>
      </c>
      <c r="G495" s="1">
        <v>1514</v>
      </c>
      <c r="H495" s="1">
        <v>1</v>
      </c>
      <c r="I495" s="1">
        <v>7341</v>
      </c>
      <c r="J495" s="1">
        <v>5</v>
      </c>
      <c r="K495" s="1"/>
      <c r="L495" s="1"/>
      <c r="M495" s="1"/>
      <c r="N495" s="1"/>
      <c r="O495" s="67">
        <v>1468</v>
      </c>
      <c r="P495" s="1">
        <v>1468</v>
      </c>
      <c r="Q495" s="1">
        <v>1468</v>
      </c>
      <c r="R495" s="1">
        <v>1468</v>
      </c>
      <c r="S495" s="1">
        <v>1468</v>
      </c>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t="s">
        <v>839</v>
      </c>
      <c r="AS495" s="1" t="s">
        <v>959</v>
      </c>
      <c r="AT495" s="1" t="s">
        <v>960</v>
      </c>
      <c r="AU495" s="1" t="s">
        <v>842</v>
      </c>
      <c r="AV495" s="1" t="s">
        <v>891</v>
      </c>
      <c r="AW495" s="1" t="s">
        <v>891</v>
      </c>
      <c r="AX495" s="1" t="s">
        <v>892</v>
      </c>
      <c r="AY495" s="1"/>
      <c r="AZ495" s="1"/>
      <c r="BA495" s="1"/>
      <c r="BB495" s="1"/>
      <c r="BC495" s="1"/>
      <c r="BD495" s="1"/>
      <c r="BE495" s="147">
        <f t="shared" si="10"/>
        <v>7341</v>
      </c>
      <c r="BF495" t="s">
        <v>817</v>
      </c>
    </row>
    <row r="496" spans="1:58" ht="15.75" thickBot="1" x14ac:dyDescent="0.3">
      <c r="A496" s="3" t="s">
        <v>215</v>
      </c>
      <c r="B496" s="3" t="s">
        <v>627</v>
      </c>
      <c r="C496" s="4" t="s">
        <v>124</v>
      </c>
      <c r="D496" s="1" t="s">
        <v>838</v>
      </c>
      <c r="E496" s="2" t="s">
        <v>838</v>
      </c>
      <c r="F496" s="1">
        <v>3</v>
      </c>
      <c r="G496" s="1">
        <v>1053</v>
      </c>
      <c r="H496" s="1">
        <v>1</v>
      </c>
      <c r="I496" s="1">
        <v>10216</v>
      </c>
      <c r="J496" s="1">
        <v>10</v>
      </c>
      <c r="K496" s="1"/>
      <c r="L496" s="1"/>
      <c r="M496" s="1"/>
      <c r="N496" s="1"/>
      <c r="O496" s="67">
        <v>1022</v>
      </c>
      <c r="P496" s="1">
        <v>1022</v>
      </c>
      <c r="Q496" s="1">
        <v>1022</v>
      </c>
      <c r="R496" s="1">
        <v>1022</v>
      </c>
      <c r="S496" s="1">
        <v>1022</v>
      </c>
      <c r="T496" s="1">
        <v>1022</v>
      </c>
      <c r="U496" s="1">
        <v>1022</v>
      </c>
      <c r="V496" s="1">
        <v>1022</v>
      </c>
      <c r="W496" s="1">
        <v>1022</v>
      </c>
      <c r="X496" s="1">
        <v>1022</v>
      </c>
      <c r="Y496" s="1"/>
      <c r="Z496" s="1"/>
      <c r="AA496" s="1"/>
      <c r="AB496" s="1"/>
      <c r="AC496" s="1"/>
      <c r="AD496" s="1"/>
      <c r="AE496" s="1"/>
      <c r="AF496" s="1"/>
      <c r="AG496" s="1"/>
      <c r="AH496" s="1"/>
      <c r="AI496" s="1"/>
      <c r="AJ496" s="1"/>
      <c r="AK496" s="1"/>
      <c r="AL496" s="1"/>
      <c r="AM496" s="1"/>
      <c r="AN496" s="1"/>
      <c r="AO496" s="1"/>
      <c r="AP496" s="1"/>
      <c r="AQ496" s="1"/>
      <c r="AR496" s="1" t="s">
        <v>839</v>
      </c>
      <c r="AS496" s="1" t="s">
        <v>959</v>
      </c>
      <c r="AT496" s="1" t="s">
        <v>960</v>
      </c>
      <c r="AU496" s="1" t="s">
        <v>842</v>
      </c>
      <c r="AV496" s="1" t="s">
        <v>930</v>
      </c>
      <c r="AW496" s="1" t="s">
        <v>930</v>
      </c>
      <c r="AX496" s="1" t="s">
        <v>877</v>
      </c>
      <c r="AY496" s="1"/>
      <c r="AZ496" s="1"/>
      <c r="BA496" s="1"/>
      <c r="BB496" s="1"/>
      <c r="BC496" s="1"/>
      <c r="BD496" s="1"/>
      <c r="BE496" s="147">
        <f t="shared" si="10"/>
        <v>10216</v>
      </c>
      <c r="BF496" t="s">
        <v>817</v>
      </c>
    </row>
    <row r="497" spans="1:58" ht="15.75" thickBot="1" x14ac:dyDescent="0.3">
      <c r="A497" s="3" t="s">
        <v>504</v>
      </c>
      <c r="B497" s="3" t="s">
        <v>781</v>
      </c>
      <c r="C497" s="4" t="s">
        <v>124</v>
      </c>
      <c r="D497" s="1" t="s">
        <v>838</v>
      </c>
      <c r="E497" s="2" t="s">
        <v>838</v>
      </c>
      <c r="F497" s="1">
        <v>4</v>
      </c>
      <c r="G497" s="1">
        <v>194</v>
      </c>
      <c r="H497" s="1">
        <v>1</v>
      </c>
      <c r="I497" s="1">
        <v>1315</v>
      </c>
      <c r="J497" s="1">
        <v>7</v>
      </c>
      <c r="K497" s="1"/>
      <c r="L497" s="1"/>
      <c r="M497" s="1"/>
      <c r="N497" s="1"/>
      <c r="O497" s="67">
        <v>188</v>
      </c>
      <c r="P497" s="1">
        <v>188</v>
      </c>
      <c r="Q497" s="1">
        <v>188</v>
      </c>
      <c r="R497" s="1">
        <v>188</v>
      </c>
      <c r="S497" s="1">
        <v>188</v>
      </c>
      <c r="T497" s="1">
        <v>188</v>
      </c>
      <c r="U497" s="1">
        <v>188</v>
      </c>
      <c r="V497" s="1"/>
      <c r="W497" s="1"/>
      <c r="X497" s="1"/>
      <c r="Y497" s="1"/>
      <c r="Z497" s="1"/>
      <c r="AA497" s="1"/>
      <c r="AB497" s="1"/>
      <c r="AC497" s="1"/>
      <c r="AD497" s="1"/>
      <c r="AE497" s="1"/>
      <c r="AF497" s="1"/>
      <c r="AG497" s="1"/>
      <c r="AH497" s="1"/>
      <c r="AI497" s="1"/>
      <c r="AJ497" s="1"/>
      <c r="AK497" s="1"/>
      <c r="AL497" s="1"/>
      <c r="AM497" s="1"/>
      <c r="AN497" s="1"/>
      <c r="AO497" s="1"/>
      <c r="AP497" s="1"/>
      <c r="AQ497" s="1"/>
      <c r="AR497" s="1" t="s">
        <v>839</v>
      </c>
      <c r="AS497" s="1" t="s">
        <v>959</v>
      </c>
      <c r="AT497" s="1" t="s">
        <v>960</v>
      </c>
      <c r="AU497" s="1" t="s">
        <v>842</v>
      </c>
      <c r="AV497" s="1" t="s">
        <v>973</v>
      </c>
      <c r="AW497" s="1" t="s">
        <v>973</v>
      </c>
      <c r="AX497" s="1" t="s">
        <v>850</v>
      </c>
      <c r="AY497" s="1"/>
      <c r="AZ497" s="1"/>
      <c r="BA497" s="1"/>
      <c r="BB497" s="1"/>
      <c r="BC497" s="1"/>
      <c r="BD497" s="1"/>
      <c r="BE497" s="147">
        <f t="shared" si="10"/>
        <v>1315</v>
      </c>
      <c r="BF497" t="s">
        <v>817</v>
      </c>
    </row>
    <row r="498" spans="1:58" ht="15.75" thickBot="1" x14ac:dyDescent="0.3">
      <c r="A498" s="3" t="s">
        <v>782</v>
      </c>
      <c r="B498" s="3" t="s">
        <v>783</v>
      </c>
      <c r="C498" s="4" t="s">
        <v>124</v>
      </c>
      <c r="D498" s="1" t="s">
        <v>838</v>
      </c>
      <c r="E498" s="2" t="s">
        <v>838</v>
      </c>
      <c r="F498" s="1">
        <v>18368</v>
      </c>
      <c r="G498" s="1">
        <v>4043437</v>
      </c>
      <c r="H498" s="1">
        <v>1</v>
      </c>
      <c r="I498" s="1">
        <v>25418849</v>
      </c>
      <c r="J498" s="1">
        <v>8</v>
      </c>
      <c r="K498" s="1"/>
      <c r="L498" s="1"/>
      <c r="M498" s="1"/>
      <c r="N498" s="1"/>
      <c r="O498" s="67">
        <v>3922134</v>
      </c>
      <c r="P498" s="1">
        <v>3922134</v>
      </c>
      <c r="Q498" s="1">
        <v>3922134</v>
      </c>
      <c r="R498" s="1">
        <v>3833274</v>
      </c>
      <c r="S498" s="1">
        <v>2271100</v>
      </c>
      <c r="T498" s="1">
        <v>2207682</v>
      </c>
      <c r="U498" s="1">
        <v>2189191</v>
      </c>
      <c r="V498" s="1">
        <v>2189191</v>
      </c>
      <c r="W498" s="1">
        <v>962009</v>
      </c>
      <c r="X498" s="1"/>
      <c r="Y498" s="1"/>
      <c r="Z498" s="1"/>
      <c r="AA498" s="1"/>
      <c r="AB498" s="1"/>
      <c r="AC498" s="1"/>
      <c r="AD498" s="1"/>
      <c r="AE498" s="1"/>
      <c r="AF498" s="1"/>
      <c r="AG498" s="1"/>
      <c r="AH498" s="1"/>
      <c r="AI498" s="1"/>
      <c r="AJ498" s="1"/>
      <c r="AK498" s="1"/>
      <c r="AL498" s="1"/>
      <c r="AM498" s="1"/>
      <c r="AN498" s="1"/>
      <c r="AO498" s="1"/>
      <c r="AP498" s="1"/>
      <c r="AQ498" s="1"/>
      <c r="AR498" s="1" t="s">
        <v>839</v>
      </c>
      <c r="AS498" s="1" t="s">
        <v>959</v>
      </c>
      <c r="AT498" s="1" t="s">
        <v>960</v>
      </c>
      <c r="AU498" s="1" t="s">
        <v>842</v>
      </c>
      <c r="AV498" s="1" t="s">
        <v>913</v>
      </c>
      <c r="AW498" s="1" t="s">
        <v>913</v>
      </c>
      <c r="AX498" s="1" t="s">
        <v>848</v>
      </c>
      <c r="AY498" s="1"/>
      <c r="AZ498" s="1"/>
      <c r="BA498" s="1"/>
      <c r="BB498" s="1"/>
      <c r="BC498" s="1"/>
      <c r="BD498" s="1"/>
      <c r="BE498" s="147">
        <f t="shared" si="10"/>
        <v>25418849</v>
      </c>
      <c r="BF498" t="s">
        <v>817</v>
      </c>
    </row>
    <row r="499" spans="1:58" ht="15.75" thickBot="1" x14ac:dyDescent="0.3">
      <c r="A499" s="3" t="s">
        <v>501</v>
      </c>
      <c r="B499" s="3" t="s">
        <v>784</v>
      </c>
      <c r="C499" s="4" t="s">
        <v>501</v>
      </c>
      <c r="D499" s="1" t="s">
        <v>838</v>
      </c>
      <c r="E499" s="2" t="s">
        <v>838</v>
      </c>
      <c r="F499" s="1">
        <v>14</v>
      </c>
      <c r="G499" s="1">
        <v>235976</v>
      </c>
      <c r="H499" s="1">
        <v>1</v>
      </c>
      <c r="I499" s="1">
        <v>2725518</v>
      </c>
      <c r="J499" s="1">
        <v>15</v>
      </c>
      <c r="K499" s="1"/>
      <c r="L499" s="1"/>
      <c r="M499" s="1"/>
      <c r="N499" s="1"/>
      <c r="O499" s="67">
        <v>181701</v>
      </c>
      <c r="P499" s="1">
        <v>181701</v>
      </c>
      <c r="Q499" s="1">
        <v>181701</v>
      </c>
      <c r="R499" s="1">
        <v>181701</v>
      </c>
      <c r="S499" s="1">
        <v>181701</v>
      </c>
      <c r="T499" s="1">
        <v>181701</v>
      </c>
      <c r="U499" s="1">
        <v>181701</v>
      </c>
      <c r="V499" s="1">
        <v>181701</v>
      </c>
      <c r="W499" s="1">
        <v>181701</v>
      </c>
      <c r="X499" s="1">
        <v>181701</v>
      </c>
      <c r="Y499" s="1">
        <v>181701</v>
      </c>
      <c r="Z499" s="1">
        <v>181701</v>
      </c>
      <c r="AA499" s="1">
        <v>181701</v>
      </c>
      <c r="AB499" s="1">
        <v>181701</v>
      </c>
      <c r="AC499" s="1">
        <v>181701</v>
      </c>
      <c r="AD499" s="1"/>
      <c r="AE499" s="1"/>
      <c r="AF499" s="1"/>
      <c r="AG499" s="1"/>
      <c r="AH499" s="1"/>
      <c r="AI499" s="1"/>
      <c r="AJ499" s="1"/>
      <c r="AK499" s="1"/>
      <c r="AL499" s="1"/>
      <c r="AM499" s="1"/>
      <c r="AN499" s="1"/>
      <c r="AO499" s="1"/>
      <c r="AP499" s="1"/>
      <c r="AQ499" s="1"/>
      <c r="AR499" s="1" t="s">
        <v>839</v>
      </c>
      <c r="AS499" s="1" t="s">
        <v>974</v>
      </c>
      <c r="AT499" s="1" t="s">
        <v>975</v>
      </c>
      <c r="AU499" s="1" t="s">
        <v>842</v>
      </c>
      <c r="AV499" s="1" t="s">
        <v>976</v>
      </c>
      <c r="AW499" s="1" t="s">
        <v>976</v>
      </c>
      <c r="AX499" s="1" t="s">
        <v>892</v>
      </c>
      <c r="AY499" s="1"/>
      <c r="AZ499" s="1"/>
      <c r="BA499" s="1"/>
      <c r="BB499" s="1"/>
      <c r="BC499" s="1"/>
      <c r="BD499" s="1"/>
      <c r="BE499" s="147">
        <f t="shared" si="10"/>
        <v>2725518</v>
      </c>
      <c r="BF499" t="s">
        <v>817</v>
      </c>
    </row>
    <row r="500" spans="1:58" ht="15.75" thickBot="1" x14ac:dyDescent="0.3">
      <c r="A500" s="3" t="s">
        <v>501</v>
      </c>
      <c r="B500" s="3" t="s">
        <v>785</v>
      </c>
      <c r="C500" s="4" t="s">
        <v>501</v>
      </c>
      <c r="D500" s="1" t="s">
        <v>838</v>
      </c>
      <c r="E500" s="2" t="s">
        <v>838</v>
      </c>
      <c r="F500" s="1">
        <v>3</v>
      </c>
      <c r="G500" s="1">
        <v>1307606</v>
      </c>
      <c r="H500" s="1">
        <v>1</v>
      </c>
      <c r="I500" s="1">
        <v>10680198</v>
      </c>
      <c r="J500" s="1">
        <v>11</v>
      </c>
      <c r="K500" s="1"/>
      <c r="L500" s="1"/>
      <c r="M500" s="1"/>
      <c r="N500" s="1"/>
      <c r="O500" s="67">
        <v>1006856</v>
      </c>
      <c r="P500" s="1">
        <v>1006856</v>
      </c>
      <c r="Q500" s="1">
        <v>1006856</v>
      </c>
      <c r="R500" s="1">
        <v>1006856</v>
      </c>
      <c r="S500" s="1">
        <v>1006856</v>
      </c>
      <c r="T500" s="1">
        <v>705740</v>
      </c>
      <c r="U500" s="1">
        <v>705740</v>
      </c>
      <c r="V500" s="1">
        <v>705740</v>
      </c>
      <c r="W500" s="1">
        <v>705740</v>
      </c>
      <c r="X500" s="1">
        <v>705740</v>
      </c>
      <c r="Y500" s="1">
        <v>705740</v>
      </c>
      <c r="Z500" s="1">
        <v>705740</v>
      </c>
      <c r="AA500" s="1">
        <v>705740</v>
      </c>
      <c r="AB500" s="1"/>
      <c r="AC500" s="1"/>
      <c r="AD500" s="1"/>
      <c r="AE500" s="1"/>
      <c r="AF500" s="1"/>
      <c r="AG500" s="1"/>
      <c r="AH500" s="1"/>
      <c r="AI500" s="1"/>
      <c r="AJ500" s="1"/>
      <c r="AK500" s="1"/>
      <c r="AL500" s="1"/>
      <c r="AM500" s="1"/>
      <c r="AN500" s="1"/>
      <c r="AO500" s="1"/>
      <c r="AP500" s="1"/>
      <c r="AQ500" s="1"/>
      <c r="AR500" s="1" t="s">
        <v>839</v>
      </c>
      <c r="AS500" s="1" t="s">
        <v>974</v>
      </c>
      <c r="AT500" s="1" t="s">
        <v>975</v>
      </c>
      <c r="AU500" s="1" t="s">
        <v>842</v>
      </c>
      <c r="AV500" s="1" t="s">
        <v>891</v>
      </c>
      <c r="AW500" s="1" t="s">
        <v>891</v>
      </c>
      <c r="AX500" s="1" t="s">
        <v>892</v>
      </c>
      <c r="AY500" s="1"/>
      <c r="AZ500" s="1"/>
      <c r="BA500" s="1"/>
      <c r="BB500" s="1"/>
      <c r="BC500" s="1"/>
      <c r="BD500" s="1"/>
      <c r="BE500" s="147">
        <f t="shared" si="10"/>
        <v>10680198</v>
      </c>
      <c r="BF500" t="s">
        <v>817</v>
      </c>
    </row>
    <row r="501" spans="1:58" ht="15.75" thickBot="1" x14ac:dyDescent="0.3">
      <c r="A501" s="3" t="s">
        <v>501</v>
      </c>
      <c r="B501" s="3" t="s">
        <v>786</v>
      </c>
      <c r="C501" s="4" t="s">
        <v>501</v>
      </c>
      <c r="D501" s="1" t="s">
        <v>838</v>
      </c>
      <c r="E501" s="2" t="s">
        <v>838</v>
      </c>
      <c r="F501" s="1">
        <v>14</v>
      </c>
      <c r="G501" s="1">
        <v>4966479</v>
      </c>
      <c r="H501" s="1">
        <v>1</v>
      </c>
      <c r="I501" s="1">
        <v>49874036</v>
      </c>
      <c r="J501" s="1">
        <v>13</v>
      </c>
      <c r="K501" s="1"/>
      <c r="L501" s="1"/>
      <c r="M501" s="1"/>
      <c r="N501" s="1"/>
      <c r="O501" s="67">
        <v>3824189</v>
      </c>
      <c r="P501" s="1">
        <v>3824189</v>
      </c>
      <c r="Q501" s="1">
        <v>3824189</v>
      </c>
      <c r="R501" s="1">
        <v>3824189</v>
      </c>
      <c r="S501" s="1">
        <v>3824189</v>
      </c>
      <c r="T501" s="1">
        <v>3824189</v>
      </c>
      <c r="U501" s="1">
        <v>3824189</v>
      </c>
      <c r="V501" s="1">
        <v>3824189</v>
      </c>
      <c r="W501" s="1">
        <v>3824189</v>
      </c>
      <c r="X501" s="1">
        <v>3824189</v>
      </c>
      <c r="Y501" s="1">
        <v>3824189</v>
      </c>
      <c r="Z501" s="1">
        <v>3824189</v>
      </c>
      <c r="AA501" s="1">
        <v>3824189</v>
      </c>
      <c r="AB501" s="1">
        <v>79792</v>
      </c>
      <c r="AC501" s="1">
        <v>79792</v>
      </c>
      <c r="AD501" s="1"/>
      <c r="AE501" s="1"/>
      <c r="AF501" s="1"/>
      <c r="AG501" s="1"/>
      <c r="AH501" s="1"/>
      <c r="AI501" s="1"/>
      <c r="AJ501" s="1"/>
      <c r="AK501" s="1"/>
      <c r="AL501" s="1"/>
      <c r="AM501" s="1"/>
      <c r="AN501" s="1"/>
      <c r="AO501" s="1"/>
      <c r="AP501" s="1"/>
      <c r="AQ501" s="1"/>
      <c r="AR501" s="1" t="s">
        <v>839</v>
      </c>
      <c r="AS501" s="1" t="s">
        <v>974</v>
      </c>
      <c r="AT501" s="1" t="s">
        <v>975</v>
      </c>
      <c r="AU501" s="1" t="s">
        <v>842</v>
      </c>
      <c r="AV501" s="1" t="s">
        <v>891</v>
      </c>
      <c r="AW501" s="1" t="s">
        <v>891</v>
      </c>
      <c r="AX501" s="1" t="s">
        <v>892</v>
      </c>
      <c r="AY501" s="1"/>
      <c r="AZ501" s="1"/>
      <c r="BA501" s="1"/>
      <c r="BB501" s="1"/>
      <c r="BC501" s="1"/>
      <c r="BD501" s="1"/>
      <c r="BE501" s="147">
        <f t="shared" si="10"/>
        <v>49874036</v>
      </c>
      <c r="BF501" t="s">
        <v>817</v>
      </c>
    </row>
    <row r="502" spans="1:58" ht="15.75" thickBot="1" x14ac:dyDescent="0.3">
      <c r="A502" s="3" t="s">
        <v>501</v>
      </c>
      <c r="B502" s="3" t="s">
        <v>787</v>
      </c>
      <c r="C502" s="4" t="s">
        <v>501</v>
      </c>
      <c r="D502" s="1" t="s">
        <v>838</v>
      </c>
      <c r="E502" s="2" t="s">
        <v>838</v>
      </c>
      <c r="F502" s="1">
        <v>12</v>
      </c>
      <c r="G502" s="1">
        <v>51952</v>
      </c>
      <c r="H502" s="1">
        <v>1</v>
      </c>
      <c r="I502" s="1">
        <v>400031</v>
      </c>
      <c r="J502" s="1">
        <v>10</v>
      </c>
      <c r="K502" s="1"/>
      <c r="L502" s="1"/>
      <c r="M502" s="1"/>
      <c r="N502" s="1"/>
      <c r="O502" s="67">
        <v>40003</v>
      </c>
      <c r="P502" s="1">
        <v>40003</v>
      </c>
      <c r="Q502" s="1">
        <v>40003</v>
      </c>
      <c r="R502" s="1">
        <v>40003</v>
      </c>
      <c r="S502" s="1">
        <v>40003</v>
      </c>
      <c r="T502" s="1">
        <v>40003</v>
      </c>
      <c r="U502" s="1">
        <v>40003</v>
      </c>
      <c r="V502" s="1">
        <v>40003</v>
      </c>
      <c r="W502" s="1">
        <v>40003</v>
      </c>
      <c r="X502" s="1">
        <v>40003</v>
      </c>
      <c r="Y502" s="1"/>
      <c r="Z502" s="1"/>
      <c r="AA502" s="1"/>
      <c r="AB502" s="1"/>
      <c r="AC502" s="1"/>
      <c r="AD502" s="1"/>
      <c r="AE502" s="1"/>
      <c r="AF502" s="1"/>
      <c r="AG502" s="1"/>
      <c r="AH502" s="1"/>
      <c r="AI502" s="1"/>
      <c r="AJ502" s="1"/>
      <c r="AK502" s="1"/>
      <c r="AL502" s="1"/>
      <c r="AM502" s="1"/>
      <c r="AN502" s="1"/>
      <c r="AO502" s="1"/>
      <c r="AP502" s="1"/>
      <c r="AQ502" s="1"/>
      <c r="AR502" s="1" t="s">
        <v>839</v>
      </c>
      <c r="AS502" s="1" t="s">
        <v>974</v>
      </c>
      <c r="AT502" s="1" t="s">
        <v>975</v>
      </c>
      <c r="AU502" s="1" t="s">
        <v>842</v>
      </c>
      <c r="AV502" s="1" t="s">
        <v>891</v>
      </c>
      <c r="AW502" s="1" t="s">
        <v>891</v>
      </c>
      <c r="AX502" s="1" t="s">
        <v>892</v>
      </c>
      <c r="AY502" s="1"/>
      <c r="AZ502" s="1"/>
      <c r="BA502" s="1"/>
      <c r="BB502" s="1"/>
      <c r="BC502" s="1"/>
      <c r="BD502" s="1"/>
      <c r="BE502" s="147">
        <f t="shared" si="10"/>
        <v>400031</v>
      </c>
      <c r="BF502" t="s">
        <v>817</v>
      </c>
    </row>
    <row r="503" spans="1:58" ht="15.75" thickBot="1" x14ac:dyDescent="0.3">
      <c r="A503" s="3" t="s">
        <v>501</v>
      </c>
      <c r="B503" s="3" t="s">
        <v>510</v>
      </c>
      <c r="C503" s="4" t="s">
        <v>501</v>
      </c>
      <c r="D503" s="1" t="s">
        <v>838</v>
      </c>
      <c r="E503" s="2" t="s">
        <v>838</v>
      </c>
      <c r="F503" s="1">
        <v>6</v>
      </c>
      <c r="G503" s="1">
        <v>2107340</v>
      </c>
      <c r="H503" s="1">
        <v>1</v>
      </c>
      <c r="I503" s="1">
        <v>29826637</v>
      </c>
      <c r="J503" s="1">
        <v>18</v>
      </c>
      <c r="K503" s="1"/>
      <c r="L503" s="1"/>
      <c r="M503" s="1"/>
      <c r="N503" s="1"/>
      <c r="O503" s="67">
        <v>1622652</v>
      </c>
      <c r="P503" s="1">
        <v>1622652</v>
      </c>
      <c r="Q503" s="1">
        <v>1622652</v>
      </c>
      <c r="R503" s="1">
        <v>1622652</v>
      </c>
      <c r="S503" s="1">
        <v>1622652</v>
      </c>
      <c r="T503" s="1">
        <v>1622652</v>
      </c>
      <c r="U503" s="1">
        <v>1622652</v>
      </c>
      <c r="V503" s="1">
        <v>1622652</v>
      </c>
      <c r="W503" s="1">
        <v>1622652</v>
      </c>
      <c r="X503" s="1">
        <v>1622652</v>
      </c>
      <c r="Y503" s="1">
        <v>1622652</v>
      </c>
      <c r="Z503" s="1">
        <v>1622652</v>
      </c>
      <c r="AA503" s="1">
        <v>1622652</v>
      </c>
      <c r="AB503" s="1">
        <v>1512626</v>
      </c>
      <c r="AC503" s="1">
        <v>1512626</v>
      </c>
      <c r="AD503" s="1">
        <v>1292642</v>
      </c>
      <c r="AE503" s="1">
        <v>887020</v>
      </c>
      <c r="AF503" s="1">
        <v>723849</v>
      </c>
      <c r="AG503" s="1">
        <v>560679</v>
      </c>
      <c r="AH503" s="1">
        <v>560679</v>
      </c>
      <c r="AI503" s="1">
        <v>560679</v>
      </c>
      <c r="AJ503" s="1">
        <v>560679</v>
      </c>
      <c r="AK503" s="1">
        <v>560679</v>
      </c>
      <c r="AL503" s="1"/>
      <c r="AM503" s="1"/>
      <c r="AN503" s="1"/>
      <c r="AO503" s="1"/>
      <c r="AP503" s="1"/>
      <c r="AQ503" s="1"/>
      <c r="AR503" s="1" t="s">
        <v>839</v>
      </c>
      <c r="AS503" s="1" t="s">
        <v>974</v>
      </c>
      <c r="AT503" s="1" t="s">
        <v>975</v>
      </c>
      <c r="AU503" s="1" t="s">
        <v>842</v>
      </c>
      <c r="AV503" s="1" t="s">
        <v>843</v>
      </c>
      <c r="AW503" s="1" t="s">
        <v>843</v>
      </c>
      <c r="AX503" s="1" t="s">
        <v>844</v>
      </c>
      <c r="AY503" s="1"/>
      <c r="AZ503" s="1"/>
      <c r="BA503" s="1"/>
      <c r="BB503" s="1"/>
      <c r="BC503" s="1"/>
      <c r="BD503" s="1"/>
      <c r="BE503" s="147">
        <f t="shared" si="10"/>
        <v>29826637</v>
      </c>
      <c r="BF503" t="s">
        <v>817</v>
      </c>
    </row>
    <row r="504" spans="1:58" ht="15.75" thickBot="1" x14ac:dyDescent="0.3">
      <c r="A504" s="3" t="s">
        <v>501</v>
      </c>
      <c r="B504" s="3" t="s">
        <v>344</v>
      </c>
      <c r="C504" s="4" t="s">
        <v>501</v>
      </c>
      <c r="D504" s="1" t="s">
        <v>838</v>
      </c>
      <c r="E504" s="2" t="s">
        <v>838</v>
      </c>
      <c r="F504" s="1">
        <v>414</v>
      </c>
      <c r="G504" s="1">
        <v>41847141</v>
      </c>
      <c r="H504" s="1">
        <v>1</v>
      </c>
      <c r="I504" s="1">
        <v>96666895</v>
      </c>
      <c r="J504" s="1">
        <v>3</v>
      </c>
      <c r="K504" s="1"/>
      <c r="L504" s="1"/>
      <c r="M504" s="1"/>
      <c r="N504" s="1"/>
      <c r="O504" s="67">
        <v>32222298</v>
      </c>
      <c r="P504" s="1">
        <v>32222298</v>
      </c>
      <c r="Q504" s="1">
        <v>32222298</v>
      </c>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t="s">
        <v>839</v>
      </c>
      <c r="AS504" s="1" t="s">
        <v>974</v>
      </c>
      <c r="AT504" s="1" t="s">
        <v>975</v>
      </c>
      <c r="AU504" s="1" t="s">
        <v>842</v>
      </c>
      <c r="AV504" s="1" t="s">
        <v>977</v>
      </c>
      <c r="AW504" s="1" t="s">
        <v>977</v>
      </c>
      <c r="AX504" s="1" t="s">
        <v>892</v>
      </c>
      <c r="AY504" s="1"/>
      <c r="AZ504" s="1"/>
      <c r="BA504" s="1"/>
      <c r="BB504" s="1"/>
      <c r="BC504" s="1"/>
      <c r="BD504" s="1"/>
      <c r="BE504" s="147">
        <f t="shared" si="10"/>
        <v>96666895</v>
      </c>
      <c r="BF504" t="s">
        <v>817</v>
      </c>
    </row>
    <row r="505" spans="1:58" ht="15.75" thickBot="1" x14ac:dyDescent="0.3">
      <c r="A505" s="3" t="s">
        <v>501</v>
      </c>
      <c r="B505" s="3" t="s">
        <v>254</v>
      </c>
      <c r="C505" s="4" t="s">
        <v>501</v>
      </c>
      <c r="D505" s="1" t="s">
        <v>838</v>
      </c>
      <c r="E505" s="2" t="s">
        <v>838</v>
      </c>
      <c r="F505" s="1">
        <v>13</v>
      </c>
      <c r="G505" s="1">
        <v>3756296</v>
      </c>
      <c r="H505" s="1">
        <v>1</v>
      </c>
      <c r="I505" s="1">
        <v>36581677</v>
      </c>
      <c r="J505" s="1">
        <v>13</v>
      </c>
      <c r="K505" s="1"/>
      <c r="L505" s="1"/>
      <c r="M505" s="1"/>
      <c r="N505" s="1"/>
      <c r="O505" s="67">
        <v>2892348</v>
      </c>
      <c r="P505" s="1">
        <v>2892348</v>
      </c>
      <c r="Q505" s="1">
        <v>2892348</v>
      </c>
      <c r="R505" s="1">
        <v>2892348</v>
      </c>
      <c r="S505" s="1">
        <v>2892348</v>
      </c>
      <c r="T505" s="1">
        <v>2869525</v>
      </c>
      <c r="U505" s="1">
        <v>2869525</v>
      </c>
      <c r="V505" s="1">
        <v>2631909</v>
      </c>
      <c r="W505" s="1">
        <v>2631909</v>
      </c>
      <c r="X505" s="1">
        <v>2631909</v>
      </c>
      <c r="Y505" s="1">
        <v>2631909</v>
      </c>
      <c r="Z505" s="1">
        <v>2631909</v>
      </c>
      <c r="AA505" s="1">
        <v>2631909</v>
      </c>
      <c r="AB505" s="1">
        <v>84204</v>
      </c>
      <c r="AC505" s="1">
        <v>84204</v>
      </c>
      <c r="AD505" s="1">
        <v>84204</v>
      </c>
      <c r="AE505" s="1">
        <v>84204</v>
      </c>
      <c r="AF505" s="1">
        <v>84204</v>
      </c>
      <c r="AG505" s="1">
        <v>84204</v>
      </c>
      <c r="AH505" s="1">
        <v>84204</v>
      </c>
      <c r="AI505" s="1"/>
      <c r="AJ505" s="1"/>
      <c r="AK505" s="1"/>
      <c r="AL505" s="1"/>
      <c r="AM505" s="1"/>
      <c r="AN505" s="1"/>
      <c r="AO505" s="1"/>
      <c r="AP505" s="1"/>
      <c r="AQ505" s="1"/>
      <c r="AR505" s="1" t="s">
        <v>839</v>
      </c>
      <c r="AS505" s="1" t="s">
        <v>974</v>
      </c>
      <c r="AT505" s="1" t="s">
        <v>975</v>
      </c>
      <c r="AU505" s="1" t="s">
        <v>842</v>
      </c>
      <c r="AV505" s="1" t="s">
        <v>845</v>
      </c>
      <c r="AW505" s="1" t="s">
        <v>845</v>
      </c>
      <c r="AX505" s="1" t="s">
        <v>846</v>
      </c>
      <c r="AY505" s="1"/>
      <c r="AZ505" s="1"/>
      <c r="BA505" s="1"/>
      <c r="BB505" s="1"/>
      <c r="BC505" s="1"/>
      <c r="BD505" s="1"/>
      <c r="BE505" s="147">
        <f t="shared" si="10"/>
        <v>36581677</v>
      </c>
      <c r="BF505" t="s">
        <v>817</v>
      </c>
    </row>
    <row r="506" spans="1:58" ht="15.75" thickBot="1" x14ac:dyDescent="0.3">
      <c r="A506" s="3" t="s">
        <v>501</v>
      </c>
      <c r="B506" s="3" t="s">
        <v>788</v>
      </c>
      <c r="C506" s="4" t="s">
        <v>501</v>
      </c>
      <c r="D506" s="1" t="s">
        <v>838</v>
      </c>
      <c r="E506" s="2" t="s">
        <v>838</v>
      </c>
      <c r="F506" s="1">
        <v>6</v>
      </c>
      <c r="G506" s="1">
        <v>1227984</v>
      </c>
      <c r="H506" s="1">
        <v>1</v>
      </c>
      <c r="I506" s="1">
        <v>14183214</v>
      </c>
      <c r="J506" s="1">
        <v>15</v>
      </c>
      <c r="K506" s="1"/>
      <c r="L506" s="1"/>
      <c r="M506" s="1"/>
      <c r="N506" s="1"/>
      <c r="O506" s="67">
        <v>945548</v>
      </c>
      <c r="P506" s="1">
        <v>945548</v>
      </c>
      <c r="Q506" s="1">
        <v>945548</v>
      </c>
      <c r="R506" s="1">
        <v>945548</v>
      </c>
      <c r="S506" s="1">
        <v>945548</v>
      </c>
      <c r="T506" s="1">
        <v>945548</v>
      </c>
      <c r="U506" s="1">
        <v>945548</v>
      </c>
      <c r="V506" s="1">
        <v>945548</v>
      </c>
      <c r="W506" s="1">
        <v>945548</v>
      </c>
      <c r="X506" s="1">
        <v>945548</v>
      </c>
      <c r="Y506" s="1">
        <v>945548</v>
      </c>
      <c r="Z506" s="1">
        <v>945548</v>
      </c>
      <c r="AA506" s="1">
        <v>945548</v>
      </c>
      <c r="AB506" s="1">
        <v>945548</v>
      </c>
      <c r="AC506" s="1">
        <v>945548</v>
      </c>
      <c r="AD506" s="1"/>
      <c r="AE506" s="1"/>
      <c r="AF506" s="1"/>
      <c r="AG506" s="1"/>
      <c r="AH506" s="1"/>
      <c r="AI506" s="1"/>
      <c r="AJ506" s="1"/>
      <c r="AK506" s="1"/>
      <c r="AL506" s="1"/>
      <c r="AM506" s="1"/>
      <c r="AN506" s="1"/>
      <c r="AO506" s="1"/>
      <c r="AP506" s="1"/>
      <c r="AQ506" s="1"/>
      <c r="AR506" s="1" t="s">
        <v>839</v>
      </c>
      <c r="AS506" s="1" t="s">
        <v>974</v>
      </c>
      <c r="AT506" s="1" t="s">
        <v>975</v>
      </c>
      <c r="AU506" s="1" t="s">
        <v>842</v>
      </c>
      <c r="AV506" s="1" t="s">
        <v>890</v>
      </c>
      <c r="AW506" s="1" t="s">
        <v>890</v>
      </c>
      <c r="AX506" s="1" t="s">
        <v>844</v>
      </c>
      <c r="AY506" s="1"/>
      <c r="AZ506" s="1"/>
      <c r="BA506" s="1"/>
      <c r="BB506" s="1"/>
      <c r="BC506" s="1"/>
      <c r="BD506" s="1"/>
      <c r="BE506" s="147">
        <f t="shared" si="10"/>
        <v>14183214</v>
      </c>
      <c r="BF506" t="s">
        <v>817</v>
      </c>
    </row>
    <row r="507" spans="1:58" ht="15.75" thickBot="1" x14ac:dyDescent="0.3">
      <c r="A507" s="3" t="s">
        <v>254</v>
      </c>
      <c r="B507" s="3" t="s">
        <v>789</v>
      </c>
      <c r="C507" s="4" t="s">
        <v>789</v>
      </c>
      <c r="D507" s="1" t="s">
        <v>838</v>
      </c>
      <c r="E507" s="2" t="s">
        <v>838</v>
      </c>
      <c r="F507" s="1">
        <v>173</v>
      </c>
      <c r="G507" s="1">
        <v>27144686</v>
      </c>
      <c r="H507" s="1">
        <v>1</v>
      </c>
      <c r="I507" s="1">
        <v>184285273</v>
      </c>
      <c r="J507" s="1">
        <v>7</v>
      </c>
      <c r="K507" s="1"/>
      <c r="L507" s="1"/>
      <c r="M507" s="1"/>
      <c r="N507" s="1"/>
      <c r="O507" s="67">
        <v>25244558</v>
      </c>
      <c r="P507" s="1">
        <v>25244558</v>
      </c>
      <c r="Q507" s="1">
        <v>25244558</v>
      </c>
      <c r="R507" s="1">
        <v>25244558</v>
      </c>
      <c r="S507" s="1">
        <v>25244558</v>
      </c>
      <c r="T507" s="1">
        <v>25244558</v>
      </c>
      <c r="U507" s="1">
        <v>25244558</v>
      </c>
      <c r="V507" s="1">
        <v>7573367</v>
      </c>
      <c r="W507" s="1"/>
      <c r="X507" s="1"/>
      <c r="Y507" s="1"/>
      <c r="Z507" s="1"/>
      <c r="AA507" s="1"/>
      <c r="AB507" s="1"/>
      <c r="AC507" s="1"/>
      <c r="AD507" s="1"/>
      <c r="AE507" s="1"/>
      <c r="AF507" s="1"/>
      <c r="AG507" s="1"/>
      <c r="AH507" s="1"/>
      <c r="AI507" s="1"/>
      <c r="AJ507" s="1"/>
      <c r="AK507" s="1"/>
      <c r="AL507" s="1"/>
      <c r="AM507" s="1"/>
      <c r="AN507" s="1"/>
      <c r="AO507" s="1"/>
      <c r="AP507" s="1"/>
      <c r="AQ507" s="1"/>
      <c r="AR507" s="1" t="s">
        <v>839</v>
      </c>
      <c r="AS507" s="1" t="s">
        <v>974</v>
      </c>
      <c r="AT507" s="1" t="s">
        <v>975</v>
      </c>
      <c r="AU507" s="1" t="s">
        <v>842</v>
      </c>
      <c r="AV507" s="1" t="s">
        <v>978</v>
      </c>
      <c r="AW507" s="1" t="s">
        <v>978</v>
      </c>
      <c r="AX507" s="1" t="s">
        <v>846</v>
      </c>
      <c r="AY507" s="1"/>
      <c r="AZ507" s="1"/>
      <c r="BA507" s="1"/>
      <c r="BB507" s="1"/>
      <c r="BC507" s="1"/>
      <c r="BD507" s="1"/>
      <c r="BE507" s="147">
        <f t="shared" si="10"/>
        <v>184285273</v>
      </c>
      <c r="BF507" t="s">
        <v>817</v>
      </c>
    </row>
    <row r="508" spans="1:58" ht="15.75" thickBot="1" x14ac:dyDescent="0.3">
      <c r="A508" s="3" t="s">
        <v>790</v>
      </c>
      <c r="B508" s="3" t="s">
        <v>366</v>
      </c>
      <c r="C508" s="4" t="s">
        <v>791</v>
      </c>
      <c r="D508" s="1" t="s">
        <v>838</v>
      </c>
      <c r="E508" s="2" t="s">
        <v>838</v>
      </c>
      <c r="F508" s="1">
        <v>9</v>
      </c>
      <c r="G508" s="1">
        <v>556969</v>
      </c>
      <c r="H508" s="1">
        <v>1</v>
      </c>
      <c r="I508" s="1">
        <v>3926635</v>
      </c>
      <c r="J508" s="1">
        <v>8</v>
      </c>
      <c r="K508" s="1"/>
      <c r="L508" s="1"/>
      <c r="M508" s="1"/>
      <c r="N508" s="1"/>
      <c r="O508" s="67">
        <v>523551</v>
      </c>
      <c r="P508" s="1">
        <v>523551</v>
      </c>
      <c r="Q508" s="1">
        <v>523551</v>
      </c>
      <c r="R508" s="1">
        <v>523551</v>
      </c>
      <c r="S508" s="1">
        <v>523551</v>
      </c>
      <c r="T508" s="1">
        <v>523551</v>
      </c>
      <c r="U508" s="1">
        <v>523551</v>
      </c>
      <c r="V508" s="1">
        <v>261776</v>
      </c>
      <c r="W508" s="1"/>
      <c r="X508" s="1"/>
      <c r="Y508" s="1"/>
      <c r="Z508" s="1"/>
      <c r="AA508" s="1"/>
      <c r="AB508" s="1"/>
      <c r="AC508" s="1"/>
      <c r="AD508" s="1"/>
      <c r="AE508" s="1"/>
      <c r="AF508" s="1"/>
      <c r="AG508" s="1"/>
      <c r="AH508" s="1"/>
      <c r="AI508" s="1"/>
      <c r="AJ508" s="1"/>
      <c r="AK508" s="1"/>
      <c r="AL508" s="1"/>
      <c r="AM508" s="1"/>
      <c r="AN508" s="1"/>
      <c r="AO508" s="1"/>
      <c r="AP508" s="1"/>
      <c r="AQ508" s="1"/>
      <c r="AR508" s="1" t="s">
        <v>839</v>
      </c>
      <c r="AS508" s="1" t="s">
        <v>974</v>
      </c>
      <c r="AT508" s="1" t="s">
        <v>975</v>
      </c>
      <c r="AU508" s="1" t="s">
        <v>842</v>
      </c>
      <c r="AV508" s="1" t="s">
        <v>845</v>
      </c>
      <c r="AW508" s="1" t="s">
        <v>845</v>
      </c>
      <c r="AX508" s="1" t="s">
        <v>846</v>
      </c>
      <c r="AY508" s="1"/>
      <c r="AZ508" s="1"/>
      <c r="BA508" s="1"/>
      <c r="BB508" s="1"/>
      <c r="BC508" s="1"/>
      <c r="BD508" s="1"/>
      <c r="BE508" s="147">
        <f t="shared" si="10"/>
        <v>3926635</v>
      </c>
      <c r="BF508" t="s">
        <v>817</v>
      </c>
    </row>
    <row r="509" spans="1:58" ht="15.75" thickBot="1" x14ac:dyDescent="0.3">
      <c r="A509" s="3" t="s">
        <v>790</v>
      </c>
      <c r="B509" s="3" t="s">
        <v>792</v>
      </c>
      <c r="C509" s="4" t="s">
        <v>791</v>
      </c>
      <c r="D509" s="1" t="s">
        <v>838</v>
      </c>
      <c r="E509" s="2" t="s">
        <v>838</v>
      </c>
      <c r="F509" s="1">
        <v>89</v>
      </c>
      <c r="G509" s="1">
        <v>20611093</v>
      </c>
      <c r="H509" s="1">
        <v>1</v>
      </c>
      <c r="I509" s="1">
        <v>166620076</v>
      </c>
      <c r="J509" s="1">
        <v>9</v>
      </c>
      <c r="K509" s="1"/>
      <c r="L509" s="1"/>
      <c r="M509" s="1"/>
      <c r="N509" s="1"/>
      <c r="O509" s="67">
        <v>19374427</v>
      </c>
      <c r="P509" s="1">
        <v>19374427</v>
      </c>
      <c r="Q509" s="1">
        <v>19374427</v>
      </c>
      <c r="R509" s="1">
        <v>19374427</v>
      </c>
      <c r="S509" s="1">
        <v>19374427</v>
      </c>
      <c r="T509" s="1">
        <v>19374427</v>
      </c>
      <c r="U509" s="1">
        <v>19374427</v>
      </c>
      <c r="V509" s="1">
        <v>19374427</v>
      </c>
      <c r="W509" s="1">
        <v>11624656</v>
      </c>
      <c r="X509" s="1"/>
      <c r="Y509" s="1"/>
      <c r="Z509" s="1"/>
      <c r="AA509" s="1"/>
      <c r="AB509" s="1"/>
      <c r="AC509" s="1"/>
      <c r="AD509" s="1"/>
      <c r="AE509" s="1"/>
      <c r="AF509" s="1"/>
      <c r="AG509" s="1"/>
      <c r="AH509" s="1"/>
      <c r="AI509" s="1"/>
      <c r="AJ509" s="1"/>
      <c r="AK509" s="1"/>
      <c r="AL509" s="1"/>
      <c r="AM509" s="1"/>
      <c r="AN509" s="1"/>
      <c r="AO509" s="1"/>
      <c r="AP509" s="1"/>
      <c r="AQ509" s="1"/>
      <c r="AR509" s="1" t="s">
        <v>839</v>
      </c>
      <c r="AS509" s="1" t="s">
        <v>974</v>
      </c>
      <c r="AT509" s="1" t="s">
        <v>975</v>
      </c>
      <c r="AU509" s="1" t="s">
        <v>842</v>
      </c>
      <c r="AV509" s="1" t="s">
        <v>845</v>
      </c>
      <c r="AW509" s="1" t="s">
        <v>845</v>
      </c>
      <c r="AX509" s="1" t="s">
        <v>846</v>
      </c>
      <c r="AY509" s="1"/>
      <c r="AZ509" s="1"/>
      <c r="BA509" s="1"/>
      <c r="BB509" s="1"/>
      <c r="BC509" s="1"/>
      <c r="BD509" s="1"/>
      <c r="BE509" s="147">
        <f t="shared" si="10"/>
        <v>166620076</v>
      </c>
      <c r="BF509" t="s">
        <v>817</v>
      </c>
    </row>
    <row r="510" spans="1:58" ht="15.75" thickBot="1" x14ac:dyDescent="0.3">
      <c r="A510" s="3" t="s">
        <v>793</v>
      </c>
      <c r="B510" s="3" t="s">
        <v>794</v>
      </c>
      <c r="C510" s="4" t="s">
        <v>791</v>
      </c>
      <c r="D510" s="1" t="s">
        <v>838</v>
      </c>
      <c r="E510" s="2" t="s">
        <v>838</v>
      </c>
      <c r="F510" s="1">
        <v>15</v>
      </c>
      <c r="G510" s="1">
        <v>2266400</v>
      </c>
      <c r="H510" s="1"/>
      <c r="I510" s="1">
        <v>20896206</v>
      </c>
      <c r="J510" s="1">
        <v>13</v>
      </c>
      <c r="K510" s="1"/>
      <c r="L510" s="1"/>
      <c r="M510" s="1"/>
      <c r="N510" s="1"/>
      <c r="O510" s="67">
        <v>2266400</v>
      </c>
      <c r="P510" s="1">
        <v>2266400</v>
      </c>
      <c r="Q510" s="1">
        <v>2266400</v>
      </c>
      <c r="R510" s="1">
        <v>2266400</v>
      </c>
      <c r="S510" s="1">
        <v>1314512</v>
      </c>
      <c r="T510" s="1">
        <v>1314512</v>
      </c>
      <c r="U510" s="1">
        <v>1314512</v>
      </c>
      <c r="V510" s="1">
        <v>1314512</v>
      </c>
      <c r="W510" s="1">
        <v>1314512</v>
      </c>
      <c r="X510" s="1">
        <v>1314512</v>
      </c>
      <c r="Y510" s="1">
        <v>1314512</v>
      </c>
      <c r="Z510" s="1">
        <v>1314512</v>
      </c>
      <c r="AA510" s="1">
        <v>1314512</v>
      </c>
      <c r="AB510" s="1"/>
      <c r="AC510" s="1"/>
      <c r="AD510" s="1"/>
      <c r="AE510" s="1"/>
      <c r="AF510" s="1"/>
      <c r="AG510" s="1"/>
      <c r="AH510" s="1"/>
      <c r="AI510" s="1"/>
      <c r="AJ510" s="1"/>
      <c r="AK510" s="1"/>
      <c r="AL510" s="1"/>
      <c r="AM510" s="1"/>
      <c r="AN510" s="1"/>
      <c r="AO510" s="1"/>
      <c r="AP510" s="1"/>
      <c r="AQ510" s="1"/>
      <c r="AR510" s="1" t="s">
        <v>839</v>
      </c>
      <c r="AS510" s="1" t="s">
        <v>974</v>
      </c>
      <c r="AT510" s="1" t="s">
        <v>975</v>
      </c>
      <c r="AU510" s="1" t="s">
        <v>842</v>
      </c>
      <c r="AV510" s="1" t="s">
        <v>979</v>
      </c>
      <c r="AW510" s="1" t="s">
        <v>979</v>
      </c>
      <c r="AX510" s="1" t="s">
        <v>846</v>
      </c>
      <c r="AY510" s="1"/>
      <c r="AZ510" s="1"/>
      <c r="BA510" s="1"/>
      <c r="BB510" s="1"/>
      <c r="BC510" s="1"/>
      <c r="BD510" s="1"/>
      <c r="BE510" s="21">
        <f>I510/(O510/G510)</f>
        <v>20896206</v>
      </c>
      <c r="BF510" t="s">
        <v>817</v>
      </c>
    </row>
    <row r="511" spans="1:58" ht="15.75" thickBot="1" x14ac:dyDescent="0.3">
      <c r="A511" s="3" t="s">
        <v>271</v>
      </c>
      <c r="B511" s="3" t="s">
        <v>795</v>
      </c>
      <c r="C511" s="4" t="s">
        <v>796</v>
      </c>
      <c r="D511" s="1" t="s">
        <v>838</v>
      </c>
      <c r="E511" s="2" t="s">
        <v>838</v>
      </c>
      <c r="F511" s="1">
        <v>31</v>
      </c>
      <c r="G511" s="1">
        <v>514478</v>
      </c>
      <c r="H511" s="1">
        <v>1</v>
      </c>
      <c r="I511" s="1">
        <v>4938987</v>
      </c>
      <c r="J511" s="1">
        <v>12</v>
      </c>
      <c r="K511" s="1"/>
      <c r="L511" s="1"/>
      <c r="M511" s="1"/>
      <c r="N511" s="1"/>
      <c r="O511" s="67">
        <v>411582</v>
      </c>
      <c r="P511" s="1">
        <v>411582</v>
      </c>
      <c r="Q511" s="1">
        <v>411582</v>
      </c>
      <c r="R511" s="1">
        <v>411582</v>
      </c>
      <c r="S511" s="1">
        <v>411582</v>
      </c>
      <c r="T511" s="1">
        <v>411582</v>
      </c>
      <c r="U511" s="1">
        <v>411582</v>
      </c>
      <c r="V511" s="1">
        <v>411582</v>
      </c>
      <c r="W511" s="1">
        <v>411582</v>
      </c>
      <c r="X511" s="1">
        <v>411582</v>
      </c>
      <c r="Y511" s="1">
        <v>411582</v>
      </c>
      <c r="Z511" s="1">
        <v>411582</v>
      </c>
      <c r="AA511" s="1"/>
      <c r="AB511" s="1"/>
      <c r="AC511" s="1"/>
      <c r="AD511" s="1"/>
      <c r="AE511" s="1"/>
      <c r="AF511" s="1"/>
      <c r="AG511" s="1"/>
      <c r="AH511" s="1"/>
      <c r="AI511" s="1"/>
      <c r="AJ511" s="1"/>
      <c r="AK511" s="1"/>
      <c r="AL511" s="1"/>
      <c r="AM511" s="1"/>
      <c r="AN511" s="1"/>
      <c r="AO511" s="1"/>
      <c r="AP511" s="1"/>
      <c r="AQ511" s="1"/>
      <c r="AR511" s="1" t="s">
        <v>839</v>
      </c>
      <c r="AS511" s="1" t="s">
        <v>980</v>
      </c>
      <c r="AT511" s="1" t="s">
        <v>981</v>
      </c>
      <c r="AU511" s="1" t="s">
        <v>886</v>
      </c>
      <c r="AV511" s="1" t="s">
        <v>982</v>
      </c>
      <c r="AW511" s="1" t="s">
        <v>982</v>
      </c>
      <c r="AX511" s="1" t="s">
        <v>898</v>
      </c>
      <c r="AY511" s="1"/>
      <c r="AZ511" s="1"/>
      <c r="BA511" s="1"/>
      <c r="BB511" s="1"/>
      <c r="BC511" s="1"/>
      <c r="BD511" s="1"/>
      <c r="BE511" s="147">
        <f t="shared" si="10"/>
        <v>4938987</v>
      </c>
      <c r="BF511" t="s">
        <v>817</v>
      </c>
    </row>
    <row r="512" spans="1:58" ht="15.75" thickBot="1" x14ac:dyDescent="0.3">
      <c r="A512" s="3" t="s">
        <v>271</v>
      </c>
      <c r="B512" s="3" t="s">
        <v>293</v>
      </c>
      <c r="C512" s="4" t="s">
        <v>796</v>
      </c>
      <c r="D512" s="1" t="s">
        <v>838</v>
      </c>
      <c r="E512" s="2" t="s">
        <v>838</v>
      </c>
      <c r="F512" s="1">
        <v>12</v>
      </c>
      <c r="G512" s="1">
        <v>512178</v>
      </c>
      <c r="H512" s="1">
        <v>1</v>
      </c>
      <c r="I512" s="1">
        <v>4916910</v>
      </c>
      <c r="J512" s="1">
        <v>12</v>
      </c>
      <c r="K512" s="1"/>
      <c r="L512" s="1"/>
      <c r="M512" s="1"/>
      <c r="N512" s="1"/>
      <c r="O512" s="67">
        <v>409742</v>
      </c>
      <c r="P512" s="1">
        <v>409742</v>
      </c>
      <c r="Q512" s="1">
        <v>409742</v>
      </c>
      <c r="R512" s="1">
        <v>409742</v>
      </c>
      <c r="S512" s="1">
        <v>409742</v>
      </c>
      <c r="T512" s="1">
        <v>409742</v>
      </c>
      <c r="U512" s="1">
        <v>409742</v>
      </c>
      <c r="V512" s="1">
        <v>409742</v>
      </c>
      <c r="W512" s="1">
        <v>409742</v>
      </c>
      <c r="X512" s="1">
        <v>409742</v>
      </c>
      <c r="Y512" s="1">
        <v>409742</v>
      </c>
      <c r="Z512" s="1">
        <v>409742</v>
      </c>
      <c r="AA512" s="1"/>
      <c r="AB512" s="1"/>
      <c r="AC512" s="1"/>
      <c r="AD512" s="1"/>
      <c r="AE512" s="1"/>
      <c r="AF512" s="1"/>
      <c r="AG512" s="1"/>
      <c r="AH512" s="1"/>
      <c r="AI512" s="1"/>
      <c r="AJ512" s="1"/>
      <c r="AK512" s="1"/>
      <c r="AL512" s="1"/>
      <c r="AM512" s="1"/>
      <c r="AN512" s="1"/>
      <c r="AO512" s="1"/>
      <c r="AP512" s="1"/>
      <c r="AQ512" s="1"/>
      <c r="AR512" s="1" t="s">
        <v>839</v>
      </c>
      <c r="AS512" s="1" t="s">
        <v>980</v>
      </c>
      <c r="AT512" s="1" t="s">
        <v>981</v>
      </c>
      <c r="AU512" s="1" t="s">
        <v>886</v>
      </c>
      <c r="AV512" s="1" t="s">
        <v>983</v>
      </c>
      <c r="AW512" s="1" t="s">
        <v>983</v>
      </c>
      <c r="AX512" s="1" t="s">
        <v>898</v>
      </c>
      <c r="AY512" s="1"/>
      <c r="AZ512" s="1"/>
      <c r="BA512" s="1"/>
      <c r="BB512" s="1"/>
      <c r="BC512" s="1"/>
      <c r="BD512" s="1"/>
      <c r="BE512" s="147">
        <f t="shared" si="10"/>
        <v>4916910</v>
      </c>
      <c r="BF512" t="s">
        <v>817</v>
      </c>
    </row>
    <row r="513" spans="1:58" ht="15.75" thickBot="1" x14ac:dyDescent="0.3">
      <c r="A513" s="3" t="s">
        <v>271</v>
      </c>
      <c r="B513" s="3" t="s">
        <v>370</v>
      </c>
      <c r="C513" s="4" t="s">
        <v>796</v>
      </c>
      <c r="D513" s="1" t="s">
        <v>838</v>
      </c>
      <c r="E513" s="2" t="s">
        <v>838</v>
      </c>
      <c r="F513" s="1">
        <v>43</v>
      </c>
      <c r="G513" s="1">
        <v>323317</v>
      </c>
      <c r="H513" s="1">
        <v>1</v>
      </c>
      <c r="I513" s="1">
        <v>3103843</v>
      </c>
      <c r="J513" s="1">
        <v>12</v>
      </c>
      <c r="K513" s="1"/>
      <c r="L513" s="1"/>
      <c r="M513" s="1"/>
      <c r="N513" s="1"/>
      <c r="O513" s="67">
        <v>258654</v>
      </c>
      <c r="P513" s="1">
        <v>258654</v>
      </c>
      <c r="Q513" s="1">
        <v>258654</v>
      </c>
      <c r="R513" s="1">
        <v>258654</v>
      </c>
      <c r="S513" s="1">
        <v>258654</v>
      </c>
      <c r="T513" s="1">
        <v>258654</v>
      </c>
      <c r="U513" s="1">
        <v>258654</v>
      </c>
      <c r="V513" s="1">
        <v>258654</v>
      </c>
      <c r="W513" s="1">
        <v>258654</v>
      </c>
      <c r="X513" s="1">
        <v>258654</v>
      </c>
      <c r="Y513" s="1">
        <v>258654</v>
      </c>
      <c r="Z513" s="1">
        <v>258654</v>
      </c>
      <c r="AA513" s="1"/>
      <c r="AB513" s="1"/>
      <c r="AC513" s="1"/>
      <c r="AD513" s="1"/>
      <c r="AE513" s="1"/>
      <c r="AF513" s="1"/>
      <c r="AG513" s="1"/>
      <c r="AH513" s="1"/>
      <c r="AI513" s="1"/>
      <c r="AJ513" s="1"/>
      <c r="AK513" s="1"/>
      <c r="AL513" s="1"/>
      <c r="AM513" s="1"/>
      <c r="AN513" s="1"/>
      <c r="AO513" s="1"/>
      <c r="AP513" s="1"/>
      <c r="AQ513" s="1"/>
      <c r="AR513" s="1" t="s">
        <v>839</v>
      </c>
      <c r="AS513" s="1" t="s">
        <v>980</v>
      </c>
      <c r="AT513" s="1" t="s">
        <v>981</v>
      </c>
      <c r="AU513" s="1" t="s">
        <v>886</v>
      </c>
      <c r="AV513" s="1" t="s">
        <v>984</v>
      </c>
      <c r="AW513" s="1" t="s">
        <v>984</v>
      </c>
      <c r="AX513" s="1" t="s">
        <v>898</v>
      </c>
      <c r="AY513" s="1"/>
      <c r="AZ513" s="1"/>
      <c r="BA513" s="1"/>
      <c r="BB513" s="1"/>
      <c r="BC513" s="1"/>
      <c r="BD513" s="1"/>
      <c r="BE513" s="147">
        <f t="shared" si="10"/>
        <v>3103843</v>
      </c>
      <c r="BF513" t="s">
        <v>817</v>
      </c>
    </row>
    <row r="514" spans="1:58" ht="15.75" thickBot="1" x14ac:dyDescent="0.3">
      <c r="A514" s="3" t="s">
        <v>271</v>
      </c>
      <c r="B514" s="3" t="s">
        <v>797</v>
      </c>
      <c r="C514" s="4" t="s">
        <v>796</v>
      </c>
      <c r="D514" s="1" t="s">
        <v>838</v>
      </c>
      <c r="E514" s="2" t="s">
        <v>838</v>
      </c>
      <c r="F514" s="1">
        <v>2</v>
      </c>
      <c r="G514" s="1">
        <v>59592</v>
      </c>
      <c r="H514" s="1">
        <v>1</v>
      </c>
      <c r="I514" s="1">
        <v>953472</v>
      </c>
      <c r="J514" s="1">
        <v>20</v>
      </c>
      <c r="K514" s="1"/>
      <c r="L514" s="1"/>
      <c r="M514" s="1"/>
      <c r="N514" s="1"/>
      <c r="O514" s="67">
        <v>47674</v>
      </c>
      <c r="P514" s="1">
        <v>47674</v>
      </c>
      <c r="Q514" s="1">
        <v>47674</v>
      </c>
      <c r="R514" s="1">
        <v>47674</v>
      </c>
      <c r="S514" s="1">
        <v>47674</v>
      </c>
      <c r="T514" s="1">
        <v>47674</v>
      </c>
      <c r="U514" s="1">
        <v>47674</v>
      </c>
      <c r="V514" s="1">
        <v>47674</v>
      </c>
      <c r="W514" s="1">
        <v>47674</v>
      </c>
      <c r="X514" s="1">
        <v>47674</v>
      </c>
      <c r="Y514" s="1">
        <v>47674</v>
      </c>
      <c r="Z514" s="1">
        <v>47674</v>
      </c>
      <c r="AA514" s="1">
        <v>47674</v>
      </c>
      <c r="AB514" s="1">
        <v>47674</v>
      </c>
      <c r="AC514" s="1">
        <v>47674</v>
      </c>
      <c r="AD514" s="1">
        <v>47674</v>
      </c>
      <c r="AE514" s="1">
        <v>47674</v>
      </c>
      <c r="AF514" s="1">
        <v>47674</v>
      </c>
      <c r="AG514" s="1">
        <v>47674</v>
      </c>
      <c r="AH514" s="1">
        <v>47674</v>
      </c>
      <c r="AI514" s="1"/>
      <c r="AJ514" s="1"/>
      <c r="AK514" s="1"/>
      <c r="AL514" s="1"/>
      <c r="AM514" s="1"/>
      <c r="AN514" s="1"/>
      <c r="AO514" s="1"/>
      <c r="AP514" s="1"/>
      <c r="AQ514" s="1"/>
      <c r="AR514" s="1" t="s">
        <v>839</v>
      </c>
      <c r="AS514" s="1" t="s">
        <v>980</v>
      </c>
      <c r="AT514" s="1" t="s">
        <v>981</v>
      </c>
      <c r="AU514" s="1" t="s">
        <v>886</v>
      </c>
      <c r="AV514" s="1" t="s">
        <v>966</v>
      </c>
      <c r="AW514" s="1" t="s">
        <v>966</v>
      </c>
      <c r="AX514" s="1" t="s">
        <v>898</v>
      </c>
      <c r="AY514" s="1"/>
      <c r="AZ514" s="1"/>
      <c r="BA514" s="1"/>
      <c r="BB514" s="1"/>
      <c r="BC514" s="1"/>
      <c r="BD514" s="1"/>
      <c r="BE514" s="147">
        <f t="shared" si="10"/>
        <v>953472</v>
      </c>
      <c r="BF514" t="s">
        <v>817</v>
      </c>
    </row>
    <row r="515" spans="1:58" ht="15.75" thickBot="1" x14ac:dyDescent="0.3">
      <c r="A515" s="3" t="s">
        <v>271</v>
      </c>
      <c r="B515" s="3" t="s">
        <v>294</v>
      </c>
      <c r="C515" s="4" t="s">
        <v>796</v>
      </c>
      <c r="D515" s="1" t="s">
        <v>838</v>
      </c>
      <c r="E515" s="2" t="s">
        <v>838</v>
      </c>
      <c r="F515" s="1">
        <v>8</v>
      </c>
      <c r="G515" s="1">
        <v>45805</v>
      </c>
      <c r="H515" s="1">
        <v>1</v>
      </c>
      <c r="I515" s="1">
        <v>574998</v>
      </c>
      <c r="J515" s="1">
        <v>16</v>
      </c>
      <c r="K515" s="1"/>
      <c r="L515" s="1"/>
      <c r="M515" s="1"/>
      <c r="N515" s="1"/>
      <c r="O515" s="67">
        <v>36644</v>
      </c>
      <c r="P515" s="1">
        <v>36644</v>
      </c>
      <c r="Q515" s="1">
        <v>36644</v>
      </c>
      <c r="R515" s="1">
        <v>36644</v>
      </c>
      <c r="S515" s="1">
        <v>36644</v>
      </c>
      <c r="T515" s="1">
        <v>36644</v>
      </c>
      <c r="U515" s="1">
        <v>36644</v>
      </c>
      <c r="V515" s="1">
        <v>36644</v>
      </c>
      <c r="W515" s="1">
        <v>36644</v>
      </c>
      <c r="X515" s="1">
        <v>36644</v>
      </c>
      <c r="Y515" s="1">
        <v>30578</v>
      </c>
      <c r="Z515" s="1">
        <v>30578</v>
      </c>
      <c r="AA515" s="1">
        <v>30578</v>
      </c>
      <c r="AB515" s="1">
        <v>30578</v>
      </c>
      <c r="AC515" s="1">
        <v>30578</v>
      </c>
      <c r="AD515" s="1">
        <v>11133</v>
      </c>
      <c r="AE515" s="1">
        <v>11133</v>
      </c>
      <c r="AF515" s="1">
        <v>11133</v>
      </c>
      <c r="AG515" s="1">
        <v>11133</v>
      </c>
      <c r="AH515" s="1">
        <v>11133</v>
      </c>
      <c r="AI515" s="1"/>
      <c r="AJ515" s="1"/>
      <c r="AK515" s="1"/>
      <c r="AL515" s="1"/>
      <c r="AM515" s="1"/>
      <c r="AN515" s="1"/>
      <c r="AO515" s="1"/>
      <c r="AP515" s="1"/>
      <c r="AQ515" s="1"/>
      <c r="AR515" s="1" t="s">
        <v>839</v>
      </c>
      <c r="AS515" s="1" t="s">
        <v>980</v>
      </c>
      <c r="AT515" s="1" t="s">
        <v>981</v>
      </c>
      <c r="AU515" s="1" t="s">
        <v>886</v>
      </c>
      <c r="AV515" s="1" t="s">
        <v>985</v>
      </c>
      <c r="AW515" s="1" t="s">
        <v>985</v>
      </c>
      <c r="AX515" s="1" t="s">
        <v>898</v>
      </c>
      <c r="AY515" s="1"/>
      <c r="AZ515" s="1"/>
      <c r="BA515" s="1"/>
      <c r="BB515" s="1"/>
      <c r="BC515" s="1"/>
      <c r="BD515" s="1"/>
      <c r="BE515" s="147">
        <f t="shared" ref="BE515:BE578" si="11">I515/H515</f>
        <v>574998</v>
      </c>
      <c r="BF515" t="s">
        <v>817</v>
      </c>
    </row>
    <row r="516" spans="1:58" ht="15.75" thickBot="1" x14ac:dyDescent="0.3">
      <c r="A516" s="3" t="s">
        <v>271</v>
      </c>
      <c r="B516" s="3" t="s">
        <v>672</v>
      </c>
      <c r="C516" s="4" t="s">
        <v>796</v>
      </c>
      <c r="D516" s="1" t="s">
        <v>838</v>
      </c>
      <c r="E516" s="2" t="s">
        <v>838</v>
      </c>
      <c r="F516" s="1">
        <v>141</v>
      </c>
      <c r="G516" s="1">
        <v>36770</v>
      </c>
      <c r="H516" s="1">
        <v>1</v>
      </c>
      <c r="I516" s="1">
        <v>352992</v>
      </c>
      <c r="J516" s="1">
        <v>12</v>
      </c>
      <c r="K516" s="1"/>
      <c r="L516" s="1"/>
      <c r="M516" s="1"/>
      <c r="N516" s="1"/>
      <c r="O516" s="67">
        <v>29416</v>
      </c>
      <c r="P516" s="1">
        <v>29416</v>
      </c>
      <c r="Q516" s="1">
        <v>29416</v>
      </c>
      <c r="R516" s="1">
        <v>29416</v>
      </c>
      <c r="S516" s="1">
        <v>29416</v>
      </c>
      <c r="T516" s="1">
        <v>29416</v>
      </c>
      <c r="U516" s="1">
        <v>29416</v>
      </c>
      <c r="V516" s="1">
        <v>29416</v>
      </c>
      <c r="W516" s="1">
        <v>29416</v>
      </c>
      <c r="X516" s="1">
        <v>29416</v>
      </c>
      <c r="Y516" s="1">
        <v>29416</v>
      </c>
      <c r="Z516" s="1">
        <v>29416</v>
      </c>
      <c r="AA516" s="1"/>
      <c r="AB516" s="1"/>
      <c r="AC516" s="1"/>
      <c r="AD516" s="1"/>
      <c r="AE516" s="1"/>
      <c r="AF516" s="1"/>
      <c r="AG516" s="1"/>
      <c r="AH516" s="1"/>
      <c r="AI516" s="1"/>
      <c r="AJ516" s="1"/>
      <c r="AK516" s="1"/>
      <c r="AL516" s="1"/>
      <c r="AM516" s="1"/>
      <c r="AN516" s="1"/>
      <c r="AO516" s="1"/>
      <c r="AP516" s="1"/>
      <c r="AQ516" s="1"/>
      <c r="AR516" s="1" t="s">
        <v>839</v>
      </c>
      <c r="AS516" s="1" t="s">
        <v>980</v>
      </c>
      <c r="AT516" s="1" t="s">
        <v>981</v>
      </c>
      <c r="AU516" s="1" t="s">
        <v>886</v>
      </c>
      <c r="AV516" s="1" t="s">
        <v>871</v>
      </c>
      <c r="AW516" s="1" t="s">
        <v>871</v>
      </c>
      <c r="AX516" s="1" t="s">
        <v>872</v>
      </c>
      <c r="AY516" s="1"/>
      <c r="AZ516" s="1"/>
      <c r="BA516" s="1"/>
      <c r="BB516" s="1"/>
      <c r="BC516" s="1"/>
      <c r="BD516" s="1"/>
      <c r="BE516" s="147">
        <f t="shared" si="11"/>
        <v>352992</v>
      </c>
      <c r="BF516" t="s">
        <v>817</v>
      </c>
    </row>
    <row r="517" spans="1:58" ht="15.75" thickBot="1" x14ac:dyDescent="0.3">
      <c r="A517" s="3" t="s">
        <v>271</v>
      </c>
      <c r="B517" s="3" t="s">
        <v>675</v>
      </c>
      <c r="C517" s="4" t="s">
        <v>796</v>
      </c>
      <c r="D517" s="1" t="s">
        <v>838</v>
      </c>
      <c r="E517" s="2" t="s">
        <v>838</v>
      </c>
      <c r="F517" s="1">
        <v>82</v>
      </c>
      <c r="G517" s="1">
        <v>34824</v>
      </c>
      <c r="H517" s="1">
        <v>1</v>
      </c>
      <c r="I517" s="1">
        <v>334313</v>
      </c>
      <c r="J517" s="1">
        <v>12</v>
      </c>
      <c r="K517" s="1"/>
      <c r="L517" s="1"/>
      <c r="M517" s="1"/>
      <c r="N517" s="1"/>
      <c r="O517" s="67">
        <v>27859</v>
      </c>
      <c r="P517" s="1">
        <v>27859</v>
      </c>
      <c r="Q517" s="1">
        <v>27859</v>
      </c>
      <c r="R517" s="1">
        <v>27859</v>
      </c>
      <c r="S517" s="1">
        <v>27859</v>
      </c>
      <c r="T517" s="1">
        <v>27859</v>
      </c>
      <c r="U517" s="1">
        <v>27859</v>
      </c>
      <c r="V517" s="1">
        <v>27859</v>
      </c>
      <c r="W517" s="1">
        <v>27859</v>
      </c>
      <c r="X517" s="1">
        <v>27859</v>
      </c>
      <c r="Y517" s="1">
        <v>27859</v>
      </c>
      <c r="Z517" s="1">
        <v>27859</v>
      </c>
      <c r="AA517" s="1"/>
      <c r="AB517" s="1"/>
      <c r="AC517" s="1"/>
      <c r="AD517" s="1"/>
      <c r="AE517" s="1"/>
      <c r="AF517" s="1"/>
      <c r="AG517" s="1"/>
      <c r="AH517" s="1"/>
      <c r="AI517" s="1"/>
      <c r="AJ517" s="1"/>
      <c r="AK517" s="1"/>
      <c r="AL517" s="1"/>
      <c r="AM517" s="1"/>
      <c r="AN517" s="1"/>
      <c r="AO517" s="1"/>
      <c r="AP517" s="1"/>
      <c r="AQ517" s="1"/>
      <c r="AR517" s="1" t="s">
        <v>839</v>
      </c>
      <c r="AS517" s="1" t="s">
        <v>980</v>
      </c>
      <c r="AT517" s="1" t="s">
        <v>981</v>
      </c>
      <c r="AU517" s="1" t="s">
        <v>886</v>
      </c>
      <c r="AV517" s="1" t="s">
        <v>871</v>
      </c>
      <c r="AW517" s="1" t="s">
        <v>871</v>
      </c>
      <c r="AX517" s="1" t="s">
        <v>872</v>
      </c>
      <c r="AY517" s="1"/>
      <c r="AZ517" s="1"/>
      <c r="BA517" s="1"/>
      <c r="BB517" s="1"/>
      <c r="BC517" s="1"/>
      <c r="BD517" s="1"/>
      <c r="BE517" s="147">
        <f t="shared" si="11"/>
        <v>334313</v>
      </c>
      <c r="BF517" t="s">
        <v>817</v>
      </c>
    </row>
    <row r="518" spans="1:58" ht="15.75" thickBot="1" x14ac:dyDescent="0.3">
      <c r="A518" s="3" t="s">
        <v>271</v>
      </c>
      <c r="B518" s="3" t="s">
        <v>798</v>
      </c>
      <c r="C518" s="4" t="s">
        <v>796</v>
      </c>
      <c r="D518" s="1" t="s">
        <v>838</v>
      </c>
      <c r="E518" s="2" t="s">
        <v>838</v>
      </c>
      <c r="F518" s="1">
        <v>23</v>
      </c>
      <c r="G518" s="1">
        <v>12177</v>
      </c>
      <c r="H518" s="1">
        <v>1</v>
      </c>
      <c r="I518" s="1">
        <v>87674</v>
      </c>
      <c r="J518" s="1">
        <v>9</v>
      </c>
      <c r="K518" s="1"/>
      <c r="L518" s="1"/>
      <c r="M518" s="1"/>
      <c r="N518" s="1"/>
      <c r="O518" s="67">
        <v>9742</v>
      </c>
      <c r="P518" s="1">
        <v>9742</v>
      </c>
      <c r="Q518" s="1">
        <v>9742</v>
      </c>
      <c r="R518" s="1">
        <v>9742</v>
      </c>
      <c r="S518" s="1">
        <v>9742</v>
      </c>
      <c r="T518" s="1">
        <v>9742</v>
      </c>
      <c r="U518" s="1">
        <v>9742</v>
      </c>
      <c r="V518" s="1">
        <v>9742</v>
      </c>
      <c r="W518" s="1">
        <v>9742</v>
      </c>
      <c r="X518" s="1"/>
      <c r="Y518" s="1"/>
      <c r="Z518" s="1"/>
      <c r="AA518" s="1"/>
      <c r="AB518" s="1"/>
      <c r="AC518" s="1"/>
      <c r="AD518" s="1"/>
      <c r="AE518" s="1"/>
      <c r="AF518" s="1"/>
      <c r="AG518" s="1"/>
      <c r="AH518" s="1"/>
      <c r="AI518" s="1"/>
      <c r="AJ518" s="1"/>
      <c r="AK518" s="1"/>
      <c r="AL518" s="1"/>
      <c r="AM518" s="1"/>
      <c r="AN518" s="1"/>
      <c r="AO518" s="1"/>
      <c r="AP518" s="1"/>
      <c r="AQ518" s="1"/>
      <c r="AR518" s="1" t="s">
        <v>839</v>
      </c>
      <c r="AS518" s="1" t="s">
        <v>980</v>
      </c>
      <c r="AT518" s="1" t="s">
        <v>981</v>
      </c>
      <c r="AU518" s="1" t="s">
        <v>886</v>
      </c>
      <c r="AV518" s="1" t="s">
        <v>982</v>
      </c>
      <c r="AW518" s="1" t="s">
        <v>982</v>
      </c>
      <c r="AX518" s="1" t="s">
        <v>898</v>
      </c>
      <c r="AY518" s="1"/>
      <c r="AZ518" s="1"/>
      <c r="BA518" s="1"/>
      <c r="BB518" s="1"/>
      <c r="BC518" s="1"/>
      <c r="BD518" s="1"/>
      <c r="BE518" s="147">
        <f t="shared" si="11"/>
        <v>87674</v>
      </c>
      <c r="BF518" t="s">
        <v>817</v>
      </c>
    </row>
    <row r="519" spans="1:58" ht="15.75" thickBot="1" x14ac:dyDescent="0.3">
      <c r="A519" s="3" t="s">
        <v>271</v>
      </c>
      <c r="B519" s="3" t="s">
        <v>381</v>
      </c>
      <c r="C519" s="4" t="s">
        <v>796</v>
      </c>
      <c r="D519" s="1" t="s">
        <v>838</v>
      </c>
      <c r="E519" s="2" t="s">
        <v>838</v>
      </c>
      <c r="F519" s="1">
        <v>1</v>
      </c>
      <c r="G519" s="1">
        <v>4405</v>
      </c>
      <c r="H519" s="1">
        <v>1</v>
      </c>
      <c r="I519" s="1">
        <v>42289</v>
      </c>
      <c r="J519" s="1">
        <v>12</v>
      </c>
      <c r="K519" s="1"/>
      <c r="L519" s="1"/>
      <c r="M519" s="1"/>
      <c r="N519" s="1"/>
      <c r="O519" s="67">
        <v>3524</v>
      </c>
      <c r="P519" s="1">
        <v>3524</v>
      </c>
      <c r="Q519" s="1">
        <v>3524</v>
      </c>
      <c r="R519" s="1">
        <v>3524</v>
      </c>
      <c r="S519" s="1">
        <v>3524</v>
      </c>
      <c r="T519" s="1">
        <v>3524</v>
      </c>
      <c r="U519" s="1">
        <v>3524</v>
      </c>
      <c r="V519" s="1">
        <v>3524</v>
      </c>
      <c r="W519" s="1">
        <v>3524</v>
      </c>
      <c r="X519" s="1">
        <v>3524</v>
      </c>
      <c r="Y519" s="1">
        <v>3524</v>
      </c>
      <c r="Z519" s="1">
        <v>3524</v>
      </c>
      <c r="AA519" s="1"/>
      <c r="AB519" s="1"/>
      <c r="AC519" s="1"/>
      <c r="AD519" s="1"/>
      <c r="AE519" s="1"/>
      <c r="AF519" s="1"/>
      <c r="AG519" s="1"/>
      <c r="AH519" s="1"/>
      <c r="AI519" s="1"/>
      <c r="AJ519" s="1"/>
      <c r="AK519" s="1"/>
      <c r="AL519" s="1"/>
      <c r="AM519" s="1"/>
      <c r="AN519" s="1"/>
      <c r="AO519" s="1"/>
      <c r="AP519" s="1"/>
      <c r="AQ519" s="1"/>
      <c r="AR519" s="1" t="s">
        <v>839</v>
      </c>
      <c r="AS519" s="1" t="s">
        <v>980</v>
      </c>
      <c r="AT519" s="1" t="s">
        <v>981</v>
      </c>
      <c r="AU519" s="1" t="s">
        <v>886</v>
      </c>
      <c r="AV519" s="1" t="s">
        <v>986</v>
      </c>
      <c r="AW519" s="1" t="s">
        <v>986</v>
      </c>
      <c r="AX519" s="1" t="s">
        <v>898</v>
      </c>
      <c r="AY519" s="1"/>
      <c r="AZ519" s="1"/>
      <c r="BA519" s="1"/>
      <c r="BB519" s="1"/>
      <c r="BC519" s="1"/>
      <c r="BD519" s="1"/>
      <c r="BE519" s="147">
        <f t="shared" si="11"/>
        <v>42289</v>
      </c>
      <c r="BF519" t="s">
        <v>817</v>
      </c>
    </row>
    <row r="520" spans="1:58" ht="15.75" thickBot="1" x14ac:dyDescent="0.3">
      <c r="A520" s="3" t="s">
        <v>271</v>
      </c>
      <c r="B520" s="3" t="s">
        <v>799</v>
      </c>
      <c r="C520" s="4" t="s">
        <v>796</v>
      </c>
      <c r="D520" s="1" t="s">
        <v>838</v>
      </c>
      <c r="E520" s="2" t="s">
        <v>838</v>
      </c>
      <c r="F520" s="1">
        <v>1</v>
      </c>
      <c r="G520" s="1">
        <v>115</v>
      </c>
      <c r="H520" s="1">
        <v>1</v>
      </c>
      <c r="I520" s="1">
        <v>458</v>
      </c>
      <c r="J520" s="1">
        <v>5</v>
      </c>
      <c r="K520" s="1"/>
      <c r="L520" s="1"/>
      <c r="M520" s="1"/>
      <c r="N520" s="1"/>
      <c r="O520" s="67">
        <v>92</v>
      </c>
      <c r="P520" s="1">
        <v>92</v>
      </c>
      <c r="Q520" s="1">
        <v>92</v>
      </c>
      <c r="R520" s="1">
        <v>92</v>
      </c>
      <c r="S520" s="1">
        <v>92</v>
      </c>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t="s">
        <v>839</v>
      </c>
      <c r="AS520" s="1" t="s">
        <v>980</v>
      </c>
      <c r="AT520" s="1" t="s">
        <v>981</v>
      </c>
      <c r="AU520" s="1" t="s">
        <v>886</v>
      </c>
      <c r="AV520" s="1" t="s">
        <v>969</v>
      </c>
      <c r="AW520" s="1" t="s">
        <v>969</v>
      </c>
      <c r="AX520" s="1" t="s">
        <v>898</v>
      </c>
      <c r="AY520" s="1"/>
      <c r="AZ520" s="1"/>
      <c r="BA520" s="1"/>
      <c r="BB520" s="1"/>
      <c r="BC520" s="1"/>
      <c r="BD520" s="1"/>
      <c r="BE520" s="147">
        <f t="shared" si="11"/>
        <v>458</v>
      </c>
      <c r="BF520" t="s">
        <v>817</v>
      </c>
    </row>
    <row r="521" spans="1:58" ht="15.75" thickBot="1" x14ac:dyDescent="0.3">
      <c r="A521" s="3" t="s">
        <v>271</v>
      </c>
      <c r="B521" s="3" t="s">
        <v>800</v>
      </c>
      <c r="C521" s="4" t="s">
        <v>796</v>
      </c>
      <c r="D521" s="1" t="s">
        <v>838</v>
      </c>
      <c r="E521" s="2" t="s">
        <v>838</v>
      </c>
      <c r="F521" s="1">
        <v>1</v>
      </c>
      <c r="G521" s="1">
        <v>242</v>
      </c>
      <c r="H521" s="1">
        <v>1</v>
      </c>
      <c r="I521" s="1">
        <v>2324</v>
      </c>
      <c r="J521" s="1">
        <v>12</v>
      </c>
      <c r="K521" s="1"/>
      <c r="L521" s="1"/>
      <c r="M521" s="1"/>
      <c r="N521" s="1"/>
      <c r="O521" s="67">
        <v>194</v>
      </c>
      <c r="P521" s="1">
        <v>194</v>
      </c>
      <c r="Q521" s="1">
        <v>194</v>
      </c>
      <c r="R521" s="1">
        <v>194</v>
      </c>
      <c r="S521" s="1">
        <v>194</v>
      </c>
      <c r="T521" s="1">
        <v>194</v>
      </c>
      <c r="U521" s="1">
        <v>194</v>
      </c>
      <c r="V521" s="1">
        <v>194</v>
      </c>
      <c r="W521" s="1">
        <v>194</v>
      </c>
      <c r="X521" s="1">
        <v>194</v>
      </c>
      <c r="Y521" s="1">
        <v>194</v>
      </c>
      <c r="Z521" s="1">
        <v>194</v>
      </c>
      <c r="AA521" s="1"/>
      <c r="AB521" s="1"/>
      <c r="AC521" s="1"/>
      <c r="AD521" s="1"/>
      <c r="AE521" s="1"/>
      <c r="AF521" s="1"/>
      <c r="AG521" s="1"/>
      <c r="AH521" s="1"/>
      <c r="AI521" s="1"/>
      <c r="AJ521" s="1"/>
      <c r="AK521" s="1"/>
      <c r="AL521" s="1"/>
      <c r="AM521" s="1"/>
      <c r="AN521" s="1"/>
      <c r="AO521" s="1"/>
      <c r="AP521" s="1"/>
      <c r="AQ521" s="1"/>
      <c r="AR521" s="1" t="s">
        <v>839</v>
      </c>
      <c r="AS521" s="1" t="s">
        <v>980</v>
      </c>
      <c r="AT521" s="1" t="s">
        <v>981</v>
      </c>
      <c r="AU521" s="1" t="s">
        <v>886</v>
      </c>
      <c r="AV521" s="1" t="s">
        <v>982</v>
      </c>
      <c r="AW521" s="1" t="s">
        <v>982</v>
      </c>
      <c r="AX521" s="1" t="s">
        <v>898</v>
      </c>
      <c r="AY521" s="1"/>
      <c r="AZ521" s="1"/>
      <c r="BA521" s="1"/>
      <c r="BB521" s="1"/>
      <c r="BC521" s="1"/>
      <c r="BD521" s="1"/>
      <c r="BE521" s="147">
        <f t="shared" si="11"/>
        <v>2324</v>
      </c>
      <c r="BF521" t="s">
        <v>817</v>
      </c>
    </row>
    <row r="522" spans="1:58" ht="15.75" thickBot="1" x14ac:dyDescent="0.3">
      <c r="A522" s="3" t="s">
        <v>80</v>
      </c>
      <c r="B522" s="3" t="s">
        <v>338</v>
      </c>
      <c r="C522" s="4" t="s">
        <v>338</v>
      </c>
      <c r="D522" s="1" t="s">
        <v>838</v>
      </c>
      <c r="E522" s="2" t="s">
        <v>838</v>
      </c>
      <c r="F522" s="1">
        <v>328</v>
      </c>
      <c r="G522" s="1">
        <v>179982384</v>
      </c>
      <c r="H522" s="1">
        <v>1</v>
      </c>
      <c r="I522" s="1">
        <v>2699735756</v>
      </c>
      <c r="J522" s="1">
        <v>15</v>
      </c>
      <c r="K522" s="1"/>
      <c r="L522" s="1"/>
      <c r="M522" s="1"/>
      <c r="N522" s="1"/>
      <c r="O522" s="67">
        <v>179982384</v>
      </c>
      <c r="P522" s="1">
        <v>179982384</v>
      </c>
      <c r="Q522" s="1">
        <v>179982384</v>
      </c>
      <c r="R522" s="1">
        <v>179982384</v>
      </c>
      <c r="S522" s="1">
        <v>179982384</v>
      </c>
      <c r="T522" s="1">
        <v>179982384</v>
      </c>
      <c r="U522" s="1">
        <v>179982384</v>
      </c>
      <c r="V522" s="1">
        <v>179982384</v>
      </c>
      <c r="W522" s="1">
        <v>179982384</v>
      </c>
      <c r="X522" s="1">
        <v>179982384</v>
      </c>
      <c r="Y522" s="1">
        <v>179982384</v>
      </c>
      <c r="Z522" s="1">
        <v>179982384</v>
      </c>
      <c r="AA522" s="1">
        <v>179982384</v>
      </c>
      <c r="AB522" s="1">
        <v>179982384</v>
      </c>
      <c r="AC522" s="1">
        <v>179982384</v>
      </c>
      <c r="AD522" s="1"/>
      <c r="AE522" s="1"/>
      <c r="AF522" s="1"/>
      <c r="AG522" s="1"/>
      <c r="AH522" s="1"/>
      <c r="AI522" s="1"/>
      <c r="AJ522" s="1"/>
      <c r="AK522" s="1"/>
      <c r="AL522" s="1"/>
      <c r="AM522" s="1"/>
      <c r="AN522" s="1"/>
      <c r="AO522" s="1"/>
      <c r="AP522" s="1"/>
      <c r="AQ522" s="1"/>
      <c r="AR522" s="1" t="s">
        <v>839</v>
      </c>
      <c r="AS522" s="1" t="s">
        <v>987</v>
      </c>
      <c r="AT522" s="1" t="s">
        <v>988</v>
      </c>
      <c r="AU522" s="1" t="s">
        <v>988</v>
      </c>
      <c r="AV522" s="1" t="s">
        <v>988</v>
      </c>
      <c r="AW522" s="1" t="s">
        <v>988</v>
      </c>
      <c r="AX522" s="1" t="s">
        <v>988</v>
      </c>
      <c r="AY522" s="1"/>
      <c r="AZ522" s="1"/>
      <c r="BA522" s="1"/>
      <c r="BB522" s="1"/>
      <c r="BC522" s="1"/>
      <c r="BD522" s="1"/>
      <c r="BE522" s="147">
        <f t="shared" si="11"/>
        <v>2699735756</v>
      </c>
      <c r="BF522" t="s">
        <v>817</v>
      </c>
    </row>
    <row r="523" spans="1:58" ht="15.75" thickBot="1" x14ac:dyDescent="0.3">
      <c r="A523" s="3" t="s">
        <v>207</v>
      </c>
      <c r="B523" s="3" t="s">
        <v>395</v>
      </c>
      <c r="C523" s="4" t="s">
        <v>231</v>
      </c>
      <c r="D523" s="1" t="s">
        <v>838</v>
      </c>
      <c r="E523" s="2" t="s">
        <v>838</v>
      </c>
      <c r="F523" s="1">
        <v>24</v>
      </c>
      <c r="G523" s="1">
        <v>32247</v>
      </c>
      <c r="H523" s="1">
        <v>1</v>
      </c>
      <c r="I523" s="1">
        <v>297925</v>
      </c>
      <c r="J523" s="1">
        <v>16</v>
      </c>
      <c r="K523" s="1"/>
      <c r="L523" s="1"/>
      <c r="M523" s="1"/>
      <c r="N523" s="1"/>
      <c r="O523" s="67">
        <v>25798</v>
      </c>
      <c r="P523" s="1">
        <v>25798</v>
      </c>
      <c r="Q523" s="1">
        <v>25798</v>
      </c>
      <c r="R523" s="1">
        <v>25798</v>
      </c>
      <c r="S523" s="1">
        <v>25798</v>
      </c>
      <c r="T523" s="1">
        <v>25798</v>
      </c>
      <c r="U523" s="1">
        <v>14314</v>
      </c>
      <c r="V523" s="1">
        <v>14314</v>
      </c>
      <c r="W523" s="1">
        <v>14314</v>
      </c>
      <c r="X523" s="1">
        <v>14314</v>
      </c>
      <c r="Y523" s="1">
        <v>14314</v>
      </c>
      <c r="Z523" s="1">
        <v>14314</v>
      </c>
      <c r="AA523" s="1">
        <v>14314</v>
      </c>
      <c r="AB523" s="1">
        <v>14314</v>
      </c>
      <c r="AC523" s="1">
        <v>14314</v>
      </c>
      <c r="AD523" s="1">
        <v>14314</v>
      </c>
      <c r="AE523" s="1"/>
      <c r="AF523" s="1"/>
      <c r="AG523" s="1"/>
      <c r="AH523" s="1"/>
      <c r="AI523" s="1"/>
      <c r="AJ523" s="1"/>
      <c r="AK523" s="1"/>
      <c r="AL523" s="1"/>
      <c r="AM523" s="1"/>
      <c r="AN523" s="1"/>
      <c r="AO523" s="1"/>
      <c r="AP523" s="1"/>
      <c r="AQ523" s="1"/>
      <c r="AR523" s="1" t="s">
        <v>839</v>
      </c>
      <c r="AS523" s="1" t="s">
        <v>989</v>
      </c>
      <c r="AT523" s="1" t="s">
        <v>990</v>
      </c>
      <c r="AU523" s="1" t="s">
        <v>886</v>
      </c>
      <c r="AV523" s="1" t="s">
        <v>991</v>
      </c>
      <c r="AW523" s="1" t="s">
        <v>991</v>
      </c>
      <c r="AX523" s="1" t="s">
        <v>844</v>
      </c>
      <c r="AY523" s="1"/>
      <c r="AZ523" s="1"/>
      <c r="BA523" s="1"/>
      <c r="BB523" s="1"/>
      <c r="BC523" s="1"/>
      <c r="BD523" s="1"/>
      <c r="BE523" s="147">
        <f t="shared" si="11"/>
        <v>297925</v>
      </c>
      <c r="BF523" t="s">
        <v>816</v>
      </c>
    </row>
    <row r="524" spans="1:58" ht="15.75" thickBot="1" x14ac:dyDescent="0.3">
      <c r="A524" s="3" t="s">
        <v>598</v>
      </c>
      <c r="B524" s="3" t="s">
        <v>417</v>
      </c>
      <c r="C524" s="4" t="s">
        <v>572</v>
      </c>
      <c r="D524" s="1" t="s">
        <v>917</v>
      </c>
      <c r="E524" s="2"/>
      <c r="F524" s="1">
        <v>142075</v>
      </c>
      <c r="G524" s="1">
        <v>1479614</v>
      </c>
      <c r="H524" s="1">
        <v>1</v>
      </c>
      <c r="I524" s="1">
        <v>29592280</v>
      </c>
      <c r="J524" s="1">
        <v>25</v>
      </c>
      <c r="K524" s="1"/>
      <c r="L524" s="1"/>
      <c r="M524" s="1"/>
      <c r="N524" s="1"/>
      <c r="O524" s="1">
        <v>1479614</v>
      </c>
      <c r="P524" s="1">
        <v>1479614</v>
      </c>
      <c r="Q524" s="1">
        <v>1479614</v>
      </c>
      <c r="R524" s="1">
        <v>1479614</v>
      </c>
      <c r="S524" s="1">
        <v>1479614</v>
      </c>
      <c r="T524" s="1">
        <v>1479614</v>
      </c>
      <c r="U524" s="1">
        <v>1479614</v>
      </c>
      <c r="V524" s="1">
        <v>1479614</v>
      </c>
      <c r="W524" s="1">
        <v>1479614</v>
      </c>
      <c r="X524" s="1">
        <v>1479614</v>
      </c>
      <c r="Y524" s="1">
        <v>1479614</v>
      </c>
      <c r="Z524" s="1">
        <v>1479614</v>
      </c>
      <c r="AA524" s="1">
        <v>1479614</v>
      </c>
      <c r="AB524" s="1">
        <v>1479614</v>
      </c>
      <c r="AC524" s="1">
        <v>1479614</v>
      </c>
      <c r="AD524" s="1">
        <v>1479614</v>
      </c>
      <c r="AE524" s="1">
        <v>1479614</v>
      </c>
      <c r="AF524" s="1">
        <v>1479614</v>
      </c>
      <c r="AG524" s="1">
        <v>1479614</v>
      </c>
      <c r="AH524" s="1">
        <v>1479614</v>
      </c>
      <c r="AI524" s="1"/>
      <c r="AJ524" s="1"/>
      <c r="AK524" s="1"/>
      <c r="AL524" s="1"/>
      <c r="AM524" s="1"/>
      <c r="AN524" s="1"/>
      <c r="AO524" s="1"/>
      <c r="AP524" s="1"/>
      <c r="AQ524" s="1"/>
      <c r="AR524" s="1" t="s">
        <v>992</v>
      </c>
      <c r="AS524" s="1" t="s">
        <v>914</v>
      </c>
      <c r="AT524" s="1" t="s">
        <v>915</v>
      </c>
      <c r="AU524" s="1" t="s">
        <v>854</v>
      </c>
      <c r="AV524" s="1"/>
      <c r="AW524" s="1"/>
      <c r="AX524" s="1"/>
      <c r="AY524" s="1" t="s">
        <v>993</v>
      </c>
      <c r="AZ524" s="1" t="s">
        <v>994</v>
      </c>
      <c r="BA524" s="1">
        <v>1</v>
      </c>
      <c r="BB524" s="1"/>
      <c r="BC524" s="1"/>
      <c r="BD524" s="1"/>
      <c r="BE524" s="147">
        <f t="shared" si="11"/>
        <v>29592280</v>
      </c>
      <c r="BF524" t="s">
        <v>193</v>
      </c>
    </row>
    <row r="525" spans="1:58" ht="15.75" thickBot="1" x14ac:dyDescent="0.3">
      <c r="A525" s="3" t="s">
        <v>207</v>
      </c>
      <c r="B525" s="3" t="s">
        <v>743</v>
      </c>
      <c r="C525" s="4" t="s">
        <v>716</v>
      </c>
      <c r="D525" s="1" t="s">
        <v>917</v>
      </c>
      <c r="E525" s="2"/>
      <c r="F525" s="1">
        <v>22</v>
      </c>
      <c r="G525" s="1">
        <v>140340</v>
      </c>
      <c r="H525" s="1">
        <v>1</v>
      </c>
      <c r="I525" s="1">
        <v>1975154</v>
      </c>
      <c r="J525" s="1">
        <v>25</v>
      </c>
      <c r="K525" s="1"/>
      <c r="L525" s="1"/>
      <c r="M525" s="1"/>
      <c r="N525" s="1"/>
      <c r="O525" s="1">
        <v>140340</v>
      </c>
      <c r="P525" s="1">
        <v>140340</v>
      </c>
      <c r="Q525" s="1">
        <v>140340</v>
      </c>
      <c r="R525" s="1">
        <v>140340</v>
      </c>
      <c r="S525" s="1">
        <v>140340</v>
      </c>
      <c r="T525" s="1">
        <v>140340</v>
      </c>
      <c r="U525" s="1">
        <v>140340</v>
      </c>
      <c r="V525" s="1">
        <v>140340</v>
      </c>
      <c r="W525" s="1">
        <v>50143</v>
      </c>
      <c r="X525" s="1">
        <v>50143</v>
      </c>
      <c r="Y525" s="1">
        <v>50143</v>
      </c>
      <c r="Z525" s="1">
        <v>50143</v>
      </c>
      <c r="AA525" s="1">
        <v>50143</v>
      </c>
      <c r="AB525" s="1">
        <v>50143</v>
      </c>
      <c r="AC525" s="1">
        <v>50143</v>
      </c>
      <c r="AD525" s="1">
        <v>50143</v>
      </c>
      <c r="AE525" s="1">
        <v>50143</v>
      </c>
      <c r="AF525" s="1">
        <v>50143</v>
      </c>
      <c r="AG525" s="1">
        <v>50143</v>
      </c>
      <c r="AH525" s="1">
        <v>50143</v>
      </c>
      <c r="AI525" s="1">
        <v>50143</v>
      </c>
      <c r="AJ525" s="1">
        <v>50143</v>
      </c>
      <c r="AK525" s="1">
        <v>50143</v>
      </c>
      <c r="AL525" s="1">
        <v>50143</v>
      </c>
      <c r="AM525" s="1">
        <v>50143</v>
      </c>
      <c r="AN525" s="1"/>
      <c r="AO525" s="1"/>
      <c r="AP525" s="1"/>
      <c r="AQ525" s="1"/>
      <c r="AR525" s="1" t="s">
        <v>992</v>
      </c>
      <c r="AS525" s="1" t="s">
        <v>952</v>
      </c>
      <c r="AT525" s="1" t="s">
        <v>953</v>
      </c>
      <c r="AU525" s="1" t="s">
        <v>854</v>
      </c>
      <c r="AV525" s="1" t="s">
        <v>958</v>
      </c>
      <c r="AW525" s="1" t="s">
        <v>958</v>
      </c>
      <c r="AX525" s="1" t="s">
        <v>844</v>
      </c>
      <c r="AY525" s="1" t="s">
        <v>993</v>
      </c>
      <c r="AZ525" s="1" t="s">
        <v>994</v>
      </c>
      <c r="BA525" s="1">
        <v>1</v>
      </c>
      <c r="BB525" s="1"/>
      <c r="BC525" s="1"/>
      <c r="BD525" s="1"/>
      <c r="BE525" s="147">
        <f t="shared" si="11"/>
        <v>1975154</v>
      </c>
      <c r="BF525" t="s">
        <v>193</v>
      </c>
    </row>
    <row r="526" spans="1:58" ht="15.75" thickBot="1" x14ac:dyDescent="0.3">
      <c r="A526" s="3" t="s">
        <v>207</v>
      </c>
      <c r="B526" s="3" t="s">
        <v>743</v>
      </c>
      <c r="C526" s="4" t="s">
        <v>715</v>
      </c>
      <c r="D526" s="1" t="s">
        <v>917</v>
      </c>
      <c r="E526" s="2"/>
      <c r="F526" s="1">
        <v>43</v>
      </c>
      <c r="G526" s="1">
        <v>158958</v>
      </c>
      <c r="H526" s="1">
        <v>1</v>
      </c>
      <c r="I526" s="1">
        <v>3904987</v>
      </c>
      <c r="J526" s="1">
        <v>25</v>
      </c>
      <c r="K526" s="1"/>
      <c r="L526" s="1"/>
      <c r="M526" s="1"/>
      <c r="N526" s="1"/>
      <c r="O526" s="1">
        <v>158958</v>
      </c>
      <c r="P526" s="1">
        <v>158958</v>
      </c>
      <c r="Q526" s="1">
        <v>158958</v>
      </c>
      <c r="R526" s="1">
        <v>158958</v>
      </c>
      <c r="S526" s="1">
        <v>158958</v>
      </c>
      <c r="T526" s="1">
        <v>158958</v>
      </c>
      <c r="U526" s="1">
        <v>158958</v>
      </c>
      <c r="V526" s="1">
        <v>158958</v>
      </c>
      <c r="W526" s="1">
        <v>154901</v>
      </c>
      <c r="X526" s="1">
        <v>154901</v>
      </c>
      <c r="Y526" s="1">
        <v>154901</v>
      </c>
      <c r="Z526" s="1">
        <v>154901</v>
      </c>
      <c r="AA526" s="1">
        <v>154901</v>
      </c>
      <c r="AB526" s="1">
        <v>154901</v>
      </c>
      <c r="AC526" s="1">
        <v>154901</v>
      </c>
      <c r="AD526" s="1">
        <v>154901</v>
      </c>
      <c r="AE526" s="1">
        <v>154901</v>
      </c>
      <c r="AF526" s="1">
        <v>154901</v>
      </c>
      <c r="AG526" s="1">
        <v>154901</v>
      </c>
      <c r="AH526" s="1">
        <v>154901</v>
      </c>
      <c r="AI526" s="1">
        <v>154901</v>
      </c>
      <c r="AJ526" s="1">
        <v>154901</v>
      </c>
      <c r="AK526" s="1">
        <v>154901</v>
      </c>
      <c r="AL526" s="1">
        <v>154901</v>
      </c>
      <c r="AM526" s="1">
        <v>154901</v>
      </c>
      <c r="AN526" s="1"/>
      <c r="AO526" s="1"/>
      <c r="AP526" s="1"/>
      <c r="AQ526" s="1"/>
      <c r="AR526" s="1" t="s">
        <v>992</v>
      </c>
      <c r="AS526" s="1" t="s">
        <v>952</v>
      </c>
      <c r="AT526" s="1" t="s">
        <v>953</v>
      </c>
      <c r="AU526" s="1" t="s">
        <v>854</v>
      </c>
      <c r="AV526" s="1" t="s">
        <v>958</v>
      </c>
      <c r="AW526" s="1" t="s">
        <v>958</v>
      </c>
      <c r="AX526" s="1" t="s">
        <v>844</v>
      </c>
      <c r="AY526" s="1" t="s">
        <v>993</v>
      </c>
      <c r="AZ526" s="1" t="s">
        <v>994</v>
      </c>
      <c r="BA526" s="1">
        <v>1</v>
      </c>
      <c r="BB526" s="1"/>
      <c r="BC526" s="1"/>
      <c r="BD526" s="1"/>
      <c r="BE526" s="147">
        <f t="shared" si="11"/>
        <v>3904987</v>
      </c>
      <c r="BF526" t="s">
        <v>193</v>
      </c>
    </row>
    <row r="527" spans="1:58" ht="15.75" thickBot="1" x14ac:dyDescent="0.3">
      <c r="A527" s="3" t="s">
        <v>267</v>
      </c>
      <c r="B527" s="3" t="s">
        <v>632</v>
      </c>
      <c r="C527" s="4" t="s">
        <v>220</v>
      </c>
      <c r="D527" s="1" t="s">
        <v>917</v>
      </c>
      <c r="E527" s="2"/>
      <c r="F527" s="1">
        <v>226667</v>
      </c>
      <c r="G527" s="1">
        <v>102421</v>
      </c>
      <c r="H527" s="1">
        <v>1</v>
      </c>
      <c r="I527" s="1">
        <v>2179866</v>
      </c>
      <c r="J527" s="1">
        <v>21</v>
      </c>
      <c r="K527" s="1"/>
      <c r="L527" s="1"/>
      <c r="M527" s="1"/>
      <c r="N527" s="1"/>
      <c r="O527" s="1">
        <v>102421</v>
      </c>
      <c r="P527" s="1">
        <v>102421</v>
      </c>
      <c r="Q527" s="1">
        <v>102421</v>
      </c>
      <c r="R527" s="1">
        <v>102421</v>
      </c>
      <c r="S527" s="1">
        <v>102421</v>
      </c>
      <c r="T527" s="1">
        <v>102421</v>
      </c>
      <c r="U527" s="1">
        <v>102421</v>
      </c>
      <c r="V527" s="1">
        <v>102421</v>
      </c>
      <c r="W527" s="1">
        <v>102421</v>
      </c>
      <c r="X527" s="1">
        <v>102421</v>
      </c>
      <c r="Y527" s="1">
        <v>102421</v>
      </c>
      <c r="Z527" s="1">
        <v>102421</v>
      </c>
      <c r="AA527" s="1">
        <v>102421</v>
      </c>
      <c r="AB527" s="1">
        <v>102421</v>
      </c>
      <c r="AC527" s="1">
        <v>102421</v>
      </c>
      <c r="AD527" s="1">
        <v>102421</v>
      </c>
      <c r="AE527" s="1">
        <v>102421</v>
      </c>
      <c r="AF527" s="1">
        <v>102421</v>
      </c>
      <c r="AG527" s="1">
        <v>102421</v>
      </c>
      <c r="AH527" s="1">
        <v>102421</v>
      </c>
      <c r="AI527" s="1">
        <v>102421</v>
      </c>
      <c r="AJ527" s="1">
        <v>29033</v>
      </c>
      <c r="AK527" s="1"/>
      <c r="AL527" s="1"/>
      <c r="AM527" s="1"/>
      <c r="AN527" s="1"/>
      <c r="AO527" s="1"/>
      <c r="AP527" s="1"/>
      <c r="AQ527" s="1"/>
      <c r="AR527" s="1" t="s">
        <v>992</v>
      </c>
      <c r="AS527" s="1" t="s">
        <v>924</v>
      </c>
      <c r="AT527" s="1" t="s">
        <v>925</v>
      </c>
      <c r="AU527" s="1" t="s">
        <v>854</v>
      </c>
      <c r="AV527" s="1" t="s">
        <v>878</v>
      </c>
      <c r="AW527" s="1" t="s">
        <v>878</v>
      </c>
      <c r="AX527" s="1" t="s">
        <v>879</v>
      </c>
      <c r="AY527" s="1" t="s">
        <v>993</v>
      </c>
      <c r="AZ527" s="1" t="s">
        <v>994</v>
      </c>
      <c r="BA527" s="1">
        <v>1</v>
      </c>
      <c r="BB527" s="1"/>
      <c r="BC527" s="1"/>
      <c r="BD527" s="1"/>
      <c r="BE527" s="147">
        <f t="shared" si="11"/>
        <v>2179866</v>
      </c>
      <c r="BF527" t="s">
        <v>193</v>
      </c>
    </row>
    <row r="528" spans="1:58" ht="15.75" thickBot="1" x14ac:dyDescent="0.3">
      <c r="A528" s="3" t="s">
        <v>267</v>
      </c>
      <c r="B528" s="3" t="s">
        <v>425</v>
      </c>
      <c r="C528" s="4" t="s">
        <v>220</v>
      </c>
      <c r="D528" s="1" t="s">
        <v>917</v>
      </c>
      <c r="E528" s="2"/>
      <c r="F528" s="1">
        <v>25082</v>
      </c>
      <c r="G528" s="1">
        <v>52710</v>
      </c>
      <c r="H528" s="1">
        <v>1</v>
      </c>
      <c r="I528" s="1">
        <v>1066361</v>
      </c>
      <c r="J528" s="1">
        <v>20</v>
      </c>
      <c r="K528" s="1"/>
      <c r="L528" s="1"/>
      <c r="M528" s="1"/>
      <c r="N528" s="1"/>
      <c r="O528" s="1">
        <v>52710</v>
      </c>
      <c r="P528" s="1">
        <v>52710</v>
      </c>
      <c r="Q528" s="1">
        <v>52710</v>
      </c>
      <c r="R528" s="1">
        <v>52710</v>
      </c>
      <c r="S528" s="1">
        <v>52710</v>
      </c>
      <c r="T528" s="1">
        <v>52710</v>
      </c>
      <c r="U528" s="1">
        <v>52710</v>
      </c>
      <c r="V528" s="1">
        <v>52710</v>
      </c>
      <c r="W528" s="1">
        <v>52710</v>
      </c>
      <c r="X528" s="1">
        <v>52710</v>
      </c>
      <c r="Y528" s="1">
        <v>52710</v>
      </c>
      <c r="Z528" s="1">
        <v>52710</v>
      </c>
      <c r="AA528" s="1">
        <v>52710</v>
      </c>
      <c r="AB528" s="1">
        <v>52710</v>
      </c>
      <c r="AC528" s="1">
        <v>52710</v>
      </c>
      <c r="AD528" s="1">
        <v>52710</v>
      </c>
      <c r="AE528" s="1">
        <v>52710</v>
      </c>
      <c r="AF528" s="1">
        <v>52710</v>
      </c>
      <c r="AG528" s="1">
        <v>52710</v>
      </c>
      <c r="AH528" s="1">
        <v>52710</v>
      </c>
      <c r="AI528" s="1">
        <v>12157</v>
      </c>
      <c r="AJ528" s="1"/>
      <c r="AK528" s="1"/>
      <c r="AL528" s="1"/>
      <c r="AM528" s="1"/>
      <c r="AN528" s="1"/>
      <c r="AO528" s="1"/>
      <c r="AP528" s="1"/>
      <c r="AQ528" s="1"/>
      <c r="AR528" s="1" t="s">
        <v>992</v>
      </c>
      <c r="AS528" s="1" t="s">
        <v>924</v>
      </c>
      <c r="AT528" s="1" t="s">
        <v>925</v>
      </c>
      <c r="AU528" s="1" t="s">
        <v>854</v>
      </c>
      <c r="AV528" s="1" t="s">
        <v>926</v>
      </c>
      <c r="AW528" s="1" t="s">
        <v>926</v>
      </c>
      <c r="AX528" s="1" t="s">
        <v>879</v>
      </c>
      <c r="AY528" s="1" t="s">
        <v>993</v>
      </c>
      <c r="AZ528" s="1" t="s">
        <v>994</v>
      </c>
      <c r="BA528" s="1">
        <v>1</v>
      </c>
      <c r="BB528" s="1"/>
      <c r="BC528" s="1"/>
      <c r="BD528" s="1"/>
      <c r="BE528" s="147">
        <f t="shared" si="11"/>
        <v>1066361</v>
      </c>
      <c r="BF528" t="s">
        <v>193</v>
      </c>
    </row>
    <row r="529" spans="1:58" ht="15.75" thickBot="1" x14ac:dyDescent="0.3">
      <c r="A529" s="3" t="s">
        <v>571</v>
      </c>
      <c r="B529" s="3" t="s">
        <v>573</v>
      </c>
      <c r="C529" s="4" t="s">
        <v>572</v>
      </c>
      <c r="D529" s="1" t="s">
        <v>917</v>
      </c>
      <c r="E529" s="2"/>
      <c r="F529" s="1">
        <v>2720695</v>
      </c>
      <c r="G529" s="1">
        <v>4341243</v>
      </c>
      <c r="H529" s="1">
        <v>1</v>
      </c>
      <c r="I529" s="1">
        <v>86492858</v>
      </c>
      <c r="J529" s="1">
        <v>20</v>
      </c>
      <c r="K529" s="1"/>
      <c r="L529" s="1"/>
      <c r="M529" s="1"/>
      <c r="N529" s="1"/>
      <c r="O529" s="1">
        <v>4341243</v>
      </c>
      <c r="P529" s="1">
        <v>4341243</v>
      </c>
      <c r="Q529" s="1">
        <v>4341243</v>
      </c>
      <c r="R529" s="1">
        <v>4341243</v>
      </c>
      <c r="S529" s="1">
        <v>4341243</v>
      </c>
      <c r="T529" s="1">
        <v>4341243</v>
      </c>
      <c r="U529" s="1">
        <v>4341243</v>
      </c>
      <c r="V529" s="1">
        <v>4341243</v>
      </c>
      <c r="W529" s="1">
        <v>4341243</v>
      </c>
      <c r="X529" s="1">
        <v>4341243</v>
      </c>
      <c r="Y529" s="1">
        <v>4342042</v>
      </c>
      <c r="Z529" s="1">
        <v>4338174</v>
      </c>
      <c r="AA529" s="1">
        <v>4301969</v>
      </c>
      <c r="AB529" s="1">
        <v>4299749</v>
      </c>
      <c r="AC529" s="1">
        <v>4299749</v>
      </c>
      <c r="AD529" s="1">
        <v>4299749</v>
      </c>
      <c r="AE529" s="1">
        <v>4299749</v>
      </c>
      <c r="AF529" s="1">
        <v>4299749</v>
      </c>
      <c r="AG529" s="1">
        <v>4299749</v>
      </c>
      <c r="AH529" s="1">
        <v>4299749</v>
      </c>
      <c r="AI529" s="1"/>
      <c r="AJ529" s="1"/>
      <c r="AK529" s="1"/>
      <c r="AL529" s="1"/>
      <c r="AM529" s="1"/>
      <c r="AN529" s="1"/>
      <c r="AO529" s="1"/>
      <c r="AP529" s="1"/>
      <c r="AQ529" s="1"/>
      <c r="AR529" s="1" t="s">
        <v>992</v>
      </c>
      <c r="AS529" s="1" t="s">
        <v>914</v>
      </c>
      <c r="AT529" s="1" t="s">
        <v>915</v>
      </c>
      <c r="AU529" s="1" t="s">
        <v>854</v>
      </c>
      <c r="AV529" s="1"/>
      <c r="AW529" s="1"/>
      <c r="AX529" s="1"/>
      <c r="AY529" s="1" t="s">
        <v>993</v>
      </c>
      <c r="AZ529" s="1" t="s">
        <v>994</v>
      </c>
      <c r="BA529" s="1">
        <v>1</v>
      </c>
      <c r="BB529" s="1"/>
      <c r="BC529" s="1"/>
      <c r="BD529" s="1"/>
      <c r="BE529" s="147">
        <f t="shared" si="11"/>
        <v>86492858</v>
      </c>
      <c r="BF529" t="s">
        <v>193</v>
      </c>
    </row>
    <row r="530" spans="1:58" ht="15.75" thickBot="1" x14ac:dyDescent="0.3">
      <c r="A530" s="3" t="s">
        <v>571</v>
      </c>
      <c r="B530" s="3" t="s">
        <v>403</v>
      </c>
      <c r="C530" s="4" t="s">
        <v>572</v>
      </c>
      <c r="D530" s="1" t="s">
        <v>917</v>
      </c>
      <c r="E530" s="2"/>
      <c r="F530" s="1">
        <v>988053</v>
      </c>
      <c r="G530" s="1">
        <v>3528039</v>
      </c>
      <c r="H530" s="1">
        <v>1</v>
      </c>
      <c r="I530" s="1">
        <v>45620343</v>
      </c>
      <c r="J530" s="1">
        <v>20</v>
      </c>
      <c r="K530" s="1"/>
      <c r="L530" s="1"/>
      <c r="M530" s="1"/>
      <c r="N530" s="1"/>
      <c r="O530" s="1">
        <v>3528039</v>
      </c>
      <c r="P530" s="1">
        <v>3528039</v>
      </c>
      <c r="Q530" s="1">
        <v>3528039</v>
      </c>
      <c r="R530" s="1">
        <v>3528039</v>
      </c>
      <c r="S530" s="1">
        <v>3528039</v>
      </c>
      <c r="T530" s="1">
        <v>3528039</v>
      </c>
      <c r="U530" s="1">
        <v>3528039</v>
      </c>
      <c r="V530" s="1">
        <v>3528039</v>
      </c>
      <c r="W530" s="1">
        <v>3528039</v>
      </c>
      <c r="X530" s="1">
        <v>3528039</v>
      </c>
      <c r="Y530" s="1">
        <v>3526219</v>
      </c>
      <c r="Z530" s="1">
        <v>2596662</v>
      </c>
      <c r="AA530" s="1">
        <v>562854</v>
      </c>
      <c r="AB530" s="1">
        <v>522031</v>
      </c>
      <c r="AC530" s="1">
        <v>522031</v>
      </c>
      <c r="AD530" s="1">
        <v>522031</v>
      </c>
      <c r="AE530" s="1">
        <v>522031</v>
      </c>
      <c r="AF530" s="1">
        <v>522031</v>
      </c>
      <c r="AG530" s="1">
        <v>522031</v>
      </c>
      <c r="AH530" s="1">
        <v>522031</v>
      </c>
      <c r="AI530" s="1"/>
      <c r="AJ530" s="1"/>
      <c r="AK530" s="1"/>
      <c r="AL530" s="1"/>
      <c r="AM530" s="1"/>
      <c r="AN530" s="1"/>
      <c r="AO530" s="1"/>
      <c r="AP530" s="1"/>
      <c r="AQ530" s="1"/>
      <c r="AR530" s="1" t="s">
        <v>992</v>
      </c>
      <c r="AS530" s="1" t="s">
        <v>914</v>
      </c>
      <c r="AT530" s="1" t="s">
        <v>915</v>
      </c>
      <c r="AU530" s="1" t="s">
        <v>854</v>
      </c>
      <c r="AV530" s="1"/>
      <c r="AW530" s="1"/>
      <c r="AX530" s="1"/>
      <c r="AY530" s="1" t="s">
        <v>993</v>
      </c>
      <c r="AZ530" s="1" t="s">
        <v>994</v>
      </c>
      <c r="BA530" s="1">
        <v>1</v>
      </c>
      <c r="BB530" s="1"/>
      <c r="BC530" s="1"/>
      <c r="BD530" s="1"/>
      <c r="BE530" s="147">
        <f t="shared" si="11"/>
        <v>45620343</v>
      </c>
      <c r="BF530" t="s">
        <v>193</v>
      </c>
    </row>
    <row r="531" spans="1:58" ht="15.75" thickBot="1" x14ac:dyDescent="0.3">
      <c r="A531" s="3" t="s">
        <v>598</v>
      </c>
      <c r="B531" s="3" t="s">
        <v>612</v>
      </c>
      <c r="C531" s="4" t="s">
        <v>572</v>
      </c>
      <c r="D531" s="1" t="s">
        <v>917</v>
      </c>
      <c r="E531" s="2"/>
      <c r="F531" s="1">
        <v>1198</v>
      </c>
      <c r="G531" s="1">
        <v>1118958</v>
      </c>
      <c r="H531" s="1">
        <v>1</v>
      </c>
      <c r="I531" s="1">
        <v>22379150</v>
      </c>
      <c r="J531" s="1">
        <v>20</v>
      </c>
      <c r="K531" s="1"/>
      <c r="L531" s="1"/>
      <c r="M531" s="1"/>
      <c r="N531" s="1"/>
      <c r="O531" s="1">
        <v>1118958</v>
      </c>
      <c r="P531" s="1">
        <v>1118958</v>
      </c>
      <c r="Q531" s="1">
        <v>1118958</v>
      </c>
      <c r="R531" s="1">
        <v>1118958</v>
      </c>
      <c r="S531" s="1">
        <v>1118958</v>
      </c>
      <c r="T531" s="1">
        <v>1118958</v>
      </c>
      <c r="U531" s="1">
        <v>1118958</v>
      </c>
      <c r="V531" s="1">
        <v>1118958</v>
      </c>
      <c r="W531" s="1">
        <v>1118958</v>
      </c>
      <c r="X531" s="1">
        <v>1118958</v>
      </c>
      <c r="Y531" s="1">
        <v>1118958</v>
      </c>
      <c r="Z531" s="1">
        <v>1118958</v>
      </c>
      <c r="AA531" s="1">
        <v>1118958</v>
      </c>
      <c r="AB531" s="1">
        <v>1118958</v>
      </c>
      <c r="AC531" s="1">
        <v>1118958</v>
      </c>
      <c r="AD531" s="1">
        <v>1118958</v>
      </c>
      <c r="AE531" s="1">
        <v>1118958</v>
      </c>
      <c r="AF531" s="1">
        <v>1118958</v>
      </c>
      <c r="AG531" s="1">
        <v>1118958</v>
      </c>
      <c r="AH531" s="1">
        <v>1118958</v>
      </c>
      <c r="AI531" s="1"/>
      <c r="AJ531" s="1"/>
      <c r="AK531" s="1"/>
      <c r="AL531" s="1"/>
      <c r="AM531" s="1"/>
      <c r="AN531" s="1"/>
      <c r="AO531" s="1"/>
      <c r="AP531" s="1"/>
      <c r="AQ531" s="1"/>
      <c r="AR531" s="1" t="s">
        <v>992</v>
      </c>
      <c r="AS531" s="1" t="s">
        <v>914</v>
      </c>
      <c r="AT531" s="1" t="s">
        <v>915</v>
      </c>
      <c r="AU531" s="1" t="s">
        <v>854</v>
      </c>
      <c r="AV531" s="1"/>
      <c r="AW531" s="1"/>
      <c r="AX531" s="1"/>
      <c r="AY531" s="1" t="s">
        <v>993</v>
      </c>
      <c r="AZ531" s="1" t="s">
        <v>994</v>
      </c>
      <c r="BA531" s="1">
        <v>1</v>
      </c>
      <c r="BB531" s="1"/>
      <c r="BC531" s="1"/>
      <c r="BD531" s="1"/>
      <c r="BE531" s="147">
        <f t="shared" si="11"/>
        <v>22379150</v>
      </c>
      <c r="BF531" t="s">
        <v>193</v>
      </c>
    </row>
    <row r="532" spans="1:58" ht="15.75" thickBot="1" x14ac:dyDescent="0.3">
      <c r="A532" s="3" t="s">
        <v>598</v>
      </c>
      <c r="B532" s="3" t="s">
        <v>606</v>
      </c>
      <c r="C532" s="4" t="s">
        <v>572</v>
      </c>
      <c r="D532" s="1" t="s">
        <v>917</v>
      </c>
      <c r="E532" s="2"/>
      <c r="F532" s="1">
        <v>8000</v>
      </c>
      <c r="G532" s="1">
        <v>74000</v>
      </c>
      <c r="H532" s="1">
        <v>1</v>
      </c>
      <c r="I532" s="1">
        <v>1479991</v>
      </c>
      <c r="J532" s="1">
        <v>20</v>
      </c>
      <c r="K532" s="1"/>
      <c r="L532" s="1"/>
      <c r="M532" s="1"/>
      <c r="N532" s="1"/>
      <c r="O532" s="1">
        <v>74000</v>
      </c>
      <c r="P532" s="1">
        <v>74000</v>
      </c>
      <c r="Q532" s="1">
        <v>74000</v>
      </c>
      <c r="R532" s="1">
        <v>74000</v>
      </c>
      <c r="S532" s="1">
        <v>74000</v>
      </c>
      <c r="T532" s="1">
        <v>74000</v>
      </c>
      <c r="U532" s="1">
        <v>74000</v>
      </c>
      <c r="V532" s="1">
        <v>74000</v>
      </c>
      <c r="W532" s="1">
        <v>74000</v>
      </c>
      <c r="X532" s="1">
        <v>74000</v>
      </c>
      <c r="Y532" s="1">
        <v>74000</v>
      </c>
      <c r="Z532" s="1">
        <v>74000</v>
      </c>
      <c r="AA532" s="1">
        <v>74000</v>
      </c>
      <c r="AB532" s="1">
        <v>74000</v>
      </c>
      <c r="AC532" s="1">
        <v>74000</v>
      </c>
      <c r="AD532" s="1">
        <v>74000</v>
      </c>
      <c r="AE532" s="1">
        <v>74000</v>
      </c>
      <c r="AF532" s="1">
        <v>74000</v>
      </c>
      <c r="AG532" s="1">
        <v>74000</v>
      </c>
      <c r="AH532" s="1">
        <v>74000</v>
      </c>
      <c r="AI532" s="1"/>
      <c r="AJ532" s="1"/>
      <c r="AK532" s="1"/>
      <c r="AL532" s="1"/>
      <c r="AM532" s="1"/>
      <c r="AN532" s="1"/>
      <c r="AO532" s="1"/>
      <c r="AP532" s="1"/>
      <c r="AQ532" s="1"/>
      <c r="AR532" s="1" t="s">
        <v>992</v>
      </c>
      <c r="AS532" s="1" t="s">
        <v>914</v>
      </c>
      <c r="AT532" s="1" t="s">
        <v>915</v>
      </c>
      <c r="AU532" s="1" t="s">
        <v>854</v>
      </c>
      <c r="AV532" s="1"/>
      <c r="AW532" s="1"/>
      <c r="AX532" s="1"/>
      <c r="AY532" s="1" t="s">
        <v>993</v>
      </c>
      <c r="AZ532" s="1" t="s">
        <v>994</v>
      </c>
      <c r="BA532" s="1">
        <v>1</v>
      </c>
      <c r="BB532" s="1"/>
      <c r="BC532" s="1"/>
      <c r="BD532" s="1"/>
      <c r="BE532" s="147">
        <f t="shared" si="11"/>
        <v>1479991</v>
      </c>
      <c r="BF532" t="s">
        <v>193</v>
      </c>
    </row>
    <row r="533" spans="1:58" ht="15.75" thickBot="1" x14ac:dyDescent="0.3">
      <c r="A533" s="3" t="s">
        <v>571</v>
      </c>
      <c r="B533" s="3" t="s">
        <v>426</v>
      </c>
      <c r="C533" s="4" t="s">
        <v>572</v>
      </c>
      <c r="D533" s="1" t="s">
        <v>917</v>
      </c>
      <c r="E533" s="2"/>
      <c r="F533" s="1">
        <v>29632</v>
      </c>
      <c r="G533" s="1">
        <v>36175</v>
      </c>
      <c r="H533" s="1">
        <v>1</v>
      </c>
      <c r="I533" s="1">
        <v>809949</v>
      </c>
      <c r="J533" s="1">
        <v>20</v>
      </c>
      <c r="K533" s="1"/>
      <c r="L533" s="1"/>
      <c r="M533" s="1"/>
      <c r="N533" s="1"/>
      <c r="O533" s="1">
        <v>36175</v>
      </c>
      <c r="P533" s="1">
        <v>36175</v>
      </c>
      <c r="Q533" s="1">
        <v>36175</v>
      </c>
      <c r="R533" s="1">
        <v>36175</v>
      </c>
      <c r="S533" s="1">
        <v>36175</v>
      </c>
      <c r="T533" s="1">
        <v>36175</v>
      </c>
      <c r="U533" s="1">
        <v>36175</v>
      </c>
      <c r="V533" s="1">
        <v>36234</v>
      </c>
      <c r="W533" s="1">
        <v>36293</v>
      </c>
      <c r="X533" s="1">
        <v>36293</v>
      </c>
      <c r="Y533" s="1">
        <v>36293</v>
      </c>
      <c r="Z533" s="1">
        <v>36293</v>
      </c>
      <c r="AA533" s="1">
        <v>38654</v>
      </c>
      <c r="AB533" s="1">
        <v>48095</v>
      </c>
      <c r="AC533" s="1">
        <v>48095</v>
      </c>
      <c r="AD533" s="1">
        <v>48095</v>
      </c>
      <c r="AE533" s="1">
        <v>48095</v>
      </c>
      <c r="AF533" s="1">
        <v>48095</v>
      </c>
      <c r="AG533" s="1">
        <v>48095</v>
      </c>
      <c r="AH533" s="1">
        <v>48095</v>
      </c>
      <c r="AI533" s="1"/>
      <c r="AJ533" s="1"/>
      <c r="AK533" s="1"/>
      <c r="AL533" s="1"/>
      <c r="AM533" s="1"/>
      <c r="AN533" s="1"/>
      <c r="AO533" s="1"/>
      <c r="AP533" s="1"/>
      <c r="AQ533" s="1"/>
      <c r="AR533" s="1" t="s">
        <v>992</v>
      </c>
      <c r="AS533" s="1" t="s">
        <v>914</v>
      </c>
      <c r="AT533" s="1" t="s">
        <v>915</v>
      </c>
      <c r="AU533" s="1" t="s">
        <v>854</v>
      </c>
      <c r="AV533" s="1"/>
      <c r="AW533" s="1"/>
      <c r="AX533" s="1"/>
      <c r="AY533" s="1" t="s">
        <v>993</v>
      </c>
      <c r="AZ533" s="1" t="s">
        <v>994</v>
      </c>
      <c r="BA533" s="1">
        <v>1</v>
      </c>
      <c r="BB533" s="1"/>
      <c r="BC533" s="1"/>
      <c r="BD533" s="1"/>
      <c r="BE533" s="147">
        <f t="shared" si="11"/>
        <v>809949</v>
      </c>
      <c r="BF533" t="s">
        <v>193</v>
      </c>
    </row>
    <row r="534" spans="1:58" ht="15.75" thickBot="1" x14ac:dyDescent="0.3">
      <c r="A534" s="3" t="s">
        <v>571</v>
      </c>
      <c r="B534" s="3" t="s">
        <v>592</v>
      </c>
      <c r="C534" s="4" t="s">
        <v>572</v>
      </c>
      <c r="D534" s="1" t="s">
        <v>917</v>
      </c>
      <c r="E534" s="2"/>
      <c r="F534" s="1">
        <v>10171</v>
      </c>
      <c r="G534" s="1">
        <v>24851</v>
      </c>
      <c r="H534" s="1">
        <v>1</v>
      </c>
      <c r="I534" s="1">
        <v>511646</v>
      </c>
      <c r="J534" s="1">
        <v>20</v>
      </c>
      <c r="K534" s="1"/>
      <c r="L534" s="1"/>
      <c r="M534" s="1"/>
      <c r="N534" s="1"/>
      <c r="O534" s="1">
        <v>24851</v>
      </c>
      <c r="P534" s="1">
        <v>24851</v>
      </c>
      <c r="Q534" s="1">
        <v>24851</v>
      </c>
      <c r="R534" s="1">
        <v>24851</v>
      </c>
      <c r="S534" s="1">
        <v>24851</v>
      </c>
      <c r="T534" s="1">
        <v>24851</v>
      </c>
      <c r="U534" s="1">
        <v>24851</v>
      </c>
      <c r="V534" s="1">
        <v>24851</v>
      </c>
      <c r="W534" s="1">
        <v>24851</v>
      </c>
      <c r="X534" s="1">
        <v>24851</v>
      </c>
      <c r="Y534" s="1">
        <v>26313</v>
      </c>
      <c r="Z534" s="1">
        <v>26313</v>
      </c>
      <c r="AA534" s="1">
        <v>26313</v>
      </c>
      <c r="AB534" s="1">
        <v>26313</v>
      </c>
      <c r="AC534" s="1">
        <v>26313</v>
      </c>
      <c r="AD534" s="1">
        <v>26313</v>
      </c>
      <c r="AE534" s="1">
        <v>26313</v>
      </c>
      <c r="AF534" s="1">
        <v>26313</v>
      </c>
      <c r="AG534" s="1">
        <v>26313</v>
      </c>
      <c r="AH534" s="1">
        <v>26313</v>
      </c>
      <c r="AI534" s="1"/>
      <c r="AJ534" s="1"/>
      <c r="AK534" s="1"/>
      <c r="AL534" s="1"/>
      <c r="AM534" s="1"/>
      <c r="AN534" s="1"/>
      <c r="AO534" s="1"/>
      <c r="AP534" s="1"/>
      <c r="AQ534" s="1"/>
      <c r="AR534" s="1" t="s">
        <v>992</v>
      </c>
      <c r="AS534" s="1" t="s">
        <v>914</v>
      </c>
      <c r="AT534" s="1" t="s">
        <v>915</v>
      </c>
      <c r="AU534" s="1" t="s">
        <v>854</v>
      </c>
      <c r="AV534" s="1"/>
      <c r="AW534" s="1"/>
      <c r="AX534" s="1"/>
      <c r="AY534" s="1" t="s">
        <v>993</v>
      </c>
      <c r="AZ534" s="1" t="s">
        <v>994</v>
      </c>
      <c r="BA534" s="1">
        <v>1</v>
      </c>
      <c r="BB534" s="1"/>
      <c r="BC534" s="1"/>
      <c r="BD534" s="1"/>
      <c r="BE534" s="147">
        <f t="shared" si="11"/>
        <v>511646</v>
      </c>
      <c r="BF534" t="s">
        <v>193</v>
      </c>
    </row>
    <row r="535" spans="1:58" ht="15.75" thickBot="1" x14ac:dyDescent="0.3">
      <c r="A535" s="3" t="s">
        <v>571</v>
      </c>
      <c r="B535" s="3" t="s">
        <v>597</v>
      </c>
      <c r="C535" s="4" t="s">
        <v>572</v>
      </c>
      <c r="D535" s="1" t="s">
        <v>917</v>
      </c>
      <c r="E535" s="2"/>
      <c r="F535" s="1">
        <v>235</v>
      </c>
      <c r="G535" s="1">
        <v>2473</v>
      </c>
      <c r="H535" s="1">
        <v>1</v>
      </c>
      <c r="I535" s="1">
        <v>59312</v>
      </c>
      <c r="J535" s="1">
        <v>20</v>
      </c>
      <c r="K535" s="1"/>
      <c r="L535" s="1"/>
      <c r="M535" s="1"/>
      <c r="N535" s="1"/>
      <c r="O535" s="1">
        <v>2881</v>
      </c>
      <c r="P535" s="1">
        <v>2881</v>
      </c>
      <c r="Q535" s="1">
        <v>2881</v>
      </c>
      <c r="R535" s="1">
        <v>2881</v>
      </c>
      <c r="S535" s="1">
        <v>2881</v>
      </c>
      <c r="T535" s="1">
        <v>2881</v>
      </c>
      <c r="U535" s="1">
        <v>2881</v>
      </c>
      <c r="V535" s="1">
        <v>2881</v>
      </c>
      <c r="W535" s="1">
        <v>2881</v>
      </c>
      <c r="X535" s="1">
        <v>2881</v>
      </c>
      <c r="Y535" s="1">
        <v>3050</v>
      </c>
      <c r="Z535" s="1">
        <v>3050</v>
      </c>
      <c r="AA535" s="1">
        <v>3050</v>
      </c>
      <c r="AB535" s="1">
        <v>3050</v>
      </c>
      <c r="AC535" s="1">
        <v>3050</v>
      </c>
      <c r="AD535" s="1">
        <v>3050</v>
      </c>
      <c r="AE535" s="1">
        <v>3050</v>
      </c>
      <c r="AF535" s="1">
        <v>3050</v>
      </c>
      <c r="AG535" s="1">
        <v>3050</v>
      </c>
      <c r="AH535" s="1">
        <v>3050</v>
      </c>
      <c r="AI535" s="1"/>
      <c r="AJ535" s="1"/>
      <c r="AK535" s="1"/>
      <c r="AL535" s="1"/>
      <c r="AM535" s="1"/>
      <c r="AN535" s="1"/>
      <c r="AO535" s="1"/>
      <c r="AP535" s="1"/>
      <c r="AQ535" s="1"/>
      <c r="AR535" s="1" t="s">
        <v>992</v>
      </c>
      <c r="AS535" s="1" t="s">
        <v>914</v>
      </c>
      <c r="AT535" s="1" t="s">
        <v>915</v>
      </c>
      <c r="AU535" s="1" t="s">
        <v>854</v>
      </c>
      <c r="AV535" s="1"/>
      <c r="AW535" s="1"/>
      <c r="AX535" s="1"/>
      <c r="AY535" s="1" t="s">
        <v>993</v>
      </c>
      <c r="AZ535" s="1" t="s">
        <v>994</v>
      </c>
      <c r="BA535" s="1">
        <v>1</v>
      </c>
      <c r="BB535" s="1"/>
      <c r="BC535" s="1"/>
      <c r="BD535" s="1"/>
      <c r="BE535" s="147">
        <f t="shared" si="11"/>
        <v>59312</v>
      </c>
      <c r="BF535" t="s">
        <v>193</v>
      </c>
    </row>
    <row r="536" spans="1:58" ht="15.75" thickBot="1" x14ac:dyDescent="0.3">
      <c r="A536" s="3" t="s">
        <v>267</v>
      </c>
      <c r="B536" s="3" t="s">
        <v>660</v>
      </c>
      <c r="C536" s="4" t="s">
        <v>657</v>
      </c>
      <c r="D536" s="1" t="s">
        <v>917</v>
      </c>
      <c r="E536" s="2"/>
      <c r="F536" s="1">
        <v>70777</v>
      </c>
      <c r="G536" s="1">
        <v>2998679</v>
      </c>
      <c r="H536" s="1">
        <v>1</v>
      </c>
      <c r="I536" s="1">
        <v>59973575</v>
      </c>
      <c r="J536" s="1">
        <v>20</v>
      </c>
      <c r="K536" s="1"/>
      <c r="L536" s="1"/>
      <c r="M536" s="1"/>
      <c r="N536" s="1"/>
      <c r="O536" s="1">
        <v>2998679</v>
      </c>
      <c r="P536" s="1">
        <v>2998679</v>
      </c>
      <c r="Q536" s="1">
        <v>2998679</v>
      </c>
      <c r="R536" s="1">
        <v>2998679</v>
      </c>
      <c r="S536" s="1">
        <v>2998679</v>
      </c>
      <c r="T536" s="1">
        <v>2998679</v>
      </c>
      <c r="U536" s="1">
        <v>2998679</v>
      </c>
      <c r="V536" s="1">
        <v>2998679</v>
      </c>
      <c r="W536" s="1">
        <v>2998679</v>
      </c>
      <c r="X536" s="1">
        <v>2998679</v>
      </c>
      <c r="Y536" s="1">
        <v>2998679</v>
      </c>
      <c r="Z536" s="1">
        <v>2998679</v>
      </c>
      <c r="AA536" s="1">
        <v>2998679</v>
      </c>
      <c r="AB536" s="1">
        <v>2998679</v>
      </c>
      <c r="AC536" s="1">
        <v>2998679</v>
      </c>
      <c r="AD536" s="1">
        <v>2998679</v>
      </c>
      <c r="AE536" s="1">
        <v>2998679</v>
      </c>
      <c r="AF536" s="1">
        <v>2998679</v>
      </c>
      <c r="AG536" s="1">
        <v>2998679</v>
      </c>
      <c r="AH536" s="1">
        <v>2998679</v>
      </c>
      <c r="AI536" s="1"/>
      <c r="AJ536" s="1"/>
      <c r="AK536" s="1"/>
      <c r="AL536" s="1"/>
      <c r="AM536" s="1"/>
      <c r="AN536" s="1"/>
      <c r="AO536" s="1"/>
      <c r="AP536" s="1"/>
      <c r="AQ536" s="1"/>
      <c r="AR536" s="1" t="s">
        <v>992</v>
      </c>
      <c r="AS536" s="1" t="s">
        <v>927</v>
      </c>
      <c r="AT536" s="1" t="s">
        <v>928</v>
      </c>
      <c r="AU536" s="1" t="s">
        <v>854</v>
      </c>
      <c r="AV536" s="1" t="s">
        <v>934</v>
      </c>
      <c r="AW536" s="1" t="s">
        <v>934</v>
      </c>
      <c r="AX536" s="1" t="s">
        <v>879</v>
      </c>
      <c r="AY536" s="1" t="s">
        <v>993</v>
      </c>
      <c r="AZ536" s="1" t="s">
        <v>994</v>
      </c>
      <c r="BA536" s="1">
        <v>1</v>
      </c>
      <c r="BB536" s="1"/>
      <c r="BC536" s="1"/>
      <c r="BD536" s="1"/>
      <c r="BE536" s="147">
        <f t="shared" si="11"/>
        <v>59973575</v>
      </c>
      <c r="BF536" t="s">
        <v>193</v>
      </c>
    </row>
    <row r="537" spans="1:58" ht="15.75" thickBot="1" x14ac:dyDescent="0.3">
      <c r="A537" s="3" t="s">
        <v>267</v>
      </c>
      <c r="B537" s="3" t="s">
        <v>646</v>
      </c>
      <c r="C537" s="4" t="s">
        <v>657</v>
      </c>
      <c r="D537" s="1" t="s">
        <v>917</v>
      </c>
      <c r="E537" s="2"/>
      <c r="F537" s="1">
        <v>283108</v>
      </c>
      <c r="G537" s="1">
        <v>442201</v>
      </c>
      <c r="H537" s="1">
        <v>1</v>
      </c>
      <c r="I537" s="1">
        <v>8844030</v>
      </c>
      <c r="J537" s="1">
        <v>20</v>
      </c>
      <c r="K537" s="1"/>
      <c r="L537" s="1"/>
      <c r="M537" s="1"/>
      <c r="N537" s="1"/>
      <c r="O537" s="1">
        <v>442201</v>
      </c>
      <c r="P537" s="1">
        <v>442201</v>
      </c>
      <c r="Q537" s="1">
        <v>442201</v>
      </c>
      <c r="R537" s="1">
        <v>442201</v>
      </c>
      <c r="S537" s="1">
        <v>442201</v>
      </c>
      <c r="T537" s="1">
        <v>442201</v>
      </c>
      <c r="U537" s="1">
        <v>442201</v>
      </c>
      <c r="V537" s="1">
        <v>442201</v>
      </c>
      <c r="W537" s="1">
        <v>442201</v>
      </c>
      <c r="X537" s="1">
        <v>442201</v>
      </c>
      <c r="Y537" s="1">
        <v>442201</v>
      </c>
      <c r="Z537" s="1">
        <v>442201</v>
      </c>
      <c r="AA537" s="1">
        <v>442201</v>
      </c>
      <c r="AB537" s="1">
        <v>442201</v>
      </c>
      <c r="AC537" s="1">
        <v>442201</v>
      </c>
      <c r="AD537" s="1">
        <v>442201</v>
      </c>
      <c r="AE537" s="1">
        <v>442201</v>
      </c>
      <c r="AF537" s="1">
        <v>442201</v>
      </c>
      <c r="AG537" s="1">
        <v>442201</v>
      </c>
      <c r="AH537" s="1">
        <v>442201</v>
      </c>
      <c r="AI537" s="1"/>
      <c r="AJ537" s="1"/>
      <c r="AK537" s="1"/>
      <c r="AL537" s="1"/>
      <c r="AM537" s="1"/>
      <c r="AN537" s="1"/>
      <c r="AO537" s="1"/>
      <c r="AP537" s="1"/>
      <c r="AQ537" s="1"/>
      <c r="AR537" s="1" t="s">
        <v>992</v>
      </c>
      <c r="AS537" s="1" t="s">
        <v>927</v>
      </c>
      <c r="AT537" s="1" t="s">
        <v>928</v>
      </c>
      <c r="AU537" s="1" t="s">
        <v>854</v>
      </c>
      <c r="AV537" s="1" t="s">
        <v>932</v>
      </c>
      <c r="AW537" s="1" t="s">
        <v>932</v>
      </c>
      <c r="AX537" s="1" t="s">
        <v>879</v>
      </c>
      <c r="AY537" s="1" t="s">
        <v>993</v>
      </c>
      <c r="AZ537" s="1" t="s">
        <v>994</v>
      </c>
      <c r="BA537" s="1">
        <v>1</v>
      </c>
      <c r="BB537" s="1"/>
      <c r="BC537" s="1"/>
      <c r="BD537" s="1"/>
      <c r="BE537" s="147">
        <f t="shared" si="11"/>
        <v>8844030</v>
      </c>
      <c r="BF537" t="s">
        <v>193</v>
      </c>
    </row>
    <row r="538" spans="1:58" ht="15.75" thickBot="1" x14ac:dyDescent="0.3">
      <c r="A538" s="3" t="s">
        <v>267</v>
      </c>
      <c r="B538" s="3" t="s">
        <v>647</v>
      </c>
      <c r="C538" s="4" t="s">
        <v>657</v>
      </c>
      <c r="D538" s="1" t="s">
        <v>917</v>
      </c>
      <c r="E538" s="2"/>
      <c r="F538" s="1">
        <v>283108</v>
      </c>
      <c r="G538" s="1">
        <v>442201</v>
      </c>
      <c r="H538" s="1">
        <v>1</v>
      </c>
      <c r="I538" s="1">
        <v>8844030</v>
      </c>
      <c r="J538" s="1">
        <v>20</v>
      </c>
      <c r="K538" s="1"/>
      <c r="L538" s="1"/>
      <c r="M538" s="1"/>
      <c r="N538" s="1"/>
      <c r="O538" s="1">
        <v>442201</v>
      </c>
      <c r="P538" s="1">
        <v>442201</v>
      </c>
      <c r="Q538" s="1">
        <v>442201</v>
      </c>
      <c r="R538" s="1">
        <v>442201</v>
      </c>
      <c r="S538" s="1">
        <v>442201</v>
      </c>
      <c r="T538" s="1">
        <v>442201</v>
      </c>
      <c r="U538" s="1">
        <v>442201</v>
      </c>
      <c r="V538" s="1">
        <v>442201</v>
      </c>
      <c r="W538" s="1">
        <v>442201</v>
      </c>
      <c r="X538" s="1">
        <v>442201</v>
      </c>
      <c r="Y538" s="1">
        <v>442201</v>
      </c>
      <c r="Z538" s="1">
        <v>442201</v>
      </c>
      <c r="AA538" s="1">
        <v>442201</v>
      </c>
      <c r="AB538" s="1">
        <v>442201</v>
      </c>
      <c r="AC538" s="1">
        <v>442201</v>
      </c>
      <c r="AD538" s="1">
        <v>442201</v>
      </c>
      <c r="AE538" s="1">
        <v>442201</v>
      </c>
      <c r="AF538" s="1">
        <v>442201</v>
      </c>
      <c r="AG538" s="1">
        <v>442201</v>
      </c>
      <c r="AH538" s="1">
        <v>442201</v>
      </c>
      <c r="AI538" s="1"/>
      <c r="AJ538" s="1"/>
      <c r="AK538" s="1"/>
      <c r="AL538" s="1"/>
      <c r="AM538" s="1"/>
      <c r="AN538" s="1"/>
      <c r="AO538" s="1"/>
      <c r="AP538" s="1"/>
      <c r="AQ538" s="1"/>
      <c r="AR538" s="1" t="s">
        <v>992</v>
      </c>
      <c r="AS538" s="1" t="s">
        <v>927</v>
      </c>
      <c r="AT538" s="1" t="s">
        <v>928</v>
      </c>
      <c r="AU538" s="1" t="s">
        <v>854</v>
      </c>
      <c r="AV538" s="1" t="s">
        <v>932</v>
      </c>
      <c r="AW538" s="1" t="s">
        <v>932</v>
      </c>
      <c r="AX538" s="1" t="s">
        <v>879</v>
      </c>
      <c r="AY538" s="1" t="s">
        <v>993</v>
      </c>
      <c r="AZ538" s="1" t="s">
        <v>994</v>
      </c>
      <c r="BA538" s="1">
        <v>1</v>
      </c>
      <c r="BB538" s="1"/>
      <c r="BC538" s="1"/>
      <c r="BD538" s="1"/>
      <c r="BE538" s="147">
        <f t="shared" si="11"/>
        <v>8844030</v>
      </c>
      <c r="BF538" t="s">
        <v>193</v>
      </c>
    </row>
    <row r="539" spans="1:58" ht="15.75" thickBot="1" x14ac:dyDescent="0.3">
      <c r="A539" s="3" t="s">
        <v>267</v>
      </c>
      <c r="B539" s="3" t="s">
        <v>660</v>
      </c>
      <c r="C539" s="4" t="s">
        <v>661</v>
      </c>
      <c r="D539" s="1" t="s">
        <v>917</v>
      </c>
      <c r="E539" s="2"/>
      <c r="F539" s="1">
        <v>124280</v>
      </c>
      <c r="G539" s="1">
        <v>15044108</v>
      </c>
      <c r="H539" s="1">
        <v>1</v>
      </c>
      <c r="I539" s="1">
        <v>300882159</v>
      </c>
      <c r="J539" s="1">
        <v>20</v>
      </c>
      <c r="K539" s="1"/>
      <c r="L539" s="1"/>
      <c r="M539" s="1"/>
      <c r="N539" s="1"/>
      <c r="O539" s="1">
        <v>15044108</v>
      </c>
      <c r="P539" s="1">
        <v>15044108</v>
      </c>
      <c r="Q539" s="1">
        <v>15044108</v>
      </c>
      <c r="R539" s="1">
        <v>15044108</v>
      </c>
      <c r="S539" s="1">
        <v>15044108</v>
      </c>
      <c r="T539" s="1">
        <v>15044108</v>
      </c>
      <c r="U539" s="1">
        <v>15044108</v>
      </c>
      <c r="V539" s="1">
        <v>15044108</v>
      </c>
      <c r="W539" s="1">
        <v>15044108</v>
      </c>
      <c r="X539" s="1">
        <v>15044108</v>
      </c>
      <c r="Y539" s="1">
        <v>15044108</v>
      </c>
      <c r="Z539" s="1">
        <v>15044108</v>
      </c>
      <c r="AA539" s="1">
        <v>15044108</v>
      </c>
      <c r="AB539" s="1">
        <v>15044108</v>
      </c>
      <c r="AC539" s="1">
        <v>15044108</v>
      </c>
      <c r="AD539" s="1">
        <v>15044108</v>
      </c>
      <c r="AE539" s="1">
        <v>15044108</v>
      </c>
      <c r="AF539" s="1">
        <v>15044108</v>
      </c>
      <c r="AG539" s="1">
        <v>15044108</v>
      </c>
      <c r="AH539" s="1">
        <v>15044108</v>
      </c>
      <c r="AI539" s="1"/>
      <c r="AJ539" s="1"/>
      <c r="AK539" s="1"/>
      <c r="AL539" s="1"/>
      <c r="AM539" s="1"/>
      <c r="AN539" s="1"/>
      <c r="AO539" s="1"/>
      <c r="AP539" s="1"/>
      <c r="AQ539" s="1"/>
      <c r="AR539" s="1" t="s">
        <v>992</v>
      </c>
      <c r="AS539" s="1" t="s">
        <v>927</v>
      </c>
      <c r="AT539" s="1" t="s">
        <v>928</v>
      </c>
      <c r="AU539" s="1" t="s">
        <v>854</v>
      </c>
      <c r="AV539" s="1" t="s">
        <v>934</v>
      </c>
      <c r="AW539" s="1" t="s">
        <v>934</v>
      </c>
      <c r="AX539" s="1" t="s">
        <v>879</v>
      </c>
      <c r="AY539" s="1" t="s">
        <v>993</v>
      </c>
      <c r="AZ539" s="1" t="s">
        <v>994</v>
      </c>
      <c r="BA539" s="1">
        <v>1</v>
      </c>
      <c r="BB539" s="1"/>
      <c r="BC539" s="1"/>
      <c r="BD539" s="1"/>
      <c r="BE539" s="147">
        <f t="shared" si="11"/>
        <v>300882159</v>
      </c>
      <c r="BF539" t="s">
        <v>193</v>
      </c>
    </row>
    <row r="540" spans="1:58" ht="15.75" thickBot="1" x14ac:dyDescent="0.3">
      <c r="A540" s="3" t="s">
        <v>267</v>
      </c>
      <c r="B540" s="3" t="s">
        <v>666</v>
      </c>
      <c r="C540" s="4" t="s">
        <v>661</v>
      </c>
      <c r="D540" s="1" t="s">
        <v>917</v>
      </c>
      <c r="E540" s="2"/>
      <c r="F540" s="1">
        <v>10350</v>
      </c>
      <c r="G540" s="1">
        <v>1101206</v>
      </c>
      <c r="H540" s="1">
        <v>1</v>
      </c>
      <c r="I540" s="1">
        <v>22024120</v>
      </c>
      <c r="J540" s="1">
        <v>20</v>
      </c>
      <c r="K540" s="1"/>
      <c r="L540" s="1"/>
      <c r="M540" s="1"/>
      <c r="N540" s="1"/>
      <c r="O540" s="1">
        <v>1101206</v>
      </c>
      <c r="P540" s="1">
        <v>1101206</v>
      </c>
      <c r="Q540" s="1">
        <v>1101206</v>
      </c>
      <c r="R540" s="1">
        <v>1101206</v>
      </c>
      <c r="S540" s="1">
        <v>1101206</v>
      </c>
      <c r="T540" s="1">
        <v>1101206</v>
      </c>
      <c r="U540" s="1">
        <v>1101206</v>
      </c>
      <c r="V540" s="1">
        <v>1101206</v>
      </c>
      <c r="W540" s="1">
        <v>1101206</v>
      </c>
      <c r="X540" s="1">
        <v>1101206</v>
      </c>
      <c r="Y540" s="1">
        <v>1101206</v>
      </c>
      <c r="Z540" s="1">
        <v>1101206</v>
      </c>
      <c r="AA540" s="1">
        <v>1101206</v>
      </c>
      <c r="AB540" s="1">
        <v>1101206</v>
      </c>
      <c r="AC540" s="1">
        <v>1101206</v>
      </c>
      <c r="AD540" s="1">
        <v>1101206</v>
      </c>
      <c r="AE540" s="1">
        <v>1101206</v>
      </c>
      <c r="AF540" s="1">
        <v>1101206</v>
      </c>
      <c r="AG540" s="1">
        <v>1101206</v>
      </c>
      <c r="AH540" s="1">
        <v>1101206</v>
      </c>
      <c r="AI540" s="1"/>
      <c r="AJ540" s="1"/>
      <c r="AK540" s="1"/>
      <c r="AL540" s="1"/>
      <c r="AM540" s="1"/>
      <c r="AN540" s="1"/>
      <c r="AO540" s="1"/>
      <c r="AP540" s="1"/>
      <c r="AQ540" s="1"/>
      <c r="AR540" s="1" t="s">
        <v>992</v>
      </c>
      <c r="AS540" s="1" t="s">
        <v>927</v>
      </c>
      <c r="AT540" s="1" t="s">
        <v>928</v>
      </c>
      <c r="AU540" s="1" t="s">
        <v>854</v>
      </c>
      <c r="AV540" s="1" t="s">
        <v>935</v>
      </c>
      <c r="AW540" s="1" t="s">
        <v>935</v>
      </c>
      <c r="AX540" s="1" t="s">
        <v>879</v>
      </c>
      <c r="AY540" s="1" t="s">
        <v>993</v>
      </c>
      <c r="AZ540" s="1" t="s">
        <v>994</v>
      </c>
      <c r="BA540" s="1">
        <v>1</v>
      </c>
      <c r="BB540" s="1"/>
      <c r="BC540" s="1"/>
      <c r="BD540" s="1"/>
      <c r="BE540" s="147">
        <f t="shared" si="11"/>
        <v>22024120</v>
      </c>
      <c r="BF540" t="s">
        <v>193</v>
      </c>
    </row>
    <row r="541" spans="1:58" ht="15.75" thickBot="1" x14ac:dyDescent="0.3">
      <c r="A541" s="3" t="s">
        <v>403</v>
      </c>
      <c r="B541" s="3" t="s">
        <v>421</v>
      </c>
      <c r="C541" s="4" t="s">
        <v>685</v>
      </c>
      <c r="D541" s="1" t="s">
        <v>917</v>
      </c>
      <c r="E541" s="2"/>
      <c r="F541" s="1">
        <v>13808</v>
      </c>
      <c r="G541" s="1">
        <v>1258656</v>
      </c>
      <c r="H541" s="62">
        <v>1</v>
      </c>
      <c r="I541" s="1">
        <v>25173116</v>
      </c>
      <c r="J541" s="1">
        <v>20</v>
      </c>
      <c r="K541" s="1"/>
      <c r="L541" s="1"/>
      <c r="M541" s="1"/>
      <c r="N541" s="1"/>
      <c r="O541" s="1">
        <v>1258656</v>
      </c>
      <c r="P541" s="1">
        <v>1258656</v>
      </c>
      <c r="Q541" s="1">
        <v>1258656</v>
      </c>
      <c r="R541" s="1">
        <v>1258656</v>
      </c>
      <c r="S541" s="1">
        <v>1258656</v>
      </c>
      <c r="T541" s="1">
        <v>1258656</v>
      </c>
      <c r="U541" s="1">
        <v>1258656</v>
      </c>
      <c r="V541" s="1">
        <v>1258656</v>
      </c>
      <c r="W541" s="1">
        <v>1258656</v>
      </c>
      <c r="X541" s="1">
        <v>1258656</v>
      </c>
      <c r="Y541" s="1">
        <v>1258656</v>
      </c>
      <c r="Z541" s="1">
        <v>1258656</v>
      </c>
      <c r="AA541" s="1">
        <v>1258656</v>
      </c>
      <c r="AB541" s="1">
        <v>1258656</v>
      </c>
      <c r="AC541" s="1">
        <v>1258656</v>
      </c>
      <c r="AD541" s="1">
        <v>1258656</v>
      </c>
      <c r="AE541" s="1">
        <v>1258656</v>
      </c>
      <c r="AF541" s="1">
        <v>1258656</v>
      </c>
      <c r="AG541" s="1">
        <v>1258656</v>
      </c>
      <c r="AH541" s="1">
        <v>1258656</v>
      </c>
      <c r="AI541" s="1"/>
      <c r="AJ541" s="1"/>
      <c r="AK541" s="1"/>
      <c r="AL541" s="1"/>
      <c r="AM541" s="1"/>
      <c r="AN541" s="1"/>
      <c r="AO541" s="1"/>
      <c r="AP541" s="1"/>
      <c r="AQ541" s="1"/>
      <c r="AR541" s="1" t="s">
        <v>992</v>
      </c>
      <c r="AS541" s="1" t="s">
        <v>938</v>
      </c>
      <c r="AT541" s="1" t="s">
        <v>939</v>
      </c>
      <c r="AU541" s="1" t="s">
        <v>854</v>
      </c>
      <c r="AV541" s="1" t="s">
        <v>945</v>
      </c>
      <c r="AW541" s="1" t="s">
        <v>945</v>
      </c>
      <c r="AX541" s="1" t="s">
        <v>879</v>
      </c>
      <c r="AY541" s="1" t="s">
        <v>993</v>
      </c>
      <c r="AZ541" s="1" t="s">
        <v>994</v>
      </c>
      <c r="BA541" s="1">
        <v>1</v>
      </c>
      <c r="BB541" s="1"/>
      <c r="BC541" s="1"/>
      <c r="BD541" s="1"/>
      <c r="BE541" s="147">
        <f t="shared" si="11"/>
        <v>25173116</v>
      </c>
      <c r="BF541" t="s">
        <v>193</v>
      </c>
    </row>
    <row r="542" spans="1:58" ht="15.75" thickBot="1" x14ac:dyDescent="0.3">
      <c r="A542" s="3" t="s">
        <v>403</v>
      </c>
      <c r="B542" s="3" t="s">
        <v>396</v>
      </c>
      <c r="C542" s="4" t="s">
        <v>685</v>
      </c>
      <c r="D542" s="1" t="s">
        <v>917</v>
      </c>
      <c r="E542" s="2"/>
      <c r="F542" s="1">
        <v>13808</v>
      </c>
      <c r="G542" s="1">
        <v>2359474</v>
      </c>
      <c r="H542" s="62">
        <v>1</v>
      </c>
      <c r="I542" s="1">
        <v>47189475</v>
      </c>
      <c r="J542" s="1">
        <v>20</v>
      </c>
      <c r="K542" s="1"/>
      <c r="L542" s="1"/>
      <c r="M542" s="1"/>
      <c r="N542" s="1"/>
      <c r="O542" s="1">
        <v>2359474</v>
      </c>
      <c r="P542" s="1">
        <v>2359474</v>
      </c>
      <c r="Q542" s="1">
        <v>2359474</v>
      </c>
      <c r="R542" s="1">
        <v>2359474</v>
      </c>
      <c r="S542" s="1">
        <v>2359474</v>
      </c>
      <c r="T542" s="1">
        <v>2359474</v>
      </c>
      <c r="U542" s="1">
        <v>2359474</v>
      </c>
      <c r="V542" s="1">
        <v>2359474</v>
      </c>
      <c r="W542" s="1">
        <v>2359474</v>
      </c>
      <c r="X542" s="1">
        <v>2359474</v>
      </c>
      <c r="Y542" s="1">
        <v>2359474</v>
      </c>
      <c r="Z542" s="1">
        <v>2359474</v>
      </c>
      <c r="AA542" s="1">
        <v>2359474</v>
      </c>
      <c r="AB542" s="1">
        <v>2359474</v>
      </c>
      <c r="AC542" s="1">
        <v>2359474</v>
      </c>
      <c r="AD542" s="1">
        <v>2359474</v>
      </c>
      <c r="AE542" s="1">
        <v>2359474</v>
      </c>
      <c r="AF542" s="1">
        <v>2359474</v>
      </c>
      <c r="AG542" s="1">
        <v>2359474</v>
      </c>
      <c r="AH542" s="1">
        <v>2359474</v>
      </c>
      <c r="AI542" s="1"/>
      <c r="AJ542" s="1"/>
      <c r="AK542" s="1"/>
      <c r="AL542" s="1"/>
      <c r="AM542" s="1"/>
      <c r="AN542" s="1"/>
      <c r="AO542" s="1"/>
      <c r="AP542" s="1"/>
      <c r="AQ542" s="1"/>
      <c r="AR542" s="1" t="s">
        <v>992</v>
      </c>
      <c r="AS542" s="1" t="s">
        <v>938</v>
      </c>
      <c r="AT542" s="1" t="s">
        <v>939</v>
      </c>
      <c r="AU542" s="1" t="s">
        <v>854</v>
      </c>
      <c r="AV542" s="1" t="s">
        <v>946</v>
      </c>
      <c r="AW542" s="1" t="s">
        <v>946</v>
      </c>
      <c r="AX542" s="1" t="s">
        <v>879</v>
      </c>
      <c r="AY542" s="1" t="s">
        <v>993</v>
      </c>
      <c r="AZ542" s="1" t="s">
        <v>994</v>
      </c>
      <c r="BA542" s="1">
        <v>1</v>
      </c>
      <c r="BB542" s="1"/>
      <c r="BC542" s="1"/>
      <c r="BD542" s="1"/>
      <c r="BE542" s="147">
        <f t="shared" si="11"/>
        <v>47189475</v>
      </c>
      <c r="BF542" t="s">
        <v>193</v>
      </c>
    </row>
    <row r="543" spans="1:58" ht="15.75" thickBot="1" x14ac:dyDescent="0.3">
      <c r="A543" s="3" t="s">
        <v>403</v>
      </c>
      <c r="B543" s="3" t="s">
        <v>416</v>
      </c>
      <c r="C543" s="4" t="s">
        <v>685</v>
      </c>
      <c r="D543" s="1" t="s">
        <v>917</v>
      </c>
      <c r="E543" s="2"/>
      <c r="F543" s="1">
        <v>138080</v>
      </c>
      <c r="G543" s="1">
        <v>2428275</v>
      </c>
      <c r="H543" s="62">
        <v>1</v>
      </c>
      <c r="I543" s="1">
        <v>48565498</v>
      </c>
      <c r="J543" s="1">
        <v>20</v>
      </c>
      <c r="K543" s="1"/>
      <c r="L543" s="1"/>
      <c r="M543" s="1"/>
      <c r="N543" s="1"/>
      <c r="O543" s="1">
        <v>2428275</v>
      </c>
      <c r="P543" s="1">
        <v>2428275</v>
      </c>
      <c r="Q543" s="1">
        <v>2428275</v>
      </c>
      <c r="R543" s="1">
        <v>2428275</v>
      </c>
      <c r="S543" s="1">
        <v>2428275</v>
      </c>
      <c r="T543" s="1">
        <v>2428275</v>
      </c>
      <c r="U543" s="1">
        <v>2428275</v>
      </c>
      <c r="V543" s="1">
        <v>2428275</v>
      </c>
      <c r="W543" s="1">
        <v>2428275</v>
      </c>
      <c r="X543" s="1">
        <v>2428275</v>
      </c>
      <c r="Y543" s="1">
        <v>2428275</v>
      </c>
      <c r="Z543" s="1">
        <v>2428275</v>
      </c>
      <c r="AA543" s="1">
        <v>2428275</v>
      </c>
      <c r="AB543" s="1">
        <v>2428275</v>
      </c>
      <c r="AC543" s="1">
        <v>2428275</v>
      </c>
      <c r="AD543" s="1">
        <v>2428275</v>
      </c>
      <c r="AE543" s="1">
        <v>2428275</v>
      </c>
      <c r="AF543" s="1">
        <v>2428275</v>
      </c>
      <c r="AG543" s="1">
        <v>2428275</v>
      </c>
      <c r="AH543" s="1">
        <v>2428275</v>
      </c>
      <c r="AI543" s="1"/>
      <c r="AJ543" s="1"/>
      <c r="AK543" s="1"/>
      <c r="AL543" s="1"/>
      <c r="AM543" s="1"/>
      <c r="AN543" s="1"/>
      <c r="AO543" s="1"/>
      <c r="AP543" s="1"/>
      <c r="AQ543" s="1"/>
      <c r="AR543" s="1" t="s">
        <v>992</v>
      </c>
      <c r="AS543" s="1" t="s">
        <v>938</v>
      </c>
      <c r="AT543" s="1" t="s">
        <v>939</v>
      </c>
      <c r="AU543" s="1" t="s">
        <v>854</v>
      </c>
      <c r="AV543" s="1" t="s">
        <v>947</v>
      </c>
      <c r="AW543" s="1" t="s">
        <v>947</v>
      </c>
      <c r="AX543" s="1" t="s">
        <v>879</v>
      </c>
      <c r="AY543" s="1" t="s">
        <v>993</v>
      </c>
      <c r="AZ543" s="1" t="s">
        <v>994</v>
      </c>
      <c r="BA543" s="1">
        <v>1</v>
      </c>
      <c r="BB543" s="1"/>
      <c r="BC543" s="1"/>
      <c r="BD543" s="1"/>
      <c r="BE543" s="147">
        <f t="shared" si="11"/>
        <v>48565498</v>
      </c>
      <c r="BF543" t="s">
        <v>193</v>
      </c>
    </row>
    <row r="544" spans="1:58" ht="15.75" thickBot="1" x14ac:dyDescent="0.3">
      <c r="A544" s="3" t="s">
        <v>403</v>
      </c>
      <c r="B544" s="3" t="s">
        <v>707</v>
      </c>
      <c r="C544" s="4" t="s">
        <v>685</v>
      </c>
      <c r="D544" s="1" t="s">
        <v>917</v>
      </c>
      <c r="E544" s="2"/>
      <c r="F544" s="1">
        <v>13808</v>
      </c>
      <c r="G544" s="1">
        <v>1258656</v>
      </c>
      <c r="H544" s="62">
        <v>1</v>
      </c>
      <c r="I544" s="1">
        <v>25173116</v>
      </c>
      <c r="J544" s="1">
        <v>20</v>
      </c>
      <c r="K544" s="1"/>
      <c r="L544" s="1"/>
      <c r="M544" s="1"/>
      <c r="N544" s="1"/>
      <c r="O544" s="1">
        <v>1258656</v>
      </c>
      <c r="P544" s="1">
        <v>1258656</v>
      </c>
      <c r="Q544" s="1">
        <v>1258656</v>
      </c>
      <c r="R544" s="1">
        <v>1258656</v>
      </c>
      <c r="S544" s="1">
        <v>1258656</v>
      </c>
      <c r="T544" s="1">
        <v>1258656</v>
      </c>
      <c r="U544" s="1">
        <v>1258656</v>
      </c>
      <c r="V544" s="1">
        <v>1258656</v>
      </c>
      <c r="W544" s="1">
        <v>1258656</v>
      </c>
      <c r="X544" s="1">
        <v>1258656</v>
      </c>
      <c r="Y544" s="1">
        <v>1258656</v>
      </c>
      <c r="Z544" s="1">
        <v>1258656</v>
      </c>
      <c r="AA544" s="1">
        <v>1258656</v>
      </c>
      <c r="AB544" s="1">
        <v>1258656</v>
      </c>
      <c r="AC544" s="1">
        <v>1258656</v>
      </c>
      <c r="AD544" s="1">
        <v>1258656</v>
      </c>
      <c r="AE544" s="1">
        <v>1258656</v>
      </c>
      <c r="AF544" s="1">
        <v>1258656</v>
      </c>
      <c r="AG544" s="1">
        <v>1258656</v>
      </c>
      <c r="AH544" s="1">
        <v>1258656</v>
      </c>
      <c r="AI544" s="1"/>
      <c r="AJ544" s="1"/>
      <c r="AK544" s="1"/>
      <c r="AL544" s="1"/>
      <c r="AM544" s="1"/>
      <c r="AN544" s="1"/>
      <c r="AO544" s="1"/>
      <c r="AP544" s="1"/>
      <c r="AQ544" s="1"/>
      <c r="AR544" s="1" t="s">
        <v>992</v>
      </c>
      <c r="AS544" s="1" t="s">
        <v>938</v>
      </c>
      <c r="AT544" s="1" t="s">
        <v>939</v>
      </c>
      <c r="AU544" s="1" t="s">
        <v>854</v>
      </c>
      <c r="AV544" s="1" t="s">
        <v>934</v>
      </c>
      <c r="AW544" s="1" t="s">
        <v>934</v>
      </c>
      <c r="AX544" s="1" t="s">
        <v>879</v>
      </c>
      <c r="AY544" s="1" t="s">
        <v>993</v>
      </c>
      <c r="AZ544" s="1" t="s">
        <v>994</v>
      </c>
      <c r="BA544" s="1">
        <v>1</v>
      </c>
      <c r="BB544" s="1"/>
      <c r="BC544" s="1"/>
      <c r="BD544" s="1"/>
      <c r="BE544" s="147">
        <f t="shared" si="11"/>
        <v>25173116</v>
      </c>
      <c r="BF544" t="s">
        <v>193</v>
      </c>
    </row>
    <row r="545" spans="1:58" ht="15.75" thickBot="1" x14ac:dyDescent="0.3">
      <c r="A545" s="3" t="s">
        <v>267</v>
      </c>
      <c r="B545" s="3" t="s">
        <v>403</v>
      </c>
      <c r="C545" s="4" t="s">
        <v>715</v>
      </c>
      <c r="D545" s="1" t="s">
        <v>917</v>
      </c>
      <c r="E545" s="2"/>
      <c r="F545" s="1">
        <v>2432</v>
      </c>
      <c r="G545" s="1">
        <v>8612273</v>
      </c>
      <c r="H545" s="1">
        <v>1</v>
      </c>
      <c r="I545" s="1">
        <v>146636545</v>
      </c>
      <c r="J545" s="1">
        <v>20</v>
      </c>
      <c r="K545" s="1"/>
      <c r="L545" s="1"/>
      <c r="M545" s="1"/>
      <c r="N545" s="1"/>
      <c r="O545" s="1">
        <v>8612273</v>
      </c>
      <c r="P545" s="1">
        <v>8612273</v>
      </c>
      <c r="Q545" s="1">
        <v>8612273</v>
      </c>
      <c r="R545" s="1">
        <v>8612273</v>
      </c>
      <c r="S545" s="1">
        <v>8612273</v>
      </c>
      <c r="T545" s="1">
        <v>8612273</v>
      </c>
      <c r="U545" s="1">
        <v>8612273</v>
      </c>
      <c r="V545" s="1">
        <v>8612273</v>
      </c>
      <c r="W545" s="1">
        <v>8612273</v>
      </c>
      <c r="X545" s="1">
        <v>8612273</v>
      </c>
      <c r="Y545" s="1">
        <v>6311708</v>
      </c>
      <c r="Z545" s="1">
        <v>6311708</v>
      </c>
      <c r="AA545" s="1">
        <v>6311708</v>
      </c>
      <c r="AB545" s="1">
        <v>5939814</v>
      </c>
      <c r="AC545" s="1">
        <v>5939814</v>
      </c>
      <c r="AD545" s="1">
        <v>5939814</v>
      </c>
      <c r="AE545" s="1">
        <v>5939814</v>
      </c>
      <c r="AF545" s="1">
        <v>5939814</v>
      </c>
      <c r="AG545" s="1">
        <v>5939814</v>
      </c>
      <c r="AH545" s="1">
        <v>5939814</v>
      </c>
      <c r="AI545" s="1"/>
      <c r="AJ545" s="1"/>
      <c r="AK545" s="1"/>
      <c r="AL545" s="1"/>
      <c r="AM545" s="1"/>
      <c r="AN545" s="1"/>
      <c r="AO545" s="1"/>
      <c r="AP545" s="1"/>
      <c r="AQ545" s="1"/>
      <c r="AR545" s="1" t="s">
        <v>992</v>
      </c>
      <c r="AS545" s="1" t="s">
        <v>952</v>
      </c>
      <c r="AT545" s="1" t="s">
        <v>953</v>
      </c>
      <c r="AU545" s="1" t="s">
        <v>854</v>
      </c>
      <c r="AV545" s="1" t="s">
        <v>932</v>
      </c>
      <c r="AW545" s="1" t="s">
        <v>932</v>
      </c>
      <c r="AX545" s="1" t="s">
        <v>879</v>
      </c>
      <c r="AY545" s="1" t="s">
        <v>993</v>
      </c>
      <c r="AZ545" s="1" t="s">
        <v>994</v>
      </c>
      <c r="BA545" s="1">
        <v>1</v>
      </c>
      <c r="BB545" s="1"/>
      <c r="BC545" s="1"/>
      <c r="BD545" s="1"/>
      <c r="BE545" s="147">
        <f t="shared" si="11"/>
        <v>146636545</v>
      </c>
      <c r="BF545" t="s">
        <v>193</v>
      </c>
    </row>
    <row r="546" spans="1:58" ht="15.75" thickBot="1" x14ac:dyDescent="0.3">
      <c r="A546" s="3" t="s">
        <v>267</v>
      </c>
      <c r="B546" s="3" t="s">
        <v>573</v>
      </c>
      <c r="C546" s="4" t="s">
        <v>715</v>
      </c>
      <c r="D546" s="1" t="s">
        <v>917</v>
      </c>
      <c r="E546" s="2"/>
      <c r="F546" s="1">
        <v>2962</v>
      </c>
      <c r="G546" s="1">
        <v>10061237</v>
      </c>
      <c r="H546" s="1">
        <v>1</v>
      </c>
      <c r="I546" s="1">
        <v>171048312</v>
      </c>
      <c r="J546" s="1">
        <v>20</v>
      </c>
      <c r="K546" s="1"/>
      <c r="L546" s="1"/>
      <c r="M546" s="1"/>
      <c r="N546" s="1"/>
      <c r="O546" s="1">
        <v>10061237</v>
      </c>
      <c r="P546" s="1">
        <v>10061237</v>
      </c>
      <c r="Q546" s="1">
        <v>10061237</v>
      </c>
      <c r="R546" s="1">
        <v>10061237</v>
      </c>
      <c r="S546" s="1">
        <v>10061237</v>
      </c>
      <c r="T546" s="1">
        <v>10061237</v>
      </c>
      <c r="U546" s="1">
        <v>10061237</v>
      </c>
      <c r="V546" s="1">
        <v>10061237</v>
      </c>
      <c r="W546" s="1">
        <v>10061237</v>
      </c>
      <c r="X546" s="1">
        <v>10061237</v>
      </c>
      <c r="Y546" s="1">
        <v>7350701</v>
      </c>
      <c r="Z546" s="1">
        <v>7350701</v>
      </c>
      <c r="AA546" s="1">
        <v>7350701</v>
      </c>
      <c r="AB546" s="1">
        <v>6911978</v>
      </c>
      <c r="AC546" s="1">
        <v>6911978</v>
      </c>
      <c r="AD546" s="1">
        <v>6911978</v>
      </c>
      <c r="AE546" s="1">
        <v>6911978</v>
      </c>
      <c r="AF546" s="1">
        <v>6911978</v>
      </c>
      <c r="AG546" s="1">
        <v>6911978</v>
      </c>
      <c r="AH546" s="1">
        <v>6911978</v>
      </c>
      <c r="AI546" s="1"/>
      <c r="AJ546" s="1"/>
      <c r="AK546" s="1"/>
      <c r="AL546" s="1"/>
      <c r="AM546" s="1"/>
      <c r="AN546" s="1"/>
      <c r="AO546" s="1"/>
      <c r="AP546" s="1"/>
      <c r="AQ546" s="1"/>
      <c r="AR546" s="1" t="s">
        <v>992</v>
      </c>
      <c r="AS546" s="1" t="s">
        <v>952</v>
      </c>
      <c r="AT546" s="1" t="s">
        <v>953</v>
      </c>
      <c r="AU546" s="1" t="s">
        <v>854</v>
      </c>
      <c r="AV546" s="1" t="s">
        <v>954</v>
      </c>
      <c r="AW546" s="1" t="s">
        <v>954</v>
      </c>
      <c r="AX546" s="1" t="s">
        <v>879</v>
      </c>
      <c r="AY546" s="1" t="s">
        <v>993</v>
      </c>
      <c r="AZ546" s="1" t="s">
        <v>994</v>
      </c>
      <c r="BA546" s="1">
        <v>1</v>
      </c>
      <c r="BB546" s="1"/>
      <c r="BC546" s="1"/>
      <c r="BD546" s="1"/>
      <c r="BE546" s="147">
        <f t="shared" si="11"/>
        <v>171048312</v>
      </c>
      <c r="BF546" t="s">
        <v>193</v>
      </c>
    </row>
    <row r="547" spans="1:58" ht="15.75" thickBot="1" x14ac:dyDescent="0.3">
      <c r="A547" s="3" t="s">
        <v>267</v>
      </c>
      <c r="B547" s="3" t="s">
        <v>592</v>
      </c>
      <c r="C547" s="4" t="s">
        <v>715</v>
      </c>
      <c r="D547" s="1" t="s">
        <v>917</v>
      </c>
      <c r="E547" s="2"/>
      <c r="F547" s="1">
        <v>1953</v>
      </c>
      <c r="G547" s="1">
        <v>3960967</v>
      </c>
      <c r="H547" s="1">
        <v>1</v>
      </c>
      <c r="I547" s="1">
        <v>67966860</v>
      </c>
      <c r="J547" s="1">
        <v>20</v>
      </c>
      <c r="K547" s="1"/>
      <c r="L547" s="1"/>
      <c r="M547" s="1"/>
      <c r="N547" s="1"/>
      <c r="O547" s="1">
        <v>3960967</v>
      </c>
      <c r="P547" s="1">
        <v>3960967</v>
      </c>
      <c r="Q547" s="1">
        <v>3960967</v>
      </c>
      <c r="R547" s="1">
        <v>3960967</v>
      </c>
      <c r="S547" s="1">
        <v>3960967</v>
      </c>
      <c r="T547" s="1">
        <v>3960967</v>
      </c>
      <c r="U547" s="1">
        <v>3960967</v>
      </c>
      <c r="V547" s="1">
        <v>3960967</v>
      </c>
      <c r="W547" s="1">
        <v>3960967</v>
      </c>
      <c r="X547" s="1">
        <v>3960967</v>
      </c>
      <c r="Y547" s="1">
        <v>2972488</v>
      </c>
      <c r="Z547" s="1">
        <v>2972488</v>
      </c>
      <c r="AA547" s="1">
        <v>2972488</v>
      </c>
      <c r="AB547" s="1">
        <v>2777104</v>
      </c>
      <c r="AC547" s="1">
        <v>2777104</v>
      </c>
      <c r="AD547" s="1">
        <v>2777104</v>
      </c>
      <c r="AE547" s="1">
        <v>2777104</v>
      </c>
      <c r="AF547" s="1">
        <v>2777104</v>
      </c>
      <c r="AG547" s="1">
        <v>2777104</v>
      </c>
      <c r="AH547" s="1">
        <v>2777104</v>
      </c>
      <c r="AI547" s="1"/>
      <c r="AJ547" s="1"/>
      <c r="AK547" s="1"/>
      <c r="AL547" s="1"/>
      <c r="AM547" s="1"/>
      <c r="AN547" s="1"/>
      <c r="AO547" s="1"/>
      <c r="AP547" s="1"/>
      <c r="AQ547" s="1"/>
      <c r="AR547" s="1" t="s">
        <v>992</v>
      </c>
      <c r="AS547" s="1" t="s">
        <v>952</v>
      </c>
      <c r="AT547" s="1" t="s">
        <v>953</v>
      </c>
      <c r="AU547" s="1" t="s">
        <v>854</v>
      </c>
      <c r="AV547" s="1" t="s">
        <v>954</v>
      </c>
      <c r="AW547" s="1" t="s">
        <v>954</v>
      </c>
      <c r="AX547" s="1" t="s">
        <v>879</v>
      </c>
      <c r="AY547" s="1" t="s">
        <v>993</v>
      </c>
      <c r="AZ547" s="1" t="s">
        <v>994</v>
      </c>
      <c r="BA547" s="1">
        <v>1</v>
      </c>
      <c r="BB547" s="1"/>
      <c r="BC547" s="1"/>
      <c r="BD547" s="1"/>
      <c r="BE547" s="147">
        <f t="shared" si="11"/>
        <v>67966860</v>
      </c>
      <c r="BF547" t="s">
        <v>193</v>
      </c>
    </row>
    <row r="548" spans="1:58" ht="15.75" thickBot="1" x14ac:dyDescent="0.3">
      <c r="A548" s="3" t="s">
        <v>267</v>
      </c>
      <c r="B548" s="3" t="s">
        <v>403</v>
      </c>
      <c r="C548" s="4" t="s">
        <v>716</v>
      </c>
      <c r="D548" s="1" t="s">
        <v>917</v>
      </c>
      <c r="E548" s="2"/>
      <c r="F548" s="1">
        <v>363</v>
      </c>
      <c r="G548" s="1">
        <v>478909</v>
      </c>
      <c r="H548" s="1">
        <v>1</v>
      </c>
      <c r="I548" s="1">
        <v>7974760</v>
      </c>
      <c r="J548" s="1">
        <v>20</v>
      </c>
      <c r="K548" s="1"/>
      <c r="L548" s="1"/>
      <c r="M548" s="1"/>
      <c r="N548" s="1"/>
      <c r="O548" s="1">
        <v>478909</v>
      </c>
      <c r="P548" s="1">
        <v>478909</v>
      </c>
      <c r="Q548" s="1">
        <v>478909</v>
      </c>
      <c r="R548" s="1">
        <v>478909</v>
      </c>
      <c r="S548" s="1">
        <v>478909</v>
      </c>
      <c r="T548" s="1">
        <v>478909</v>
      </c>
      <c r="U548" s="1">
        <v>478909</v>
      </c>
      <c r="V548" s="1">
        <v>478909</v>
      </c>
      <c r="W548" s="1">
        <v>478909</v>
      </c>
      <c r="X548" s="1">
        <v>341097</v>
      </c>
      <c r="Y548" s="1">
        <v>341097</v>
      </c>
      <c r="Z548" s="1">
        <v>341097</v>
      </c>
      <c r="AA548" s="1">
        <v>330161</v>
      </c>
      <c r="AB548" s="1">
        <v>330161</v>
      </c>
      <c r="AC548" s="1">
        <v>330161</v>
      </c>
      <c r="AD548" s="1">
        <v>330161</v>
      </c>
      <c r="AE548" s="1">
        <v>330161</v>
      </c>
      <c r="AF548" s="1">
        <v>330161</v>
      </c>
      <c r="AG548" s="1">
        <v>330161</v>
      </c>
      <c r="AH548" s="1">
        <v>330161</v>
      </c>
      <c r="AI548" s="1"/>
      <c r="AJ548" s="1"/>
      <c r="AK548" s="1"/>
      <c r="AL548" s="1"/>
      <c r="AM548" s="1"/>
      <c r="AN548" s="1"/>
      <c r="AO548" s="1"/>
      <c r="AP548" s="1"/>
      <c r="AQ548" s="1"/>
      <c r="AR548" s="1" t="s">
        <v>992</v>
      </c>
      <c r="AS548" s="1" t="s">
        <v>952</v>
      </c>
      <c r="AT548" s="1" t="s">
        <v>953</v>
      </c>
      <c r="AU548" s="1" t="s">
        <v>854</v>
      </c>
      <c r="AV548" s="1" t="s">
        <v>932</v>
      </c>
      <c r="AW548" s="1" t="s">
        <v>932</v>
      </c>
      <c r="AX548" s="1" t="s">
        <v>879</v>
      </c>
      <c r="AY548" s="1" t="s">
        <v>993</v>
      </c>
      <c r="AZ548" s="1" t="s">
        <v>994</v>
      </c>
      <c r="BA548" s="1">
        <v>1</v>
      </c>
      <c r="BB548" s="1"/>
      <c r="BC548" s="1"/>
      <c r="BD548" s="1"/>
      <c r="BE548" s="147">
        <f t="shared" si="11"/>
        <v>7974760</v>
      </c>
      <c r="BF548" t="s">
        <v>193</v>
      </c>
    </row>
    <row r="549" spans="1:58" ht="15.75" thickBot="1" x14ac:dyDescent="0.3">
      <c r="A549" s="3" t="s">
        <v>207</v>
      </c>
      <c r="B549" s="3" t="s">
        <v>723</v>
      </c>
      <c r="C549" s="4" t="s">
        <v>716</v>
      </c>
      <c r="D549" s="1" t="s">
        <v>917</v>
      </c>
      <c r="E549" s="2"/>
      <c r="F549" s="1">
        <v>259</v>
      </c>
      <c r="G549" s="1">
        <v>802155</v>
      </c>
      <c r="H549" s="1">
        <v>1</v>
      </c>
      <c r="I549" s="1">
        <v>7791282</v>
      </c>
      <c r="J549" s="1">
        <v>20</v>
      </c>
      <c r="K549" s="1"/>
      <c r="L549" s="1"/>
      <c r="M549" s="1"/>
      <c r="N549" s="1"/>
      <c r="O549" s="1">
        <v>802155</v>
      </c>
      <c r="P549" s="1">
        <v>802155</v>
      </c>
      <c r="Q549" s="1">
        <v>802155</v>
      </c>
      <c r="R549" s="1">
        <v>802155</v>
      </c>
      <c r="S549" s="1">
        <v>802155</v>
      </c>
      <c r="T549" s="1">
        <v>802155</v>
      </c>
      <c r="U549" s="1">
        <v>212739</v>
      </c>
      <c r="V549" s="1">
        <v>212739</v>
      </c>
      <c r="W549" s="1">
        <v>212739</v>
      </c>
      <c r="X549" s="1">
        <v>212739</v>
      </c>
      <c r="Y549" s="1">
        <v>212739</v>
      </c>
      <c r="Z549" s="1">
        <v>212739</v>
      </c>
      <c r="AA549" s="1">
        <v>212739</v>
      </c>
      <c r="AB549" s="1">
        <v>212739</v>
      </c>
      <c r="AC549" s="1">
        <v>212739</v>
      </c>
      <c r="AD549" s="1">
        <v>212739</v>
      </c>
      <c r="AE549" s="1">
        <v>212739</v>
      </c>
      <c r="AF549" s="1">
        <v>212739</v>
      </c>
      <c r="AG549" s="1">
        <v>212739</v>
      </c>
      <c r="AH549" s="1">
        <v>212739</v>
      </c>
      <c r="AI549" s="1"/>
      <c r="AJ549" s="1"/>
      <c r="AK549" s="1"/>
      <c r="AL549" s="1"/>
      <c r="AM549" s="1"/>
      <c r="AN549" s="1"/>
      <c r="AO549" s="1"/>
      <c r="AP549" s="1"/>
      <c r="AQ549" s="1"/>
      <c r="AR549" s="1" t="s">
        <v>992</v>
      </c>
      <c r="AS549" s="1" t="s">
        <v>952</v>
      </c>
      <c r="AT549" s="1" t="s">
        <v>953</v>
      </c>
      <c r="AU549" s="1" t="s">
        <v>854</v>
      </c>
      <c r="AV549" s="1" t="s">
        <v>955</v>
      </c>
      <c r="AW549" s="1" t="s">
        <v>955</v>
      </c>
      <c r="AX549" s="1" t="s">
        <v>844</v>
      </c>
      <c r="AY549" s="1" t="s">
        <v>993</v>
      </c>
      <c r="AZ549" s="1" t="s">
        <v>994</v>
      </c>
      <c r="BA549" s="1">
        <v>1</v>
      </c>
      <c r="BB549" s="1"/>
      <c r="BC549" s="1"/>
      <c r="BD549" s="1"/>
      <c r="BE549" s="147">
        <f t="shared" si="11"/>
        <v>7791282</v>
      </c>
      <c r="BF549" t="s">
        <v>193</v>
      </c>
    </row>
    <row r="550" spans="1:58" ht="15.75" thickBot="1" x14ac:dyDescent="0.3">
      <c r="A550" s="3" t="s">
        <v>267</v>
      </c>
      <c r="B550" s="3" t="s">
        <v>573</v>
      </c>
      <c r="C550" s="4" t="s">
        <v>716</v>
      </c>
      <c r="D550" s="1" t="s">
        <v>917</v>
      </c>
      <c r="E550" s="2"/>
      <c r="F550" s="1">
        <v>414</v>
      </c>
      <c r="G550" s="1">
        <v>653152</v>
      </c>
      <c r="H550" s="1">
        <v>1</v>
      </c>
      <c r="I550" s="1">
        <v>10895764</v>
      </c>
      <c r="J550" s="1">
        <v>20</v>
      </c>
      <c r="K550" s="1"/>
      <c r="L550" s="1"/>
      <c r="M550" s="1"/>
      <c r="N550" s="1"/>
      <c r="O550" s="1">
        <v>653152</v>
      </c>
      <c r="P550" s="1">
        <v>653152</v>
      </c>
      <c r="Q550" s="1">
        <v>653152</v>
      </c>
      <c r="R550" s="1">
        <v>653152</v>
      </c>
      <c r="S550" s="1">
        <v>653152</v>
      </c>
      <c r="T550" s="1">
        <v>653152</v>
      </c>
      <c r="U550" s="1">
        <v>653152</v>
      </c>
      <c r="V550" s="1">
        <v>653152</v>
      </c>
      <c r="W550" s="1">
        <v>653152</v>
      </c>
      <c r="X550" s="1">
        <v>471266</v>
      </c>
      <c r="Y550" s="1">
        <v>471266</v>
      </c>
      <c r="Z550" s="1">
        <v>471266</v>
      </c>
      <c r="AA550" s="1">
        <v>450450</v>
      </c>
      <c r="AB550" s="1">
        <v>450450</v>
      </c>
      <c r="AC550" s="1">
        <v>450450</v>
      </c>
      <c r="AD550" s="1">
        <v>450450</v>
      </c>
      <c r="AE550" s="1">
        <v>450450</v>
      </c>
      <c r="AF550" s="1">
        <v>450450</v>
      </c>
      <c r="AG550" s="1">
        <v>450450</v>
      </c>
      <c r="AH550" s="1">
        <v>450450</v>
      </c>
      <c r="AI550" s="1"/>
      <c r="AJ550" s="1"/>
      <c r="AK550" s="1"/>
      <c r="AL550" s="1"/>
      <c r="AM550" s="1"/>
      <c r="AN550" s="1"/>
      <c r="AO550" s="1"/>
      <c r="AP550" s="1"/>
      <c r="AQ550" s="1"/>
      <c r="AR550" s="1" t="s">
        <v>992</v>
      </c>
      <c r="AS550" s="1" t="s">
        <v>952</v>
      </c>
      <c r="AT550" s="1" t="s">
        <v>953</v>
      </c>
      <c r="AU550" s="1" t="s">
        <v>854</v>
      </c>
      <c r="AV550" s="1" t="s">
        <v>954</v>
      </c>
      <c r="AW550" s="1" t="s">
        <v>954</v>
      </c>
      <c r="AX550" s="1" t="s">
        <v>879</v>
      </c>
      <c r="AY550" s="1" t="s">
        <v>993</v>
      </c>
      <c r="AZ550" s="1" t="s">
        <v>994</v>
      </c>
      <c r="BA550" s="1">
        <v>1</v>
      </c>
      <c r="BB550" s="1"/>
      <c r="BC550" s="1"/>
      <c r="BD550" s="1"/>
      <c r="BE550" s="147">
        <f t="shared" si="11"/>
        <v>10895764</v>
      </c>
      <c r="BF550" t="s">
        <v>193</v>
      </c>
    </row>
    <row r="551" spans="1:58" ht="15.75" thickBot="1" x14ac:dyDescent="0.3">
      <c r="A551" s="3" t="s">
        <v>207</v>
      </c>
      <c r="B551" s="3" t="s">
        <v>724</v>
      </c>
      <c r="C551" s="4" t="s">
        <v>715</v>
      </c>
      <c r="D551" s="1" t="s">
        <v>917</v>
      </c>
      <c r="E551" s="2"/>
      <c r="F551" s="1">
        <v>248</v>
      </c>
      <c r="G551" s="1">
        <v>833959</v>
      </c>
      <c r="H551" s="1">
        <v>1</v>
      </c>
      <c r="I551" s="1">
        <v>12261906</v>
      </c>
      <c r="J551" s="1">
        <v>20</v>
      </c>
      <c r="K551" s="1"/>
      <c r="L551" s="1"/>
      <c r="M551" s="1"/>
      <c r="N551" s="1"/>
      <c r="O551" s="1">
        <v>833959</v>
      </c>
      <c r="P551" s="1">
        <v>833959</v>
      </c>
      <c r="Q551" s="1">
        <v>833959</v>
      </c>
      <c r="R551" s="1">
        <v>833959</v>
      </c>
      <c r="S551" s="1">
        <v>833959</v>
      </c>
      <c r="T551" s="1">
        <v>833959</v>
      </c>
      <c r="U551" s="1">
        <v>833959</v>
      </c>
      <c r="V551" s="1">
        <v>833959</v>
      </c>
      <c r="W551" s="1">
        <v>833959</v>
      </c>
      <c r="X551" s="1">
        <v>833959</v>
      </c>
      <c r="Y551" s="1">
        <v>392232</v>
      </c>
      <c r="Z551" s="1">
        <v>392232</v>
      </c>
      <c r="AA551" s="1">
        <v>392232</v>
      </c>
      <c r="AB551" s="1">
        <v>392232</v>
      </c>
      <c r="AC551" s="1">
        <v>392232</v>
      </c>
      <c r="AD551" s="1">
        <v>392232</v>
      </c>
      <c r="AE551" s="1">
        <v>392232</v>
      </c>
      <c r="AF551" s="1">
        <v>392232</v>
      </c>
      <c r="AG551" s="1">
        <v>392232</v>
      </c>
      <c r="AH551" s="1">
        <v>392232</v>
      </c>
      <c r="AI551" s="1"/>
      <c r="AJ551" s="1"/>
      <c r="AK551" s="1"/>
      <c r="AL551" s="1"/>
      <c r="AM551" s="1"/>
      <c r="AN551" s="1"/>
      <c r="AO551" s="1"/>
      <c r="AP551" s="1"/>
      <c r="AQ551" s="1"/>
      <c r="AR551" s="1" t="s">
        <v>992</v>
      </c>
      <c r="AS551" s="1" t="s">
        <v>952</v>
      </c>
      <c r="AT551" s="1" t="s">
        <v>953</v>
      </c>
      <c r="AU551" s="1" t="s">
        <v>854</v>
      </c>
      <c r="AV551" s="1" t="s">
        <v>866</v>
      </c>
      <c r="AW551" s="1" t="s">
        <v>866</v>
      </c>
      <c r="AX551" s="1" t="s">
        <v>844</v>
      </c>
      <c r="AY551" s="1" t="s">
        <v>993</v>
      </c>
      <c r="AZ551" s="1" t="s">
        <v>994</v>
      </c>
      <c r="BA551" s="1">
        <v>1</v>
      </c>
      <c r="BB551" s="1"/>
      <c r="BC551" s="1"/>
      <c r="BD551" s="1"/>
      <c r="BE551" s="147">
        <f t="shared" si="11"/>
        <v>12261906</v>
      </c>
      <c r="BF551" t="s">
        <v>193</v>
      </c>
    </row>
    <row r="552" spans="1:58" ht="15.75" thickBot="1" x14ac:dyDescent="0.3">
      <c r="A552" s="3" t="s">
        <v>267</v>
      </c>
      <c r="B552" s="3" t="s">
        <v>725</v>
      </c>
      <c r="C552" s="4" t="s">
        <v>715</v>
      </c>
      <c r="D552" s="1" t="s">
        <v>917</v>
      </c>
      <c r="E552" s="2"/>
      <c r="F552" s="1">
        <v>145</v>
      </c>
      <c r="G552" s="1">
        <v>507967</v>
      </c>
      <c r="H552" s="1">
        <v>1</v>
      </c>
      <c r="I552" s="1">
        <v>8735885</v>
      </c>
      <c r="J552" s="1">
        <v>20</v>
      </c>
      <c r="K552" s="1"/>
      <c r="L552" s="1"/>
      <c r="M552" s="1"/>
      <c r="N552" s="1"/>
      <c r="O552" s="1">
        <v>507967</v>
      </c>
      <c r="P552" s="1">
        <v>507967</v>
      </c>
      <c r="Q552" s="1">
        <v>507967</v>
      </c>
      <c r="R552" s="1">
        <v>507967</v>
      </c>
      <c r="S552" s="1">
        <v>507967</v>
      </c>
      <c r="T552" s="1">
        <v>507967</v>
      </c>
      <c r="U552" s="1">
        <v>507967</v>
      </c>
      <c r="V552" s="1">
        <v>507967</v>
      </c>
      <c r="W552" s="1">
        <v>507967</v>
      </c>
      <c r="X552" s="1">
        <v>507967</v>
      </c>
      <c r="Y552" s="1">
        <v>368576</v>
      </c>
      <c r="Z552" s="1">
        <v>368576</v>
      </c>
      <c r="AA552" s="1">
        <v>368576</v>
      </c>
      <c r="AB552" s="1">
        <v>364355</v>
      </c>
      <c r="AC552" s="1">
        <v>364355</v>
      </c>
      <c r="AD552" s="1">
        <v>364355</v>
      </c>
      <c r="AE552" s="1">
        <v>364355</v>
      </c>
      <c r="AF552" s="1">
        <v>364355</v>
      </c>
      <c r="AG552" s="1">
        <v>364355</v>
      </c>
      <c r="AH552" s="1">
        <v>364355</v>
      </c>
      <c r="AI552" s="1"/>
      <c r="AJ552" s="1"/>
      <c r="AK552" s="1"/>
      <c r="AL552" s="1"/>
      <c r="AM552" s="1"/>
      <c r="AN552" s="1"/>
      <c r="AO552" s="1"/>
      <c r="AP552" s="1"/>
      <c r="AQ552" s="1"/>
      <c r="AR552" s="1" t="s">
        <v>992</v>
      </c>
      <c r="AS552" s="1" t="s">
        <v>952</v>
      </c>
      <c r="AT552" s="1" t="s">
        <v>953</v>
      </c>
      <c r="AU552" s="1" t="s">
        <v>854</v>
      </c>
      <c r="AV552" s="1" t="s">
        <v>954</v>
      </c>
      <c r="AW552" s="1" t="s">
        <v>954</v>
      </c>
      <c r="AX552" s="1" t="s">
        <v>879</v>
      </c>
      <c r="AY552" s="1" t="s">
        <v>993</v>
      </c>
      <c r="AZ552" s="1" t="s">
        <v>994</v>
      </c>
      <c r="BA552" s="1">
        <v>1</v>
      </c>
      <c r="BB552" s="1"/>
      <c r="BC552" s="1"/>
      <c r="BD552" s="1"/>
      <c r="BE552" s="147">
        <f t="shared" si="11"/>
        <v>8735885</v>
      </c>
      <c r="BF552" t="s">
        <v>193</v>
      </c>
    </row>
    <row r="553" spans="1:58" ht="15.75" thickBot="1" x14ac:dyDescent="0.3">
      <c r="A553" s="3" t="s">
        <v>207</v>
      </c>
      <c r="B553" s="3" t="s">
        <v>724</v>
      </c>
      <c r="C553" s="4" t="s">
        <v>716</v>
      </c>
      <c r="D553" s="1" t="s">
        <v>917</v>
      </c>
      <c r="E553" s="2"/>
      <c r="F553" s="1">
        <v>50</v>
      </c>
      <c r="G553" s="1">
        <v>278024</v>
      </c>
      <c r="H553" s="1">
        <v>1</v>
      </c>
      <c r="I553" s="1">
        <v>4416887</v>
      </c>
      <c r="J553" s="1">
        <v>20</v>
      </c>
      <c r="K553" s="1"/>
      <c r="L553" s="1"/>
      <c r="M553" s="1"/>
      <c r="N553" s="1"/>
      <c r="O553" s="1">
        <v>278024</v>
      </c>
      <c r="P553" s="1">
        <v>278024</v>
      </c>
      <c r="Q553" s="1">
        <v>278024</v>
      </c>
      <c r="R553" s="1">
        <v>278024</v>
      </c>
      <c r="S553" s="1">
        <v>278024</v>
      </c>
      <c r="T553" s="1">
        <v>278024</v>
      </c>
      <c r="U553" s="1">
        <v>278024</v>
      </c>
      <c r="V553" s="1">
        <v>278024</v>
      </c>
      <c r="W553" s="1">
        <v>278024</v>
      </c>
      <c r="X553" s="1">
        <v>278024</v>
      </c>
      <c r="Y553" s="1">
        <v>163665</v>
      </c>
      <c r="Z553" s="1">
        <v>163665</v>
      </c>
      <c r="AA553" s="1">
        <v>163665</v>
      </c>
      <c r="AB553" s="1">
        <v>163665</v>
      </c>
      <c r="AC553" s="1">
        <v>163665</v>
      </c>
      <c r="AD553" s="1">
        <v>163665</v>
      </c>
      <c r="AE553" s="1">
        <v>163665</v>
      </c>
      <c r="AF553" s="1">
        <v>163665</v>
      </c>
      <c r="AG553" s="1">
        <v>163665</v>
      </c>
      <c r="AH553" s="1">
        <v>163665</v>
      </c>
      <c r="AI553" s="1"/>
      <c r="AJ553" s="1"/>
      <c r="AK553" s="1"/>
      <c r="AL553" s="1"/>
      <c r="AM553" s="1"/>
      <c r="AN553" s="1"/>
      <c r="AO553" s="1"/>
      <c r="AP553" s="1"/>
      <c r="AQ553" s="1"/>
      <c r="AR553" s="1" t="s">
        <v>992</v>
      </c>
      <c r="AS553" s="1" t="s">
        <v>952</v>
      </c>
      <c r="AT553" s="1" t="s">
        <v>953</v>
      </c>
      <c r="AU553" s="1" t="s">
        <v>854</v>
      </c>
      <c r="AV553" s="1" t="s">
        <v>866</v>
      </c>
      <c r="AW553" s="1" t="s">
        <v>866</v>
      </c>
      <c r="AX553" s="1" t="s">
        <v>844</v>
      </c>
      <c r="AY553" s="1" t="s">
        <v>993</v>
      </c>
      <c r="AZ553" s="1" t="s">
        <v>994</v>
      </c>
      <c r="BA553" s="1">
        <v>1</v>
      </c>
      <c r="BB553" s="1"/>
      <c r="BC553" s="1"/>
      <c r="BD553" s="1"/>
      <c r="BE553" s="147">
        <f t="shared" si="11"/>
        <v>4416887</v>
      </c>
      <c r="BF553" t="s">
        <v>193</v>
      </c>
    </row>
    <row r="554" spans="1:58" ht="15.75" thickBot="1" x14ac:dyDescent="0.3">
      <c r="A554" s="3" t="s">
        <v>267</v>
      </c>
      <c r="B554" s="3" t="s">
        <v>728</v>
      </c>
      <c r="C554" s="4" t="s">
        <v>715</v>
      </c>
      <c r="D554" s="1" t="s">
        <v>917</v>
      </c>
      <c r="E554" s="2"/>
      <c r="F554" s="1">
        <v>334</v>
      </c>
      <c r="G554" s="1">
        <v>296291</v>
      </c>
      <c r="H554" s="1">
        <v>1</v>
      </c>
      <c r="I554" s="1">
        <v>5129116</v>
      </c>
      <c r="J554" s="1">
        <v>20</v>
      </c>
      <c r="K554" s="1"/>
      <c r="L554" s="1"/>
      <c r="M554" s="1"/>
      <c r="N554" s="1"/>
      <c r="O554" s="1">
        <v>296291</v>
      </c>
      <c r="P554" s="1">
        <v>296291</v>
      </c>
      <c r="Q554" s="1">
        <v>296291</v>
      </c>
      <c r="R554" s="1">
        <v>296291</v>
      </c>
      <c r="S554" s="1">
        <v>296291</v>
      </c>
      <c r="T554" s="1">
        <v>296291</v>
      </c>
      <c r="U554" s="1">
        <v>296291</v>
      </c>
      <c r="V554" s="1">
        <v>296291</v>
      </c>
      <c r="W554" s="1">
        <v>296291</v>
      </c>
      <c r="X554" s="1">
        <v>296291</v>
      </c>
      <c r="Y554" s="1">
        <v>223315</v>
      </c>
      <c r="Z554" s="1">
        <v>223315</v>
      </c>
      <c r="AA554" s="1">
        <v>223315</v>
      </c>
      <c r="AB554" s="1">
        <v>213752</v>
      </c>
      <c r="AC554" s="1">
        <v>213752</v>
      </c>
      <c r="AD554" s="1">
        <v>213752</v>
      </c>
      <c r="AE554" s="1">
        <v>213752</v>
      </c>
      <c r="AF554" s="1">
        <v>213752</v>
      </c>
      <c r="AG554" s="1">
        <v>213752</v>
      </c>
      <c r="AH554" s="1">
        <v>213752</v>
      </c>
      <c r="AI554" s="1"/>
      <c r="AJ554" s="1"/>
      <c r="AK554" s="1"/>
      <c r="AL554" s="1"/>
      <c r="AM554" s="1"/>
      <c r="AN554" s="1"/>
      <c r="AO554" s="1"/>
      <c r="AP554" s="1"/>
      <c r="AQ554" s="1"/>
      <c r="AR554" s="1" t="s">
        <v>992</v>
      </c>
      <c r="AS554" s="1" t="s">
        <v>952</v>
      </c>
      <c r="AT554" s="1" t="s">
        <v>953</v>
      </c>
      <c r="AU554" s="1" t="s">
        <v>854</v>
      </c>
      <c r="AV554" s="1" t="s">
        <v>954</v>
      </c>
      <c r="AW554" s="1" t="s">
        <v>954</v>
      </c>
      <c r="AX554" s="1" t="s">
        <v>879</v>
      </c>
      <c r="AY554" s="1" t="s">
        <v>993</v>
      </c>
      <c r="AZ554" s="1" t="s">
        <v>994</v>
      </c>
      <c r="BA554" s="1">
        <v>1</v>
      </c>
      <c r="BB554" s="1"/>
      <c r="BC554" s="1"/>
      <c r="BD554" s="1"/>
      <c r="BE554" s="147">
        <f t="shared" si="11"/>
        <v>5129116</v>
      </c>
      <c r="BF554" t="s">
        <v>193</v>
      </c>
    </row>
    <row r="555" spans="1:58" ht="15.75" thickBot="1" x14ac:dyDescent="0.3">
      <c r="A555" s="3" t="s">
        <v>267</v>
      </c>
      <c r="B555" s="3" t="s">
        <v>592</v>
      </c>
      <c r="C555" s="4" t="s">
        <v>716</v>
      </c>
      <c r="D555" s="1" t="s">
        <v>917</v>
      </c>
      <c r="E555" s="2"/>
      <c r="F555" s="1">
        <v>132</v>
      </c>
      <c r="G555" s="1">
        <v>157559</v>
      </c>
      <c r="H555" s="1">
        <v>1</v>
      </c>
      <c r="I555" s="1">
        <v>2634677</v>
      </c>
      <c r="J555" s="1">
        <v>20</v>
      </c>
      <c r="K555" s="1"/>
      <c r="L555" s="1"/>
      <c r="M555" s="1"/>
      <c r="N555" s="1"/>
      <c r="O555" s="1">
        <v>157559</v>
      </c>
      <c r="P555" s="1">
        <v>157559</v>
      </c>
      <c r="Q555" s="1">
        <v>157559</v>
      </c>
      <c r="R555" s="1">
        <v>157559</v>
      </c>
      <c r="S555" s="1">
        <v>157559</v>
      </c>
      <c r="T555" s="1">
        <v>157559</v>
      </c>
      <c r="U555" s="1">
        <v>157559</v>
      </c>
      <c r="V555" s="1">
        <v>157559</v>
      </c>
      <c r="W555" s="1">
        <v>157559</v>
      </c>
      <c r="X555" s="1">
        <v>115709</v>
      </c>
      <c r="Y555" s="1">
        <v>115709</v>
      </c>
      <c r="Z555" s="1">
        <v>115709</v>
      </c>
      <c r="AA555" s="1">
        <v>108690</v>
      </c>
      <c r="AB555" s="1">
        <v>108690</v>
      </c>
      <c r="AC555" s="1">
        <v>108690</v>
      </c>
      <c r="AD555" s="1">
        <v>108690</v>
      </c>
      <c r="AE555" s="1">
        <v>108690</v>
      </c>
      <c r="AF555" s="1">
        <v>108690</v>
      </c>
      <c r="AG555" s="1">
        <v>108690</v>
      </c>
      <c r="AH555" s="1">
        <v>108690</v>
      </c>
      <c r="AI555" s="1"/>
      <c r="AJ555" s="1"/>
      <c r="AK555" s="1"/>
      <c r="AL555" s="1"/>
      <c r="AM555" s="1"/>
      <c r="AN555" s="1"/>
      <c r="AO555" s="1"/>
      <c r="AP555" s="1"/>
      <c r="AQ555" s="1"/>
      <c r="AR555" s="1" t="s">
        <v>992</v>
      </c>
      <c r="AS555" s="1" t="s">
        <v>952</v>
      </c>
      <c r="AT555" s="1" t="s">
        <v>953</v>
      </c>
      <c r="AU555" s="1" t="s">
        <v>854</v>
      </c>
      <c r="AV555" s="1" t="s">
        <v>954</v>
      </c>
      <c r="AW555" s="1" t="s">
        <v>954</v>
      </c>
      <c r="AX555" s="1" t="s">
        <v>879</v>
      </c>
      <c r="AY555" s="1" t="s">
        <v>993</v>
      </c>
      <c r="AZ555" s="1" t="s">
        <v>994</v>
      </c>
      <c r="BA555" s="1">
        <v>1</v>
      </c>
      <c r="BB555" s="1"/>
      <c r="BC555" s="1"/>
      <c r="BD555" s="1"/>
      <c r="BE555" s="147">
        <f t="shared" si="11"/>
        <v>2634677</v>
      </c>
      <c r="BF555" t="s">
        <v>193</v>
      </c>
    </row>
    <row r="556" spans="1:58" ht="15.75" thickBot="1" x14ac:dyDescent="0.3">
      <c r="A556" s="3" t="s">
        <v>267</v>
      </c>
      <c r="B556" s="3" t="s">
        <v>725</v>
      </c>
      <c r="C556" s="4" t="s">
        <v>716</v>
      </c>
      <c r="D556" s="1" t="s">
        <v>917</v>
      </c>
      <c r="E556" s="2"/>
      <c r="F556" s="1">
        <v>84</v>
      </c>
      <c r="G556" s="1">
        <v>135003</v>
      </c>
      <c r="H556" s="1">
        <v>1</v>
      </c>
      <c r="I556" s="1">
        <v>2256291</v>
      </c>
      <c r="J556" s="1">
        <v>20</v>
      </c>
      <c r="K556" s="1"/>
      <c r="L556" s="1"/>
      <c r="M556" s="1"/>
      <c r="N556" s="1"/>
      <c r="O556" s="1">
        <v>135003</v>
      </c>
      <c r="P556" s="1">
        <v>135003</v>
      </c>
      <c r="Q556" s="1">
        <v>135003</v>
      </c>
      <c r="R556" s="1">
        <v>135003</v>
      </c>
      <c r="S556" s="1">
        <v>135003</v>
      </c>
      <c r="T556" s="1">
        <v>135003</v>
      </c>
      <c r="U556" s="1">
        <v>135003</v>
      </c>
      <c r="V556" s="1">
        <v>135003</v>
      </c>
      <c r="W556" s="1">
        <v>135003</v>
      </c>
      <c r="X556" s="1">
        <v>97012</v>
      </c>
      <c r="Y556" s="1">
        <v>97012</v>
      </c>
      <c r="Z556" s="1">
        <v>97012</v>
      </c>
      <c r="AA556" s="1">
        <v>93778</v>
      </c>
      <c r="AB556" s="1">
        <v>93778</v>
      </c>
      <c r="AC556" s="1">
        <v>93778</v>
      </c>
      <c r="AD556" s="1">
        <v>93778</v>
      </c>
      <c r="AE556" s="1">
        <v>93778</v>
      </c>
      <c r="AF556" s="1">
        <v>93778</v>
      </c>
      <c r="AG556" s="1">
        <v>93778</v>
      </c>
      <c r="AH556" s="1">
        <v>93778</v>
      </c>
      <c r="AI556" s="1"/>
      <c r="AJ556" s="1"/>
      <c r="AK556" s="1"/>
      <c r="AL556" s="1"/>
      <c r="AM556" s="1"/>
      <c r="AN556" s="1"/>
      <c r="AO556" s="1"/>
      <c r="AP556" s="1"/>
      <c r="AQ556" s="1"/>
      <c r="AR556" s="1" t="s">
        <v>992</v>
      </c>
      <c r="AS556" s="1" t="s">
        <v>952</v>
      </c>
      <c r="AT556" s="1" t="s">
        <v>953</v>
      </c>
      <c r="AU556" s="1" t="s">
        <v>854</v>
      </c>
      <c r="AV556" s="1" t="s">
        <v>954</v>
      </c>
      <c r="AW556" s="1" t="s">
        <v>954</v>
      </c>
      <c r="AX556" s="1" t="s">
        <v>879</v>
      </c>
      <c r="AY556" s="1" t="s">
        <v>993</v>
      </c>
      <c r="AZ556" s="1" t="s">
        <v>994</v>
      </c>
      <c r="BA556" s="1">
        <v>1</v>
      </c>
      <c r="BB556" s="1"/>
      <c r="BC556" s="1"/>
      <c r="BD556" s="1"/>
      <c r="BE556" s="147">
        <f t="shared" si="11"/>
        <v>2256291</v>
      </c>
      <c r="BF556" t="s">
        <v>193</v>
      </c>
    </row>
    <row r="557" spans="1:58" ht="15.75" thickBot="1" x14ac:dyDescent="0.3">
      <c r="A557" s="3" t="s">
        <v>267</v>
      </c>
      <c r="B557" s="3" t="s">
        <v>738</v>
      </c>
      <c r="C557" s="4" t="s">
        <v>716</v>
      </c>
      <c r="D557" s="1" t="s">
        <v>917</v>
      </c>
      <c r="E557" s="2"/>
      <c r="F557" s="1">
        <v>149</v>
      </c>
      <c r="G557" s="1">
        <v>30124</v>
      </c>
      <c r="H557" s="1">
        <v>1</v>
      </c>
      <c r="I557" s="1">
        <v>500077</v>
      </c>
      <c r="J557" s="1">
        <v>20</v>
      </c>
      <c r="K557" s="1"/>
      <c r="L557" s="1"/>
      <c r="M557" s="1"/>
      <c r="N557" s="1"/>
      <c r="O557" s="1">
        <v>30124</v>
      </c>
      <c r="P557" s="1">
        <v>30124</v>
      </c>
      <c r="Q557" s="1">
        <v>30124</v>
      </c>
      <c r="R557" s="1">
        <v>30124</v>
      </c>
      <c r="S557" s="1">
        <v>30124</v>
      </c>
      <c r="T557" s="1">
        <v>30124</v>
      </c>
      <c r="U557" s="1">
        <v>30124</v>
      </c>
      <c r="V557" s="1">
        <v>30124</v>
      </c>
      <c r="W557" s="1">
        <v>30124</v>
      </c>
      <c r="X557" s="1">
        <v>21142</v>
      </c>
      <c r="Y557" s="1">
        <v>21142</v>
      </c>
      <c r="Z557" s="1">
        <v>21142</v>
      </c>
      <c r="AA557" s="1">
        <v>20691</v>
      </c>
      <c r="AB557" s="1">
        <v>20691</v>
      </c>
      <c r="AC557" s="1">
        <v>20691</v>
      </c>
      <c r="AD557" s="1">
        <v>20691</v>
      </c>
      <c r="AE557" s="1">
        <v>20691</v>
      </c>
      <c r="AF557" s="1">
        <v>20691</v>
      </c>
      <c r="AG557" s="1">
        <v>20691</v>
      </c>
      <c r="AH557" s="1">
        <v>20691</v>
      </c>
      <c r="AI557" s="1"/>
      <c r="AJ557" s="1"/>
      <c r="AK557" s="1"/>
      <c r="AL557" s="1"/>
      <c r="AM557" s="1"/>
      <c r="AN557" s="1"/>
      <c r="AO557" s="1"/>
      <c r="AP557" s="1"/>
      <c r="AQ557" s="1"/>
      <c r="AR557" s="1" t="s">
        <v>992</v>
      </c>
      <c r="AS557" s="1" t="s">
        <v>952</v>
      </c>
      <c r="AT557" s="1" t="s">
        <v>953</v>
      </c>
      <c r="AU557" s="1" t="s">
        <v>854</v>
      </c>
      <c r="AV557" s="1" t="s">
        <v>954</v>
      </c>
      <c r="AW557" s="1" t="s">
        <v>954</v>
      </c>
      <c r="AX557" s="1" t="s">
        <v>879</v>
      </c>
      <c r="AY557" s="1" t="s">
        <v>993</v>
      </c>
      <c r="AZ557" s="1" t="s">
        <v>994</v>
      </c>
      <c r="BA557" s="1">
        <v>1</v>
      </c>
      <c r="BB557" s="1"/>
      <c r="BC557" s="1"/>
      <c r="BD557" s="1"/>
      <c r="BE557" s="147">
        <f t="shared" si="11"/>
        <v>500077</v>
      </c>
      <c r="BF557" t="s">
        <v>193</v>
      </c>
    </row>
    <row r="558" spans="1:58" ht="15.75" thickBot="1" x14ac:dyDescent="0.3">
      <c r="A558" s="3" t="s">
        <v>267</v>
      </c>
      <c r="B558" s="3" t="s">
        <v>738</v>
      </c>
      <c r="C558" s="4" t="s">
        <v>715</v>
      </c>
      <c r="D558" s="1" t="s">
        <v>917</v>
      </c>
      <c r="E558" s="2"/>
      <c r="F558" s="1">
        <v>287</v>
      </c>
      <c r="G558" s="1">
        <v>44293</v>
      </c>
      <c r="H558" s="1">
        <v>1</v>
      </c>
      <c r="I558" s="1">
        <v>749573</v>
      </c>
      <c r="J558" s="1">
        <v>20</v>
      </c>
      <c r="K558" s="1"/>
      <c r="L558" s="1"/>
      <c r="M558" s="1"/>
      <c r="N558" s="1"/>
      <c r="O558" s="1">
        <v>44293</v>
      </c>
      <c r="P558" s="1">
        <v>44293</v>
      </c>
      <c r="Q558" s="1">
        <v>44293</v>
      </c>
      <c r="R558" s="1">
        <v>44293</v>
      </c>
      <c r="S558" s="1">
        <v>44293</v>
      </c>
      <c r="T558" s="1">
        <v>44293</v>
      </c>
      <c r="U558" s="1">
        <v>44293</v>
      </c>
      <c r="V558" s="1">
        <v>44293</v>
      </c>
      <c r="W558" s="1">
        <v>44293</v>
      </c>
      <c r="X558" s="1">
        <v>44293</v>
      </c>
      <c r="Y558" s="1">
        <v>31110</v>
      </c>
      <c r="Z558" s="1">
        <v>31110</v>
      </c>
      <c r="AA558" s="1">
        <v>31110</v>
      </c>
      <c r="AB558" s="1">
        <v>30474</v>
      </c>
      <c r="AC558" s="1">
        <v>30474</v>
      </c>
      <c r="AD558" s="1">
        <v>30474</v>
      </c>
      <c r="AE558" s="1">
        <v>30474</v>
      </c>
      <c r="AF558" s="1">
        <v>30474</v>
      </c>
      <c r="AG558" s="1">
        <v>30474</v>
      </c>
      <c r="AH558" s="1">
        <v>30474</v>
      </c>
      <c r="AI558" s="1"/>
      <c r="AJ558" s="1"/>
      <c r="AK558" s="1"/>
      <c r="AL558" s="1"/>
      <c r="AM558" s="1"/>
      <c r="AN558" s="1"/>
      <c r="AO558" s="1"/>
      <c r="AP558" s="1"/>
      <c r="AQ558" s="1"/>
      <c r="AR558" s="1" t="s">
        <v>992</v>
      </c>
      <c r="AS558" s="1" t="s">
        <v>952</v>
      </c>
      <c r="AT558" s="1" t="s">
        <v>953</v>
      </c>
      <c r="AU558" s="1" t="s">
        <v>854</v>
      </c>
      <c r="AV558" s="1" t="s">
        <v>954</v>
      </c>
      <c r="AW558" s="1" t="s">
        <v>954</v>
      </c>
      <c r="AX558" s="1" t="s">
        <v>879</v>
      </c>
      <c r="AY558" s="1" t="s">
        <v>993</v>
      </c>
      <c r="AZ558" s="1" t="s">
        <v>994</v>
      </c>
      <c r="BA558" s="1">
        <v>1</v>
      </c>
      <c r="BB558" s="1"/>
      <c r="BC558" s="1"/>
      <c r="BD558" s="1"/>
      <c r="BE558" s="147">
        <f t="shared" si="11"/>
        <v>749573</v>
      </c>
      <c r="BF558" t="s">
        <v>193</v>
      </c>
    </row>
    <row r="559" spans="1:58" ht="15.75" thickBot="1" x14ac:dyDescent="0.3">
      <c r="A559" s="3" t="s">
        <v>267</v>
      </c>
      <c r="B559" s="3" t="s">
        <v>728</v>
      </c>
      <c r="C559" s="4" t="s">
        <v>716</v>
      </c>
      <c r="D559" s="1" t="s">
        <v>917</v>
      </c>
      <c r="E559" s="2"/>
      <c r="F559" s="1">
        <v>24</v>
      </c>
      <c r="G559" s="1">
        <v>16313</v>
      </c>
      <c r="H559" s="1">
        <v>1</v>
      </c>
      <c r="I559" s="1">
        <v>287005</v>
      </c>
      <c r="J559" s="1">
        <v>20</v>
      </c>
      <c r="K559" s="1"/>
      <c r="L559" s="1"/>
      <c r="M559" s="1"/>
      <c r="N559" s="1"/>
      <c r="O559" s="1">
        <v>16313</v>
      </c>
      <c r="P559" s="1">
        <v>16313</v>
      </c>
      <c r="Q559" s="1">
        <v>16313</v>
      </c>
      <c r="R559" s="1">
        <v>16313</v>
      </c>
      <c r="S559" s="1">
        <v>16313</v>
      </c>
      <c r="T559" s="1">
        <v>16313</v>
      </c>
      <c r="U559" s="1">
        <v>16313</v>
      </c>
      <c r="V559" s="1">
        <v>16313</v>
      </c>
      <c r="W559" s="1">
        <v>16313</v>
      </c>
      <c r="X559" s="1">
        <v>13053</v>
      </c>
      <c r="Y559" s="1">
        <v>13053</v>
      </c>
      <c r="Z559" s="1">
        <v>13053</v>
      </c>
      <c r="AA559" s="1">
        <v>12628</v>
      </c>
      <c r="AB559" s="1">
        <v>12628</v>
      </c>
      <c r="AC559" s="1">
        <v>12628</v>
      </c>
      <c r="AD559" s="1">
        <v>12628</v>
      </c>
      <c r="AE559" s="1">
        <v>12628</v>
      </c>
      <c r="AF559" s="1">
        <v>12628</v>
      </c>
      <c r="AG559" s="1">
        <v>12628</v>
      </c>
      <c r="AH559" s="1">
        <v>12628</v>
      </c>
      <c r="AI559" s="1"/>
      <c r="AJ559" s="1"/>
      <c r="AK559" s="1"/>
      <c r="AL559" s="1"/>
      <c r="AM559" s="1"/>
      <c r="AN559" s="1"/>
      <c r="AO559" s="1"/>
      <c r="AP559" s="1"/>
      <c r="AQ559" s="1"/>
      <c r="AR559" s="1" t="s">
        <v>992</v>
      </c>
      <c r="AS559" s="1" t="s">
        <v>952</v>
      </c>
      <c r="AT559" s="1" t="s">
        <v>953</v>
      </c>
      <c r="AU559" s="1" t="s">
        <v>854</v>
      </c>
      <c r="AV559" s="1" t="s">
        <v>954</v>
      </c>
      <c r="AW559" s="1" t="s">
        <v>954</v>
      </c>
      <c r="AX559" s="1" t="s">
        <v>879</v>
      </c>
      <c r="AY559" s="1" t="s">
        <v>993</v>
      </c>
      <c r="AZ559" s="1" t="s">
        <v>994</v>
      </c>
      <c r="BA559" s="1">
        <v>1</v>
      </c>
      <c r="BB559" s="1"/>
      <c r="BC559" s="1"/>
      <c r="BD559" s="1"/>
      <c r="BE559" s="147">
        <f t="shared" si="11"/>
        <v>287005</v>
      </c>
      <c r="BF559" t="s">
        <v>193</v>
      </c>
    </row>
    <row r="560" spans="1:58" ht="15.75" thickBot="1" x14ac:dyDescent="0.3">
      <c r="A560" s="3" t="s">
        <v>267</v>
      </c>
      <c r="B560" s="3" t="s">
        <v>739</v>
      </c>
      <c r="C560" s="4" t="s">
        <v>715</v>
      </c>
      <c r="D560" s="1" t="s">
        <v>917</v>
      </c>
      <c r="E560" s="2"/>
      <c r="F560" s="1">
        <v>3</v>
      </c>
      <c r="G560" s="1">
        <v>201489</v>
      </c>
      <c r="H560" s="1">
        <v>1</v>
      </c>
      <c r="I560" s="1">
        <v>4029773</v>
      </c>
      <c r="J560" s="1">
        <v>20</v>
      </c>
      <c r="K560" s="1"/>
      <c r="L560" s="1"/>
      <c r="M560" s="1"/>
      <c r="N560" s="1"/>
      <c r="O560" s="1">
        <v>201489</v>
      </c>
      <c r="P560" s="1">
        <v>201489</v>
      </c>
      <c r="Q560" s="1">
        <v>201489</v>
      </c>
      <c r="R560" s="1">
        <v>201489</v>
      </c>
      <c r="S560" s="1">
        <v>201489</v>
      </c>
      <c r="T560" s="1">
        <v>201489</v>
      </c>
      <c r="U560" s="1">
        <v>201489</v>
      </c>
      <c r="V560" s="1">
        <v>201489</v>
      </c>
      <c r="W560" s="1">
        <v>201489</v>
      </c>
      <c r="X560" s="1">
        <v>201489</v>
      </c>
      <c r="Y560" s="1">
        <v>201489</v>
      </c>
      <c r="Z560" s="1">
        <v>201489</v>
      </c>
      <c r="AA560" s="1">
        <v>201489</v>
      </c>
      <c r="AB560" s="1">
        <v>201489</v>
      </c>
      <c r="AC560" s="1">
        <v>201489</v>
      </c>
      <c r="AD560" s="1">
        <v>201489</v>
      </c>
      <c r="AE560" s="1">
        <v>201489</v>
      </c>
      <c r="AF560" s="1">
        <v>201489</v>
      </c>
      <c r="AG560" s="1">
        <v>201489</v>
      </c>
      <c r="AH560" s="1">
        <v>201489</v>
      </c>
      <c r="AI560" s="1"/>
      <c r="AJ560" s="1"/>
      <c r="AK560" s="1"/>
      <c r="AL560" s="1"/>
      <c r="AM560" s="1"/>
      <c r="AN560" s="1"/>
      <c r="AO560" s="1"/>
      <c r="AP560" s="1"/>
      <c r="AQ560" s="1"/>
      <c r="AR560" s="1" t="s">
        <v>992</v>
      </c>
      <c r="AS560" s="1" t="s">
        <v>952</v>
      </c>
      <c r="AT560" s="1" t="s">
        <v>953</v>
      </c>
      <c r="AU560" s="1" t="s">
        <v>854</v>
      </c>
      <c r="AV560" s="1" t="s">
        <v>932</v>
      </c>
      <c r="AW560" s="1" t="s">
        <v>932</v>
      </c>
      <c r="AX560" s="1" t="s">
        <v>879</v>
      </c>
      <c r="AY560" s="1" t="s">
        <v>993</v>
      </c>
      <c r="AZ560" s="1" t="s">
        <v>994</v>
      </c>
      <c r="BA560" s="1">
        <v>1</v>
      </c>
      <c r="BB560" s="1"/>
      <c r="BC560" s="1"/>
      <c r="BD560" s="1"/>
      <c r="BE560" s="147">
        <f t="shared" si="11"/>
        <v>4029773</v>
      </c>
      <c r="BF560" t="s">
        <v>193</v>
      </c>
    </row>
    <row r="561" spans="1:58" ht="15.75" thickBot="1" x14ac:dyDescent="0.3">
      <c r="A561" s="3" t="s">
        <v>207</v>
      </c>
      <c r="B561" s="3" t="s">
        <v>723</v>
      </c>
      <c r="C561" s="4" t="s">
        <v>715</v>
      </c>
      <c r="D561" s="1" t="s">
        <v>917</v>
      </c>
      <c r="E561" s="2"/>
      <c r="F561" s="1">
        <v>141</v>
      </c>
      <c r="G561" s="1">
        <v>398730</v>
      </c>
      <c r="H561" s="1">
        <v>1</v>
      </c>
      <c r="I561" s="1">
        <v>7974606</v>
      </c>
      <c r="J561" s="1">
        <v>20</v>
      </c>
      <c r="K561" s="1"/>
      <c r="L561" s="1"/>
      <c r="M561" s="1"/>
      <c r="N561" s="1"/>
      <c r="O561" s="1">
        <v>398730</v>
      </c>
      <c r="P561" s="1">
        <v>398730</v>
      </c>
      <c r="Q561" s="1">
        <v>398730</v>
      </c>
      <c r="R561" s="1">
        <v>398730</v>
      </c>
      <c r="S561" s="1">
        <v>398730</v>
      </c>
      <c r="T561" s="1">
        <v>398730</v>
      </c>
      <c r="U561" s="1">
        <v>398730</v>
      </c>
      <c r="V561" s="1">
        <v>398730</v>
      </c>
      <c r="W561" s="1">
        <v>398730</v>
      </c>
      <c r="X561" s="1">
        <v>398730</v>
      </c>
      <c r="Y561" s="1">
        <v>398730</v>
      </c>
      <c r="Z561" s="1">
        <v>398730</v>
      </c>
      <c r="AA561" s="1">
        <v>398730</v>
      </c>
      <c r="AB561" s="1">
        <v>398730</v>
      </c>
      <c r="AC561" s="1">
        <v>398730</v>
      </c>
      <c r="AD561" s="1">
        <v>398730</v>
      </c>
      <c r="AE561" s="1">
        <v>398730</v>
      </c>
      <c r="AF561" s="1">
        <v>398730</v>
      </c>
      <c r="AG561" s="1">
        <v>398730</v>
      </c>
      <c r="AH561" s="1">
        <v>398730</v>
      </c>
      <c r="AI561" s="1"/>
      <c r="AJ561" s="1"/>
      <c r="AK561" s="1"/>
      <c r="AL561" s="1"/>
      <c r="AM561" s="1"/>
      <c r="AN561" s="1"/>
      <c r="AO561" s="1"/>
      <c r="AP561" s="1"/>
      <c r="AQ561" s="1"/>
      <c r="AR561" s="1" t="s">
        <v>992</v>
      </c>
      <c r="AS561" s="1" t="s">
        <v>952</v>
      </c>
      <c r="AT561" s="1" t="s">
        <v>953</v>
      </c>
      <c r="AU561" s="1" t="s">
        <v>854</v>
      </c>
      <c r="AV561" s="1" t="s">
        <v>955</v>
      </c>
      <c r="AW561" s="1" t="s">
        <v>955</v>
      </c>
      <c r="AX561" s="1" t="s">
        <v>844</v>
      </c>
      <c r="AY561" s="1" t="s">
        <v>993</v>
      </c>
      <c r="AZ561" s="1" t="s">
        <v>994</v>
      </c>
      <c r="BA561" s="1">
        <v>1</v>
      </c>
      <c r="BB561" s="1"/>
      <c r="BC561" s="1"/>
      <c r="BD561" s="1"/>
      <c r="BE561" s="147">
        <f t="shared" si="11"/>
        <v>7974606</v>
      </c>
      <c r="BF561" t="s">
        <v>193</v>
      </c>
    </row>
    <row r="562" spans="1:58" ht="15.75" thickBot="1" x14ac:dyDescent="0.3">
      <c r="A562" s="3" t="s">
        <v>267</v>
      </c>
      <c r="B562" s="3" t="s">
        <v>740</v>
      </c>
      <c r="C562" s="4" t="s">
        <v>715</v>
      </c>
      <c r="D562" s="1" t="s">
        <v>917</v>
      </c>
      <c r="E562" s="2"/>
      <c r="F562" s="1">
        <v>6</v>
      </c>
      <c r="G562" s="1">
        <v>4091</v>
      </c>
      <c r="H562" s="1">
        <v>1</v>
      </c>
      <c r="I562" s="1">
        <v>81815</v>
      </c>
      <c r="J562" s="1">
        <v>20</v>
      </c>
      <c r="K562" s="1"/>
      <c r="L562" s="1"/>
      <c r="M562" s="1"/>
      <c r="N562" s="1"/>
      <c r="O562" s="1">
        <v>4091</v>
      </c>
      <c r="P562" s="1">
        <v>4091</v>
      </c>
      <c r="Q562" s="1">
        <v>4091</v>
      </c>
      <c r="R562" s="1">
        <v>4091</v>
      </c>
      <c r="S562" s="1">
        <v>4091</v>
      </c>
      <c r="T562" s="1">
        <v>4091</v>
      </c>
      <c r="U562" s="1">
        <v>4091</v>
      </c>
      <c r="V562" s="1">
        <v>4091</v>
      </c>
      <c r="W562" s="1">
        <v>4091</v>
      </c>
      <c r="X562" s="1">
        <v>4091</v>
      </c>
      <c r="Y562" s="1">
        <v>4091</v>
      </c>
      <c r="Z562" s="1">
        <v>4091</v>
      </c>
      <c r="AA562" s="1">
        <v>4091</v>
      </c>
      <c r="AB562" s="1">
        <v>4091</v>
      </c>
      <c r="AC562" s="1">
        <v>4091</v>
      </c>
      <c r="AD562" s="1">
        <v>4091</v>
      </c>
      <c r="AE562" s="1">
        <v>4091</v>
      </c>
      <c r="AF562" s="1">
        <v>4091</v>
      </c>
      <c r="AG562" s="1">
        <v>4091</v>
      </c>
      <c r="AH562" s="1">
        <v>4091</v>
      </c>
      <c r="AI562" s="1"/>
      <c r="AJ562" s="1"/>
      <c r="AK562" s="1"/>
      <c r="AL562" s="1"/>
      <c r="AM562" s="1"/>
      <c r="AN562" s="1"/>
      <c r="AO562" s="1"/>
      <c r="AP562" s="1"/>
      <c r="AQ562" s="1"/>
      <c r="AR562" s="1" t="s">
        <v>992</v>
      </c>
      <c r="AS562" s="1" t="s">
        <v>952</v>
      </c>
      <c r="AT562" s="1" t="s">
        <v>953</v>
      </c>
      <c r="AU562" s="1" t="s">
        <v>854</v>
      </c>
      <c r="AV562" s="1" t="s">
        <v>932</v>
      </c>
      <c r="AW562" s="1" t="s">
        <v>932</v>
      </c>
      <c r="AX562" s="1" t="s">
        <v>879</v>
      </c>
      <c r="AY562" s="1" t="s">
        <v>993</v>
      </c>
      <c r="AZ562" s="1" t="s">
        <v>994</v>
      </c>
      <c r="BA562" s="1">
        <v>1</v>
      </c>
      <c r="BB562" s="1"/>
      <c r="BC562" s="1"/>
      <c r="BD562" s="1"/>
      <c r="BE562" s="147">
        <f t="shared" si="11"/>
        <v>81815</v>
      </c>
      <c r="BF562" t="s">
        <v>193</v>
      </c>
    </row>
    <row r="563" spans="1:58" ht="15.75" thickBot="1" x14ac:dyDescent="0.3">
      <c r="A563" s="3" t="s">
        <v>267</v>
      </c>
      <c r="B563" s="3" t="s">
        <v>742</v>
      </c>
      <c r="C563" s="4" t="s">
        <v>715</v>
      </c>
      <c r="D563" s="1" t="s">
        <v>917</v>
      </c>
      <c r="E563" s="2"/>
      <c r="F563" s="1">
        <v>4</v>
      </c>
      <c r="G563" s="1">
        <v>2355</v>
      </c>
      <c r="H563" s="1">
        <v>1</v>
      </c>
      <c r="I563" s="1">
        <v>47098</v>
      </c>
      <c r="J563" s="1">
        <v>20</v>
      </c>
      <c r="K563" s="1"/>
      <c r="L563" s="1"/>
      <c r="M563" s="1"/>
      <c r="N563" s="1"/>
      <c r="O563" s="1">
        <v>2355</v>
      </c>
      <c r="P563" s="1">
        <v>2355</v>
      </c>
      <c r="Q563" s="1">
        <v>2355</v>
      </c>
      <c r="R563" s="1">
        <v>2355</v>
      </c>
      <c r="S563" s="1">
        <v>2355</v>
      </c>
      <c r="T563" s="1">
        <v>2355</v>
      </c>
      <c r="U563" s="1">
        <v>2355</v>
      </c>
      <c r="V563" s="1">
        <v>2355</v>
      </c>
      <c r="W563" s="1">
        <v>2355</v>
      </c>
      <c r="X563" s="1">
        <v>2355</v>
      </c>
      <c r="Y563" s="1">
        <v>2355</v>
      </c>
      <c r="Z563" s="1">
        <v>2355</v>
      </c>
      <c r="AA563" s="1">
        <v>2355</v>
      </c>
      <c r="AB563" s="1">
        <v>2355</v>
      </c>
      <c r="AC563" s="1">
        <v>2355</v>
      </c>
      <c r="AD563" s="1">
        <v>2355</v>
      </c>
      <c r="AE563" s="1">
        <v>2355</v>
      </c>
      <c r="AF563" s="1">
        <v>2355</v>
      </c>
      <c r="AG563" s="1">
        <v>2355</v>
      </c>
      <c r="AH563" s="1">
        <v>2355</v>
      </c>
      <c r="AI563" s="1"/>
      <c r="AJ563" s="1"/>
      <c r="AK563" s="1"/>
      <c r="AL563" s="1"/>
      <c r="AM563" s="1"/>
      <c r="AN563" s="1"/>
      <c r="AO563" s="1"/>
      <c r="AP563" s="1"/>
      <c r="AQ563" s="1"/>
      <c r="AR563" s="1" t="s">
        <v>992</v>
      </c>
      <c r="AS563" s="1" t="s">
        <v>952</v>
      </c>
      <c r="AT563" s="1" t="s">
        <v>953</v>
      </c>
      <c r="AU563" s="1" t="s">
        <v>854</v>
      </c>
      <c r="AV563" s="1" t="s">
        <v>932</v>
      </c>
      <c r="AW563" s="1" t="s">
        <v>932</v>
      </c>
      <c r="AX563" s="1" t="s">
        <v>879</v>
      </c>
      <c r="AY563" s="1" t="s">
        <v>993</v>
      </c>
      <c r="AZ563" s="1" t="s">
        <v>994</v>
      </c>
      <c r="BA563" s="1">
        <v>1</v>
      </c>
      <c r="BB563" s="1"/>
      <c r="BC563" s="1"/>
      <c r="BD563" s="1"/>
      <c r="BE563" s="147">
        <f t="shared" si="11"/>
        <v>47098</v>
      </c>
      <c r="BF563" t="s">
        <v>193</v>
      </c>
    </row>
    <row r="564" spans="1:58" ht="15.75" thickBot="1" x14ac:dyDescent="0.3">
      <c r="A564" s="3" t="s">
        <v>267</v>
      </c>
      <c r="B564" s="3" t="s">
        <v>491</v>
      </c>
      <c r="C564" s="4" t="s">
        <v>220</v>
      </c>
      <c r="D564" s="1" t="s">
        <v>917</v>
      </c>
      <c r="E564" s="2"/>
      <c r="F564" s="1">
        <v>61506</v>
      </c>
      <c r="G564" s="1">
        <v>142530</v>
      </c>
      <c r="H564" s="1">
        <v>1</v>
      </c>
      <c r="I564" s="1">
        <v>2782523</v>
      </c>
      <c r="J564" s="1">
        <v>20</v>
      </c>
      <c r="K564" s="1"/>
      <c r="L564" s="1"/>
      <c r="M564" s="1"/>
      <c r="N564" s="1"/>
      <c r="O564" s="1">
        <v>142530</v>
      </c>
      <c r="P564" s="1">
        <v>142530</v>
      </c>
      <c r="Q564" s="1">
        <v>142530</v>
      </c>
      <c r="R564" s="1">
        <v>142530</v>
      </c>
      <c r="S564" s="1">
        <v>142530</v>
      </c>
      <c r="T564" s="1">
        <v>142530</v>
      </c>
      <c r="U564" s="1">
        <v>142530</v>
      </c>
      <c r="V564" s="1">
        <v>142530</v>
      </c>
      <c r="W564" s="1">
        <v>142530</v>
      </c>
      <c r="X564" s="1">
        <v>142530</v>
      </c>
      <c r="Y564" s="1">
        <v>142530</v>
      </c>
      <c r="Z564" s="1">
        <v>142530</v>
      </c>
      <c r="AA564" s="1">
        <v>142530</v>
      </c>
      <c r="AB564" s="1">
        <v>142530</v>
      </c>
      <c r="AC564" s="1">
        <v>142530</v>
      </c>
      <c r="AD564" s="1">
        <v>142530</v>
      </c>
      <c r="AE564" s="1">
        <v>142530</v>
      </c>
      <c r="AF564" s="1">
        <v>142530</v>
      </c>
      <c r="AG564" s="1">
        <v>142530</v>
      </c>
      <c r="AH564" s="1">
        <v>74456</v>
      </c>
      <c r="AI564" s="1"/>
      <c r="AJ564" s="1"/>
      <c r="AK564" s="1"/>
      <c r="AL564" s="1"/>
      <c r="AM564" s="1"/>
      <c r="AN564" s="1"/>
      <c r="AO564" s="1"/>
      <c r="AP564" s="1"/>
      <c r="AQ564" s="1"/>
      <c r="AR564" s="1" t="s">
        <v>992</v>
      </c>
      <c r="AS564" s="1" t="s">
        <v>924</v>
      </c>
      <c r="AT564" s="1" t="s">
        <v>925</v>
      </c>
      <c r="AU564" s="1" t="s">
        <v>854</v>
      </c>
      <c r="AV564" s="1" t="s">
        <v>878</v>
      </c>
      <c r="AW564" s="1" t="s">
        <v>878</v>
      </c>
      <c r="AX564" s="1" t="s">
        <v>879</v>
      </c>
      <c r="AY564" s="1" t="s">
        <v>993</v>
      </c>
      <c r="AZ564" s="1" t="s">
        <v>994</v>
      </c>
      <c r="BA564" s="1">
        <v>1</v>
      </c>
      <c r="BB564" s="1"/>
      <c r="BC564" s="1"/>
      <c r="BD564" s="1"/>
      <c r="BE564" s="147">
        <f t="shared" si="11"/>
        <v>2782523</v>
      </c>
      <c r="BF564" t="s">
        <v>193</v>
      </c>
    </row>
    <row r="565" spans="1:58" ht="15.75" thickBot="1" x14ac:dyDescent="0.3">
      <c r="A565" s="3" t="s">
        <v>207</v>
      </c>
      <c r="B565" s="3" t="s">
        <v>489</v>
      </c>
      <c r="C565" s="4" t="s">
        <v>220</v>
      </c>
      <c r="D565" s="1" t="s">
        <v>917</v>
      </c>
      <c r="E565" s="2"/>
      <c r="F565" s="1">
        <v>306</v>
      </c>
      <c r="G565" s="1">
        <v>200883</v>
      </c>
      <c r="H565" s="1">
        <v>1</v>
      </c>
      <c r="I565" s="1">
        <v>3897618</v>
      </c>
      <c r="J565" s="1">
        <v>19</v>
      </c>
      <c r="K565" s="1"/>
      <c r="L565" s="1"/>
      <c r="M565" s="1"/>
      <c r="N565" s="1"/>
      <c r="O565" s="1">
        <v>200883</v>
      </c>
      <c r="P565" s="1">
        <v>200883</v>
      </c>
      <c r="Q565" s="1">
        <v>200883</v>
      </c>
      <c r="R565" s="1">
        <v>200883</v>
      </c>
      <c r="S565" s="1">
        <v>200883</v>
      </c>
      <c r="T565" s="1">
        <v>200883</v>
      </c>
      <c r="U565" s="1">
        <v>200883</v>
      </c>
      <c r="V565" s="1">
        <v>200883</v>
      </c>
      <c r="W565" s="1">
        <v>200883</v>
      </c>
      <c r="X565" s="1">
        <v>200883</v>
      </c>
      <c r="Y565" s="1">
        <v>200883</v>
      </c>
      <c r="Z565" s="1">
        <v>200883</v>
      </c>
      <c r="AA565" s="1">
        <v>200883</v>
      </c>
      <c r="AB565" s="1">
        <v>200883</v>
      </c>
      <c r="AC565" s="1">
        <v>200883</v>
      </c>
      <c r="AD565" s="1">
        <v>200883</v>
      </c>
      <c r="AE565" s="1">
        <v>200883</v>
      </c>
      <c r="AF565" s="1">
        <v>200883</v>
      </c>
      <c r="AG565" s="1">
        <v>200883</v>
      </c>
      <c r="AH565" s="1">
        <v>80841</v>
      </c>
      <c r="AI565" s="1"/>
      <c r="AJ565" s="1"/>
      <c r="AK565" s="1"/>
      <c r="AL565" s="1"/>
      <c r="AM565" s="1"/>
      <c r="AN565" s="1"/>
      <c r="AO565" s="1"/>
      <c r="AP565" s="1"/>
      <c r="AQ565" s="1"/>
      <c r="AR565" s="1" t="s">
        <v>992</v>
      </c>
      <c r="AS565" s="1" t="s">
        <v>924</v>
      </c>
      <c r="AT565" s="1" t="s">
        <v>925</v>
      </c>
      <c r="AU565" s="1" t="s">
        <v>854</v>
      </c>
      <c r="AV565" s="1" t="s">
        <v>845</v>
      </c>
      <c r="AW565" s="1" t="s">
        <v>845</v>
      </c>
      <c r="AX565" s="1" t="s">
        <v>844</v>
      </c>
      <c r="AY565" s="1" t="s">
        <v>993</v>
      </c>
      <c r="AZ565" s="1" t="s">
        <v>994</v>
      </c>
      <c r="BA565" s="1">
        <v>1</v>
      </c>
      <c r="BB565" s="1"/>
      <c r="BC565" s="1"/>
      <c r="BD565" s="1"/>
      <c r="BE565" s="147">
        <f t="shared" si="11"/>
        <v>3897618</v>
      </c>
      <c r="BF565" t="s">
        <v>193</v>
      </c>
    </row>
    <row r="566" spans="1:58" ht="15.75" thickBot="1" x14ac:dyDescent="0.3">
      <c r="A566" s="3" t="s">
        <v>539</v>
      </c>
      <c r="B566" s="3" t="s">
        <v>540</v>
      </c>
      <c r="C566" s="4" t="s">
        <v>572</v>
      </c>
      <c r="D566" s="1" t="s">
        <v>917</v>
      </c>
      <c r="E566" s="2"/>
      <c r="F566" s="1">
        <v>1242</v>
      </c>
      <c r="G566" s="1">
        <v>794551</v>
      </c>
      <c r="H566" s="1">
        <v>1</v>
      </c>
      <c r="I566" s="1">
        <v>6419975</v>
      </c>
      <c r="J566" s="1">
        <v>16</v>
      </c>
      <c r="K566" s="1"/>
      <c r="L566" s="1"/>
      <c r="M566" s="1"/>
      <c r="N566" s="1"/>
      <c r="O566" s="1">
        <v>794551</v>
      </c>
      <c r="P566" s="1">
        <v>794551</v>
      </c>
      <c r="Q566" s="1">
        <v>794551</v>
      </c>
      <c r="R566" s="1">
        <v>794551</v>
      </c>
      <c r="S566" s="1">
        <v>794551</v>
      </c>
      <c r="T566" s="1">
        <v>222474</v>
      </c>
      <c r="U566" s="1">
        <v>222474</v>
      </c>
      <c r="V566" s="1">
        <v>222474</v>
      </c>
      <c r="W566" s="1">
        <v>222474</v>
      </c>
      <c r="X566" s="1">
        <v>222474</v>
      </c>
      <c r="Y566" s="1">
        <v>222474</v>
      </c>
      <c r="Z566" s="1">
        <v>222474</v>
      </c>
      <c r="AA566" s="1">
        <v>222474</v>
      </c>
      <c r="AB566" s="1">
        <v>222474</v>
      </c>
      <c r="AC566" s="1">
        <v>222474</v>
      </c>
      <c r="AD566" s="1">
        <v>222474</v>
      </c>
      <c r="AE566" s="1"/>
      <c r="AF566" s="1"/>
      <c r="AG566" s="1"/>
      <c r="AH566" s="1"/>
      <c r="AI566" s="1"/>
      <c r="AJ566" s="1"/>
      <c r="AK566" s="1"/>
      <c r="AL566" s="1"/>
      <c r="AM566" s="1"/>
      <c r="AN566" s="1"/>
      <c r="AO566" s="1"/>
      <c r="AP566" s="1"/>
      <c r="AQ566" s="1"/>
      <c r="AR566" s="1" t="s">
        <v>992</v>
      </c>
      <c r="AS566" s="1" t="s">
        <v>914</v>
      </c>
      <c r="AT566" s="1" t="s">
        <v>915</v>
      </c>
      <c r="AU566" s="1" t="s">
        <v>854</v>
      </c>
      <c r="AV566" s="1"/>
      <c r="AW566" s="1"/>
      <c r="AX566" s="1"/>
      <c r="AY566" s="1" t="s">
        <v>993</v>
      </c>
      <c r="AZ566" s="1" t="s">
        <v>994</v>
      </c>
      <c r="BA566" s="1">
        <v>1</v>
      </c>
      <c r="BB566" s="1"/>
      <c r="BC566" s="1"/>
      <c r="BD566" s="1"/>
      <c r="BE566" s="147">
        <f t="shared" si="11"/>
        <v>6419975</v>
      </c>
      <c r="BF566" t="s">
        <v>193</v>
      </c>
    </row>
    <row r="567" spans="1:58" ht="15.75" thickBot="1" x14ac:dyDescent="0.3">
      <c r="A567" s="3" t="s">
        <v>598</v>
      </c>
      <c r="B567" s="3" t="s">
        <v>599</v>
      </c>
      <c r="C567" s="4" t="s">
        <v>572</v>
      </c>
      <c r="D567" s="1" t="s">
        <v>917</v>
      </c>
      <c r="E567" s="2"/>
      <c r="F567" s="1">
        <v>1265</v>
      </c>
      <c r="G567" s="1">
        <v>21185</v>
      </c>
      <c r="H567" s="1">
        <v>1</v>
      </c>
      <c r="I567" s="1">
        <v>338964</v>
      </c>
      <c r="J567" s="1">
        <v>16</v>
      </c>
      <c r="K567" s="1"/>
      <c r="L567" s="1"/>
      <c r="M567" s="1"/>
      <c r="N567" s="1"/>
      <c r="O567" s="1">
        <v>21185</v>
      </c>
      <c r="P567" s="1">
        <v>21185</v>
      </c>
      <c r="Q567" s="1">
        <v>21185</v>
      </c>
      <c r="R567" s="1">
        <v>21185</v>
      </c>
      <c r="S567" s="1">
        <v>21185</v>
      </c>
      <c r="T567" s="1">
        <v>21185</v>
      </c>
      <c r="U567" s="1">
        <v>21185</v>
      </c>
      <c r="V567" s="1">
        <v>21185</v>
      </c>
      <c r="W567" s="1">
        <v>21185</v>
      </c>
      <c r="X567" s="1">
        <v>21185</v>
      </c>
      <c r="Y567" s="1">
        <v>21185</v>
      </c>
      <c r="Z567" s="1">
        <v>21185</v>
      </c>
      <c r="AA567" s="1">
        <v>21185</v>
      </c>
      <c r="AB567" s="1">
        <v>21185</v>
      </c>
      <c r="AC567" s="1">
        <v>21185</v>
      </c>
      <c r="AD567" s="1">
        <v>21185</v>
      </c>
      <c r="AE567" s="1"/>
      <c r="AF567" s="1"/>
      <c r="AG567" s="1"/>
      <c r="AH567" s="1"/>
      <c r="AI567" s="1"/>
      <c r="AJ567" s="1"/>
      <c r="AK567" s="1"/>
      <c r="AL567" s="1"/>
      <c r="AM567" s="1"/>
      <c r="AN567" s="1"/>
      <c r="AO567" s="1"/>
      <c r="AP567" s="1"/>
      <c r="AQ567" s="1"/>
      <c r="AR567" s="1" t="s">
        <v>992</v>
      </c>
      <c r="AS567" s="1" t="s">
        <v>914</v>
      </c>
      <c r="AT567" s="1" t="s">
        <v>915</v>
      </c>
      <c r="AU567" s="1" t="s">
        <v>854</v>
      </c>
      <c r="AV567" s="1"/>
      <c r="AW567" s="1"/>
      <c r="AX567" s="1"/>
      <c r="AY567" s="1" t="s">
        <v>993</v>
      </c>
      <c r="AZ567" s="1" t="s">
        <v>994</v>
      </c>
      <c r="BA567" s="1">
        <v>1</v>
      </c>
      <c r="BB567" s="1"/>
      <c r="BC567" s="1"/>
      <c r="BD567" s="1"/>
      <c r="BE567" s="147">
        <f t="shared" si="11"/>
        <v>338964</v>
      </c>
      <c r="BF567" t="s">
        <v>193</v>
      </c>
    </row>
    <row r="568" spans="1:58" ht="15.75" thickBot="1" x14ac:dyDescent="0.3">
      <c r="A568" s="3" t="s">
        <v>207</v>
      </c>
      <c r="B568" s="3" t="s">
        <v>722</v>
      </c>
      <c r="C568" s="4" t="s">
        <v>715</v>
      </c>
      <c r="D568" s="1" t="s">
        <v>917</v>
      </c>
      <c r="E568" s="2"/>
      <c r="F568" s="1">
        <v>397</v>
      </c>
      <c r="G568" s="1">
        <v>482894</v>
      </c>
      <c r="H568" s="1">
        <v>1</v>
      </c>
      <c r="I568" s="1">
        <v>3901787</v>
      </c>
      <c r="J568" s="1">
        <v>16</v>
      </c>
      <c r="K568" s="1"/>
      <c r="L568" s="1"/>
      <c r="M568" s="1"/>
      <c r="N568" s="1"/>
      <c r="O568" s="1">
        <v>482894</v>
      </c>
      <c r="P568" s="1">
        <v>482894</v>
      </c>
      <c r="Q568" s="1">
        <v>482894</v>
      </c>
      <c r="R568" s="1">
        <v>482894</v>
      </c>
      <c r="S568" s="1">
        <v>482894</v>
      </c>
      <c r="T568" s="1">
        <v>135210</v>
      </c>
      <c r="U568" s="1">
        <v>135210</v>
      </c>
      <c r="V568" s="1">
        <v>135210</v>
      </c>
      <c r="W568" s="1">
        <v>135210</v>
      </c>
      <c r="X568" s="1">
        <v>135210</v>
      </c>
      <c r="Y568" s="1">
        <v>135210</v>
      </c>
      <c r="Z568" s="1">
        <v>135210</v>
      </c>
      <c r="AA568" s="1">
        <v>135210</v>
      </c>
      <c r="AB568" s="1">
        <v>135210</v>
      </c>
      <c r="AC568" s="1">
        <v>135210</v>
      </c>
      <c r="AD568" s="1">
        <v>135210</v>
      </c>
      <c r="AE568" s="1"/>
      <c r="AF568" s="1"/>
      <c r="AG568" s="1"/>
      <c r="AH568" s="1"/>
      <c r="AI568" s="1"/>
      <c r="AJ568" s="1"/>
      <c r="AK568" s="1"/>
      <c r="AL568" s="1"/>
      <c r="AM568" s="1"/>
      <c r="AN568" s="1"/>
      <c r="AO568" s="1"/>
      <c r="AP568" s="1"/>
      <c r="AQ568" s="1"/>
      <c r="AR568" s="1" t="s">
        <v>992</v>
      </c>
      <c r="AS568" s="1" t="s">
        <v>952</v>
      </c>
      <c r="AT568" s="1" t="s">
        <v>953</v>
      </c>
      <c r="AU568" s="1" t="s">
        <v>854</v>
      </c>
      <c r="AV568" s="1" t="s">
        <v>897</v>
      </c>
      <c r="AW568" s="1" t="s">
        <v>897</v>
      </c>
      <c r="AX568" s="1" t="s">
        <v>844</v>
      </c>
      <c r="AY568" s="1" t="s">
        <v>993</v>
      </c>
      <c r="AZ568" s="1" t="s">
        <v>994</v>
      </c>
      <c r="BA568" s="1">
        <v>1</v>
      </c>
      <c r="BB568" s="1"/>
      <c r="BC568" s="1"/>
      <c r="BD568" s="1"/>
      <c r="BE568" s="147">
        <f t="shared" si="11"/>
        <v>3901787</v>
      </c>
      <c r="BF568" t="s">
        <v>193</v>
      </c>
    </row>
    <row r="569" spans="1:58" ht="15.75" thickBot="1" x14ac:dyDescent="0.3">
      <c r="A569" s="3" t="s">
        <v>215</v>
      </c>
      <c r="B569" s="3" t="s">
        <v>490</v>
      </c>
      <c r="C569" s="4" t="s">
        <v>220</v>
      </c>
      <c r="D569" s="1" t="s">
        <v>917</v>
      </c>
      <c r="E569" s="2"/>
      <c r="F569" s="1">
        <v>18</v>
      </c>
      <c r="G569" s="1">
        <v>156825</v>
      </c>
      <c r="H569" s="1">
        <v>1</v>
      </c>
      <c r="I569" s="1">
        <v>2370886</v>
      </c>
      <c r="J569" s="1">
        <v>15</v>
      </c>
      <c r="K569" s="1"/>
      <c r="L569" s="1"/>
      <c r="M569" s="1"/>
      <c r="N569" s="1"/>
      <c r="O569" s="1">
        <v>156825</v>
      </c>
      <c r="P569" s="1">
        <v>156825</v>
      </c>
      <c r="Q569" s="1">
        <v>156825</v>
      </c>
      <c r="R569" s="1">
        <v>156825</v>
      </c>
      <c r="S569" s="1">
        <v>156825</v>
      </c>
      <c r="T569" s="1">
        <v>156825</v>
      </c>
      <c r="U569" s="1">
        <v>156825</v>
      </c>
      <c r="V569" s="1">
        <v>156825</v>
      </c>
      <c r="W569" s="1">
        <v>156825</v>
      </c>
      <c r="X569" s="1">
        <v>156825</v>
      </c>
      <c r="Y569" s="1">
        <v>156825</v>
      </c>
      <c r="Z569" s="1">
        <v>156825</v>
      </c>
      <c r="AA569" s="1">
        <v>156825</v>
      </c>
      <c r="AB569" s="1">
        <v>156825</v>
      </c>
      <c r="AC569" s="1">
        <v>156825</v>
      </c>
      <c r="AD569" s="1">
        <v>18504</v>
      </c>
      <c r="AE569" s="1"/>
      <c r="AF569" s="1"/>
      <c r="AG569" s="1"/>
      <c r="AH569" s="1"/>
      <c r="AI569" s="1"/>
      <c r="AJ569" s="1"/>
      <c r="AK569" s="1"/>
      <c r="AL569" s="1"/>
      <c r="AM569" s="1"/>
      <c r="AN569" s="1"/>
      <c r="AO569" s="1"/>
      <c r="AP569" s="1"/>
      <c r="AQ569" s="1"/>
      <c r="AR569" s="1" t="s">
        <v>992</v>
      </c>
      <c r="AS569" s="1" t="s">
        <v>924</v>
      </c>
      <c r="AT569" s="1" t="s">
        <v>925</v>
      </c>
      <c r="AU569" s="1" t="s">
        <v>854</v>
      </c>
      <c r="AV569" s="1" t="s">
        <v>876</v>
      </c>
      <c r="AW569" s="1" t="s">
        <v>876</v>
      </c>
      <c r="AX569" s="1" t="s">
        <v>877</v>
      </c>
      <c r="AY569" s="1" t="s">
        <v>993</v>
      </c>
      <c r="AZ569" s="1" t="s">
        <v>994</v>
      </c>
      <c r="BA569" s="1">
        <v>1</v>
      </c>
      <c r="BB569" s="1"/>
      <c r="BC569" s="1"/>
      <c r="BD569" s="1"/>
      <c r="BE569" s="147">
        <f t="shared" si="11"/>
        <v>2370886</v>
      </c>
      <c r="BF569" t="s">
        <v>193</v>
      </c>
    </row>
    <row r="570" spans="1:58" ht="15.75" thickBot="1" x14ac:dyDescent="0.3">
      <c r="A570" s="3" t="s">
        <v>405</v>
      </c>
      <c r="B570" s="3" t="s">
        <v>568</v>
      </c>
      <c r="C570" s="4" t="s">
        <v>572</v>
      </c>
      <c r="D570" s="1" t="s">
        <v>917</v>
      </c>
      <c r="E570" s="2"/>
      <c r="F570" s="1">
        <v>80259</v>
      </c>
      <c r="G570" s="1">
        <v>6731816</v>
      </c>
      <c r="H570" s="1">
        <v>1</v>
      </c>
      <c r="I570" s="1">
        <v>100977247</v>
      </c>
      <c r="J570" s="1">
        <v>15</v>
      </c>
      <c r="K570" s="1"/>
      <c r="L570" s="1"/>
      <c r="M570" s="1"/>
      <c r="N570" s="1"/>
      <c r="O570" s="1">
        <v>6731816</v>
      </c>
      <c r="P570" s="1">
        <v>6731816</v>
      </c>
      <c r="Q570" s="1">
        <v>6731816</v>
      </c>
      <c r="R570" s="1">
        <v>6731816</v>
      </c>
      <c r="S570" s="1">
        <v>6731816</v>
      </c>
      <c r="T570" s="1">
        <v>6731816</v>
      </c>
      <c r="U570" s="1">
        <v>6731816</v>
      </c>
      <c r="V570" s="1">
        <v>6731816</v>
      </c>
      <c r="W570" s="1">
        <v>6731816</v>
      </c>
      <c r="X570" s="1">
        <v>6731816</v>
      </c>
      <c r="Y570" s="1">
        <v>6731816</v>
      </c>
      <c r="Z570" s="1">
        <v>6731816</v>
      </c>
      <c r="AA570" s="1">
        <v>6731816</v>
      </c>
      <c r="AB570" s="1">
        <v>6731816</v>
      </c>
      <c r="AC570" s="1">
        <v>6731816</v>
      </c>
      <c r="AD570" s="1"/>
      <c r="AE570" s="1"/>
      <c r="AF570" s="1"/>
      <c r="AG570" s="1"/>
      <c r="AH570" s="1"/>
      <c r="AI570" s="1"/>
      <c r="AJ570" s="1"/>
      <c r="AK570" s="1"/>
      <c r="AL570" s="1"/>
      <c r="AM570" s="1"/>
      <c r="AN570" s="1"/>
      <c r="AO570" s="1"/>
      <c r="AP570" s="1"/>
      <c r="AQ570" s="1"/>
      <c r="AR570" s="1" t="s">
        <v>992</v>
      </c>
      <c r="AS570" s="1" t="s">
        <v>914</v>
      </c>
      <c r="AT570" s="1" t="s">
        <v>915</v>
      </c>
      <c r="AU570" s="1" t="s">
        <v>854</v>
      </c>
      <c r="AV570" s="1"/>
      <c r="AW570" s="1"/>
      <c r="AX570" s="1"/>
      <c r="AY570" s="1" t="s">
        <v>993</v>
      </c>
      <c r="AZ570" s="1" t="s">
        <v>994</v>
      </c>
      <c r="BA570" s="1">
        <v>1</v>
      </c>
      <c r="BB570" s="1"/>
      <c r="BC570" s="1"/>
      <c r="BD570" s="1"/>
      <c r="BE570" s="147">
        <f t="shared" si="11"/>
        <v>100977247</v>
      </c>
      <c r="BF570" t="s">
        <v>193</v>
      </c>
    </row>
    <row r="571" spans="1:58" ht="15.75" thickBot="1" x14ac:dyDescent="0.3">
      <c r="A571" s="3" t="s">
        <v>548</v>
      </c>
      <c r="B571" s="3" t="s">
        <v>580</v>
      </c>
      <c r="C571" s="4" t="s">
        <v>572</v>
      </c>
      <c r="D571" s="1" t="s">
        <v>917</v>
      </c>
      <c r="E571" s="2"/>
      <c r="F571" s="1">
        <v>1864</v>
      </c>
      <c r="G571" s="1">
        <v>1654856</v>
      </c>
      <c r="H571" s="1">
        <v>1</v>
      </c>
      <c r="I571" s="1">
        <v>24822834</v>
      </c>
      <c r="J571" s="1">
        <v>15</v>
      </c>
      <c r="K571" s="1"/>
      <c r="L571" s="1"/>
      <c r="M571" s="1"/>
      <c r="N571" s="1"/>
      <c r="O571" s="1">
        <v>1654856</v>
      </c>
      <c r="P571" s="1">
        <v>1654856</v>
      </c>
      <c r="Q571" s="1">
        <v>1654856</v>
      </c>
      <c r="R571" s="1">
        <v>1654856</v>
      </c>
      <c r="S571" s="1">
        <v>1654856</v>
      </c>
      <c r="T571" s="1">
        <v>1654856</v>
      </c>
      <c r="U571" s="1">
        <v>1654856</v>
      </c>
      <c r="V571" s="1">
        <v>1654856</v>
      </c>
      <c r="W571" s="1">
        <v>1654856</v>
      </c>
      <c r="X571" s="1">
        <v>1654856</v>
      </c>
      <c r="Y571" s="1">
        <v>1654856</v>
      </c>
      <c r="Z571" s="1">
        <v>1654856</v>
      </c>
      <c r="AA571" s="1">
        <v>1654856</v>
      </c>
      <c r="AB571" s="1">
        <v>1654856</v>
      </c>
      <c r="AC571" s="1">
        <v>1654856</v>
      </c>
      <c r="AD571" s="1"/>
      <c r="AE571" s="1"/>
      <c r="AF571" s="1"/>
      <c r="AG571" s="1"/>
      <c r="AH571" s="1"/>
      <c r="AI571" s="1"/>
      <c r="AJ571" s="1"/>
      <c r="AK571" s="1"/>
      <c r="AL571" s="1"/>
      <c r="AM571" s="1"/>
      <c r="AN571" s="1"/>
      <c r="AO571" s="1"/>
      <c r="AP571" s="1"/>
      <c r="AQ571" s="1"/>
      <c r="AR571" s="1" t="s">
        <v>992</v>
      </c>
      <c r="AS571" s="1" t="s">
        <v>914</v>
      </c>
      <c r="AT571" s="1" t="s">
        <v>915</v>
      </c>
      <c r="AU571" s="1" t="s">
        <v>854</v>
      </c>
      <c r="AV571" s="1"/>
      <c r="AW571" s="1"/>
      <c r="AX571" s="1"/>
      <c r="AY571" s="1" t="s">
        <v>993</v>
      </c>
      <c r="AZ571" s="1" t="s">
        <v>994</v>
      </c>
      <c r="BA571" s="1">
        <v>1</v>
      </c>
      <c r="BB571" s="1"/>
      <c r="BC571" s="1"/>
      <c r="BD571" s="1"/>
      <c r="BE571" s="147">
        <f t="shared" si="11"/>
        <v>24822834</v>
      </c>
      <c r="BF571" t="s">
        <v>193</v>
      </c>
    </row>
    <row r="572" spans="1:58" ht="15.75" thickBot="1" x14ac:dyDescent="0.3">
      <c r="A572" s="3" t="s">
        <v>603</v>
      </c>
      <c r="B572" s="3" t="s">
        <v>424</v>
      </c>
      <c r="C572" s="4" t="s">
        <v>572</v>
      </c>
      <c r="D572" s="1" t="s">
        <v>917</v>
      </c>
      <c r="E572" s="2"/>
      <c r="F572" s="1">
        <v>1284</v>
      </c>
      <c r="G572" s="1">
        <v>102940</v>
      </c>
      <c r="H572" s="1">
        <v>1</v>
      </c>
      <c r="I572" s="1">
        <v>1544106</v>
      </c>
      <c r="J572" s="1">
        <v>15</v>
      </c>
      <c r="K572" s="1"/>
      <c r="L572" s="1"/>
      <c r="M572" s="1"/>
      <c r="N572" s="1"/>
      <c r="O572" s="1">
        <v>102940</v>
      </c>
      <c r="P572" s="1">
        <v>102940</v>
      </c>
      <c r="Q572" s="1">
        <v>102940</v>
      </c>
      <c r="R572" s="1">
        <v>102940</v>
      </c>
      <c r="S572" s="1">
        <v>102940</v>
      </c>
      <c r="T572" s="1">
        <v>102940</v>
      </c>
      <c r="U572" s="1">
        <v>102940</v>
      </c>
      <c r="V572" s="1">
        <v>102940</v>
      </c>
      <c r="W572" s="1">
        <v>102940</v>
      </c>
      <c r="X572" s="1">
        <v>102940</v>
      </c>
      <c r="Y572" s="1">
        <v>102940</v>
      </c>
      <c r="Z572" s="1">
        <v>102940</v>
      </c>
      <c r="AA572" s="1">
        <v>102940</v>
      </c>
      <c r="AB572" s="1">
        <v>102940</v>
      </c>
      <c r="AC572" s="1">
        <v>102940</v>
      </c>
      <c r="AD572" s="1"/>
      <c r="AE572" s="1"/>
      <c r="AF572" s="1"/>
      <c r="AG572" s="1"/>
      <c r="AH572" s="1"/>
      <c r="AI572" s="1"/>
      <c r="AJ572" s="1"/>
      <c r="AK572" s="1"/>
      <c r="AL572" s="1"/>
      <c r="AM572" s="1"/>
      <c r="AN572" s="1"/>
      <c r="AO572" s="1"/>
      <c r="AP572" s="1"/>
      <c r="AQ572" s="1"/>
      <c r="AR572" s="1" t="s">
        <v>992</v>
      </c>
      <c r="AS572" s="1" t="s">
        <v>914</v>
      </c>
      <c r="AT572" s="1" t="s">
        <v>915</v>
      </c>
      <c r="AU572" s="1" t="s">
        <v>854</v>
      </c>
      <c r="AV572" s="1"/>
      <c r="AW572" s="1"/>
      <c r="AX572" s="1"/>
      <c r="AY572" s="1" t="s">
        <v>993</v>
      </c>
      <c r="AZ572" s="1" t="s">
        <v>994</v>
      </c>
      <c r="BA572" s="1">
        <v>1</v>
      </c>
      <c r="BB572" s="1"/>
      <c r="BC572" s="1"/>
      <c r="BD572" s="1"/>
      <c r="BE572" s="147">
        <f t="shared" si="11"/>
        <v>1544106</v>
      </c>
      <c r="BF572" t="s">
        <v>193</v>
      </c>
    </row>
    <row r="573" spans="1:58" ht="15.75" thickBot="1" x14ac:dyDescent="0.3">
      <c r="A573" s="3" t="s">
        <v>548</v>
      </c>
      <c r="B573" s="3" t="s">
        <v>602</v>
      </c>
      <c r="C573" s="4" t="s">
        <v>572</v>
      </c>
      <c r="D573" s="1" t="s">
        <v>917</v>
      </c>
      <c r="E573" s="2"/>
      <c r="F573" s="1">
        <v>378</v>
      </c>
      <c r="G573" s="1">
        <v>36462</v>
      </c>
      <c r="H573" s="1">
        <v>1</v>
      </c>
      <c r="I573" s="1">
        <v>546933</v>
      </c>
      <c r="J573" s="1">
        <v>15</v>
      </c>
      <c r="K573" s="1"/>
      <c r="L573" s="1"/>
      <c r="M573" s="1"/>
      <c r="N573" s="1"/>
      <c r="O573" s="1">
        <v>36462</v>
      </c>
      <c r="P573" s="1">
        <v>36462</v>
      </c>
      <c r="Q573" s="1">
        <v>36462</v>
      </c>
      <c r="R573" s="1">
        <v>36462</v>
      </c>
      <c r="S573" s="1">
        <v>36462</v>
      </c>
      <c r="T573" s="1">
        <v>36462</v>
      </c>
      <c r="U573" s="1">
        <v>36462</v>
      </c>
      <c r="V573" s="1">
        <v>36462</v>
      </c>
      <c r="W573" s="1">
        <v>36462</v>
      </c>
      <c r="X573" s="1">
        <v>36462</v>
      </c>
      <c r="Y573" s="1">
        <v>36462</v>
      </c>
      <c r="Z573" s="1">
        <v>36462</v>
      </c>
      <c r="AA573" s="1">
        <v>36462</v>
      </c>
      <c r="AB573" s="1">
        <v>36462</v>
      </c>
      <c r="AC573" s="1">
        <v>36462</v>
      </c>
      <c r="AD573" s="1"/>
      <c r="AE573" s="1"/>
      <c r="AF573" s="1"/>
      <c r="AG573" s="1"/>
      <c r="AH573" s="1"/>
      <c r="AI573" s="1"/>
      <c r="AJ573" s="1"/>
      <c r="AK573" s="1"/>
      <c r="AL573" s="1"/>
      <c r="AM573" s="1"/>
      <c r="AN573" s="1"/>
      <c r="AO573" s="1"/>
      <c r="AP573" s="1"/>
      <c r="AQ573" s="1"/>
      <c r="AR573" s="1" t="s">
        <v>992</v>
      </c>
      <c r="AS573" s="1" t="s">
        <v>914</v>
      </c>
      <c r="AT573" s="1" t="s">
        <v>915</v>
      </c>
      <c r="AU573" s="1" t="s">
        <v>854</v>
      </c>
      <c r="AV573" s="1"/>
      <c r="AW573" s="1"/>
      <c r="AX573" s="1"/>
      <c r="AY573" s="1" t="s">
        <v>993</v>
      </c>
      <c r="AZ573" s="1" t="s">
        <v>994</v>
      </c>
      <c r="BA573" s="1">
        <v>1</v>
      </c>
      <c r="BB573" s="1"/>
      <c r="BC573" s="1"/>
      <c r="BD573" s="1"/>
      <c r="BE573" s="147">
        <f t="shared" si="11"/>
        <v>546933</v>
      </c>
      <c r="BF573" t="s">
        <v>193</v>
      </c>
    </row>
    <row r="574" spans="1:58" ht="15.75" thickBot="1" x14ac:dyDescent="0.3">
      <c r="A574" s="3" t="s">
        <v>427</v>
      </c>
      <c r="B574" s="3" t="s">
        <v>427</v>
      </c>
      <c r="C574" s="4" t="s">
        <v>572</v>
      </c>
      <c r="D574" s="1" t="s">
        <v>917</v>
      </c>
      <c r="E574" s="2"/>
      <c r="F574" s="1">
        <v>34</v>
      </c>
      <c r="G574" s="1">
        <v>15484</v>
      </c>
      <c r="H574" s="1">
        <v>1</v>
      </c>
      <c r="I574" s="1">
        <v>232253</v>
      </c>
      <c r="J574" s="1">
        <v>15</v>
      </c>
      <c r="K574" s="1"/>
      <c r="L574" s="1"/>
      <c r="M574" s="1"/>
      <c r="N574" s="1"/>
      <c r="O574" s="1">
        <v>15484</v>
      </c>
      <c r="P574" s="1">
        <v>15484</v>
      </c>
      <c r="Q574" s="1">
        <v>15484</v>
      </c>
      <c r="R574" s="1">
        <v>15484</v>
      </c>
      <c r="S574" s="1">
        <v>15484</v>
      </c>
      <c r="T574" s="1">
        <v>15484</v>
      </c>
      <c r="U574" s="1">
        <v>15484</v>
      </c>
      <c r="V574" s="1">
        <v>15484</v>
      </c>
      <c r="W574" s="1">
        <v>15484</v>
      </c>
      <c r="X574" s="1">
        <v>15484</v>
      </c>
      <c r="Y574" s="1">
        <v>15484</v>
      </c>
      <c r="Z574" s="1">
        <v>15484</v>
      </c>
      <c r="AA574" s="1">
        <v>15484</v>
      </c>
      <c r="AB574" s="1">
        <v>15484</v>
      </c>
      <c r="AC574" s="1">
        <v>15484</v>
      </c>
      <c r="AD574" s="1"/>
      <c r="AE574" s="1"/>
      <c r="AF574" s="1"/>
      <c r="AG574" s="1"/>
      <c r="AH574" s="1"/>
      <c r="AI574" s="1"/>
      <c r="AJ574" s="1"/>
      <c r="AK574" s="1"/>
      <c r="AL574" s="1"/>
      <c r="AM574" s="1"/>
      <c r="AN574" s="1"/>
      <c r="AO574" s="1"/>
      <c r="AP574" s="1"/>
      <c r="AQ574" s="1"/>
      <c r="AR574" s="1" t="s">
        <v>992</v>
      </c>
      <c r="AS574" s="1" t="s">
        <v>914</v>
      </c>
      <c r="AT574" s="1" t="s">
        <v>915</v>
      </c>
      <c r="AU574" s="1" t="s">
        <v>854</v>
      </c>
      <c r="AV574" s="1"/>
      <c r="AW574" s="1"/>
      <c r="AX574" s="1"/>
      <c r="AY574" s="1" t="s">
        <v>993</v>
      </c>
      <c r="AZ574" s="1" t="s">
        <v>994</v>
      </c>
      <c r="BA574" s="1">
        <v>1</v>
      </c>
      <c r="BB574" s="1"/>
      <c r="BC574" s="1"/>
      <c r="BD574" s="1"/>
      <c r="BE574" s="147">
        <f t="shared" si="11"/>
        <v>232253</v>
      </c>
      <c r="BF574" t="s">
        <v>193</v>
      </c>
    </row>
    <row r="575" spans="1:58" ht="15.75" thickBot="1" x14ac:dyDescent="0.3">
      <c r="A575" s="3" t="s">
        <v>604</v>
      </c>
      <c r="B575" s="3" t="s">
        <v>605</v>
      </c>
      <c r="C575" s="4" t="s">
        <v>572</v>
      </c>
      <c r="D575" s="1" t="s">
        <v>917</v>
      </c>
      <c r="E575" s="2"/>
      <c r="F575" s="1">
        <v>2382</v>
      </c>
      <c r="G575" s="1">
        <v>5798</v>
      </c>
      <c r="H575" s="1">
        <v>1</v>
      </c>
      <c r="I575" s="1">
        <v>86974</v>
      </c>
      <c r="J575" s="1">
        <v>15</v>
      </c>
      <c r="K575" s="1"/>
      <c r="L575" s="1"/>
      <c r="M575" s="1"/>
      <c r="N575" s="1"/>
      <c r="O575" s="1">
        <v>5798</v>
      </c>
      <c r="P575" s="1">
        <v>5798</v>
      </c>
      <c r="Q575" s="1">
        <v>5798</v>
      </c>
      <c r="R575" s="1">
        <v>5798</v>
      </c>
      <c r="S575" s="1">
        <v>5798</v>
      </c>
      <c r="T575" s="1">
        <v>5798</v>
      </c>
      <c r="U575" s="1">
        <v>5798</v>
      </c>
      <c r="V575" s="1">
        <v>5798</v>
      </c>
      <c r="W575" s="1">
        <v>5798</v>
      </c>
      <c r="X575" s="1">
        <v>5798</v>
      </c>
      <c r="Y575" s="1">
        <v>5798</v>
      </c>
      <c r="Z575" s="1">
        <v>5798</v>
      </c>
      <c r="AA575" s="1">
        <v>5798</v>
      </c>
      <c r="AB575" s="1">
        <v>5798</v>
      </c>
      <c r="AC575" s="1">
        <v>5798</v>
      </c>
      <c r="AD575" s="1"/>
      <c r="AE575" s="1"/>
      <c r="AF575" s="1"/>
      <c r="AG575" s="1"/>
      <c r="AH575" s="1"/>
      <c r="AI575" s="1"/>
      <c r="AJ575" s="1"/>
      <c r="AK575" s="1"/>
      <c r="AL575" s="1"/>
      <c r="AM575" s="1"/>
      <c r="AN575" s="1"/>
      <c r="AO575" s="1"/>
      <c r="AP575" s="1"/>
      <c r="AQ575" s="1"/>
      <c r="AR575" s="1" t="s">
        <v>992</v>
      </c>
      <c r="AS575" s="1" t="s">
        <v>914</v>
      </c>
      <c r="AT575" s="1" t="s">
        <v>915</v>
      </c>
      <c r="AU575" s="1" t="s">
        <v>854</v>
      </c>
      <c r="AV575" s="1"/>
      <c r="AW575" s="1"/>
      <c r="AX575" s="1"/>
      <c r="AY575" s="1" t="s">
        <v>993</v>
      </c>
      <c r="AZ575" s="1" t="s">
        <v>994</v>
      </c>
      <c r="BA575" s="1">
        <v>1</v>
      </c>
      <c r="BB575" s="1"/>
      <c r="BC575" s="1"/>
      <c r="BD575" s="1"/>
      <c r="BE575" s="147">
        <f t="shared" si="11"/>
        <v>86974</v>
      </c>
      <c r="BF575" t="s">
        <v>193</v>
      </c>
    </row>
    <row r="576" spans="1:58" ht="15.75" thickBot="1" x14ac:dyDescent="0.3">
      <c r="A576" s="3" t="s">
        <v>548</v>
      </c>
      <c r="B576" s="3" t="s">
        <v>601</v>
      </c>
      <c r="C576" s="4" t="s">
        <v>572</v>
      </c>
      <c r="D576" s="1" t="s">
        <v>917</v>
      </c>
      <c r="E576" s="2"/>
      <c r="F576" s="1">
        <v>77</v>
      </c>
      <c r="G576" s="1">
        <v>5382</v>
      </c>
      <c r="H576" s="1">
        <v>1</v>
      </c>
      <c r="I576" s="1">
        <v>80736</v>
      </c>
      <c r="J576" s="1">
        <v>15</v>
      </c>
      <c r="K576" s="1"/>
      <c r="L576" s="1"/>
      <c r="M576" s="1"/>
      <c r="N576" s="1"/>
      <c r="O576" s="1">
        <v>5382</v>
      </c>
      <c r="P576" s="1">
        <v>5382</v>
      </c>
      <c r="Q576" s="1">
        <v>5382</v>
      </c>
      <c r="R576" s="1">
        <v>5382</v>
      </c>
      <c r="S576" s="1">
        <v>5382</v>
      </c>
      <c r="T576" s="1">
        <v>5382</v>
      </c>
      <c r="U576" s="1">
        <v>5382</v>
      </c>
      <c r="V576" s="1">
        <v>5382</v>
      </c>
      <c r="W576" s="1">
        <v>5382</v>
      </c>
      <c r="X576" s="1">
        <v>5382</v>
      </c>
      <c r="Y576" s="1">
        <v>5382</v>
      </c>
      <c r="Z576" s="1">
        <v>5382</v>
      </c>
      <c r="AA576" s="1">
        <v>5382</v>
      </c>
      <c r="AB576" s="1">
        <v>5382</v>
      </c>
      <c r="AC576" s="1">
        <v>5382</v>
      </c>
      <c r="AD576" s="1"/>
      <c r="AE576" s="1"/>
      <c r="AF576" s="1"/>
      <c r="AG576" s="1"/>
      <c r="AH576" s="1"/>
      <c r="AI576" s="1"/>
      <c r="AJ576" s="1"/>
      <c r="AK576" s="1"/>
      <c r="AL576" s="1"/>
      <c r="AM576" s="1"/>
      <c r="AN576" s="1"/>
      <c r="AO576" s="1"/>
      <c r="AP576" s="1"/>
      <c r="AQ576" s="1"/>
      <c r="AR576" s="1" t="s">
        <v>992</v>
      </c>
      <c r="AS576" s="1" t="s">
        <v>914</v>
      </c>
      <c r="AT576" s="1" t="s">
        <v>915</v>
      </c>
      <c r="AU576" s="1" t="s">
        <v>854</v>
      </c>
      <c r="AV576" s="1"/>
      <c r="AW576" s="1"/>
      <c r="AX576" s="1"/>
      <c r="AY576" s="1" t="s">
        <v>993</v>
      </c>
      <c r="AZ576" s="1" t="s">
        <v>994</v>
      </c>
      <c r="BA576" s="1">
        <v>1</v>
      </c>
      <c r="BB576" s="1"/>
      <c r="BC576" s="1"/>
      <c r="BD576" s="1"/>
      <c r="BE576" s="147">
        <f t="shared" si="11"/>
        <v>80736</v>
      </c>
      <c r="BF576" t="s">
        <v>193</v>
      </c>
    </row>
    <row r="577" spans="1:58" ht="15.75" thickBot="1" x14ac:dyDescent="0.3">
      <c r="A577" s="3" t="s">
        <v>405</v>
      </c>
      <c r="B577" s="3" t="s">
        <v>570</v>
      </c>
      <c r="C577" s="4" t="s">
        <v>572</v>
      </c>
      <c r="D577" s="1" t="s">
        <v>917</v>
      </c>
      <c r="E577" s="2"/>
      <c r="F577" s="1">
        <v>363</v>
      </c>
      <c r="G577" s="1">
        <v>1011</v>
      </c>
      <c r="H577" s="1">
        <v>1</v>
      </c>
      <c r="I577" s="1">
        <v>15170</v>
      </c>
      <c r="J577" s="1">
        <v>15</v>
      </c>
      <c r="K577" s="1"/>
      <c r="L577" s="1"/>
      <c r="M577" s="1"/>
      <c r="N577" s="1"/>
      <c r="O577" s="1">
        <v>1011</v>
      </c>
      <c r="P577" s="1">
        <v>1011</v>
      </c>
      <c r="Q577" s="1">
        <v>1011</v>
      </c>
      <c r="R577" s="1">
        <v>1011</v>
      </c>
      <c r="S577" s="1">
        <v>1011</v>
      </c>
      <c r="T577" s="1">
        <v>1011</v>
      </c>
      <c r="U577" s="1">
        <v>1011</v>
      </c>
      <c r="V577" s="1">
        <v>1011</v>
      </c>
      <c r="W577" s="1">
        <v>1011</v>
      </c>
      <c r="X577" s="1">
        <v>1011</v>
      </c>
      <c r="Y577" s="1">
        <v>1011</v>
      </c>
      <c r="Z577" s="1">
        <v>1011</v>
      </c>
      <c r="AA577" s="1">
        <v>1011</v>
      </c>
      <c r="AB577" s="1">
        <v>1011</v>
      </c>
      <c r="AC577" s="1">
        <v>1011</v>
      </c>
      <c r="AD577" s="1"/>
      <c r="AE577" s="1"/>
      <c r="AF577" s="1"/>
      <c r="AG577" s="1"/>
      <c r="AH577" s="1"/>
      <c r="AI577" s="1"/>
      <c r="AJ577" s="1"/>
      <c r="AK577" s="1"/>
      <c r="AL577" s="1"/>
      <c r="AM577" s="1"/>
      <c r="AN577" s="1"/>
      <c r="AO577" s="1"/>
      <c r="AP577" s="1"/>
      <c r="AQ577" s="1"/>
      <c r="AR577" s="1" t="s">
        <v>992</v>
      </c>
      <c r="AS577" s="1" t="s">
        <v>914</v>
      </c>
      <c r="AT577" s="1" t="s">
        <v>915</v>
      </c>
      <c r="AU577" s="1" t="s">
        <v>854</v>
      </c>
      <c r="AV577" s="1"/>
      <c r="AW577" s="1"/>
      <c r="AX577" s="1"/>
      <c r="AY577" s="1" t="s">
        <v>993</v>
      </c>
      <c r="AZ577" s="1" t="s">
        <v>994</v>
      </c>
      <c r="BA577" s="1">
        <v>1</v>
      </c>
      <c r="BB577" s="1"/>
      <c r="BC577" s="1"/>
      <c r="BD577" s="1"/>
      <c r="BE577" s="147">
        <f t="shared" si="11"/>
        <v>15170</v>
      </c>
      <c r="BF577" t="s">
        <v>193</v>
      </c>
    </row>
    <row r="578" spans="1:58" ht="15.75" thickBot="1" x14ac:dyDescent="0.3">
      <c r="A578" s="3" t="s">
        <v>207</v>
      </c>
      <c r="B578" s="3" t="s">
        <v>634</v>
      </c>
      <c r="C578" s="4" t="s">
        <v>220</v>
      </c>
      <c r="D578" s="1" t="s">
        <v>917</v>
      </c>
      <c r="E578" s="2"/>
      <c r="F578" s="1">
        <v>5</v>
      </c>
      <c r="G578" s="1">
        <v>257838</v>
      </c>
      <c r="H578" s="1">
        <v>1</v>
      </c>
      <c r="I578" s="1">
        <v>3867563</v>
      </c>
      <c r="J578" s="1">
        <v>15</v>
      </c>
      <c r="K578" s="1"/>
      <c r="L578" s="1"/>
      <c r="M578" s="1"/>
      <c r="N578" s="1"/>
      <c r="O578" s="1">
        <v>257838</v>
      </c>
      <c r="P578" s="1">
        <v>257838</v>
      </c>
      <c r="Q578" s="1">
        <v>257838</v>
      </c>
      <c r="R578" s="1">
        <v>257838</v>
      </c>
      <c r="S578" s="1">
        <v>257838</v>
      </c>
      <c r="T578" s="1">
        <v>257838</v>
      </c>
      <c r="U578" s="1">
        <v>257838</v>
      </c>
      <c r="V578" s="1">
        <v>257838</v>
      </c>
      <c r="W578" s="1">
        <v>257838</v>
      </c>
      <c r="X578" s="1">
        <v>257838</v>
      </c>
      <c r="Y578" s="1">
        <v>257838</v>
      </c>
      <c r="Z578" s="1">
        <v>257838</v>
      </c>
      <c r="AA578" s="1">
        <v>257838</v>
      </c>
      <c r="AB578" s="1">
        <v>257838</v>
      </c>
      <c r="AC578" s="1">
        <v>257838</v>
      </c>
      <c r="AD578" s="1"/>
      <c r="AE578" s="1"/>
      <c r="AF578" s="1"/>
      <c r="AG578" s="1"/>
      <c r="AH578" s="1"/>
      <c r="AI578" s="1"/>
      <c r="AJ578" s="1"/>
      <c r="AK578" s="1"/>
      <c r="AL578" s="1"/>
      <c r="AM578" s="1"/>
      <c r="AN578" s="1"/>
      <c r="AO578" s="1"/>
      <c r="AP578" s="1"/>
      <c r="AQ578" s="1"/>
      <c r="AR578" s="1" t="s">
        <v>992</v>
      </c>
      <c r="AS578" s="1" t="s">
        <v>924</v>
      </c>
      <c r="AT578" s="1" t="s">
        <v>925</v>
      </c>
      <c r="AU578" s="1" t="s">
        <v>854</v>
      </c>
      <c r="AV578" s="1" t="s">
        <v>845</v>
      </c>
      <c r="AW578" s="1" t="s">
        <v>845</v>
      </c>
      <c r="AX578" s="1" t="s">
        <v>844</v>
      </c>
      <c r="AY578" s="1" t="s">
        <v>993</v>
      </c>
      <c r="AZ578" s="1" t="s">
        <v>994</v>
      </c>
      <c r="BA578" s="1">
        <v>1</v>
      </c>
      <c r="BB578" s="1"/>
      <c r="BC578" s="1"/>
      <c r="BD578" s="1"/>
      <c r="BE578" s="147">
        <f t="shared" si="11"/>
        <v>3867563</v>
      </c>
      <c r="BF578" t="s">
        <v>193</v>
      </c>
    </row>
    <row r="579" spans="1:58" ht="15.75" thickBot="1" x14ac:dyDescent="0.3">
      <c r="A579" s="3" t="s">
        <v>405</v>
      </c>
      <c r="B579" s="3" t="s">
        <v>668</v>
      </c>
      <c r="C579" s="4" t="s">
        <v>661</v>
      </c>
      <c r="D579" s="1" t="s">
        <v>917</v>
      </c>
      <c r="E579" s="2"/>
      <c r="F579" s="1">
        <v>1932</v>
      </c>
      <c r="G579" s="1">
        <v>179003</v>
      </c>
      <c r="H579" s="1">
        <v>1</v>
      </c>
      <c r="I579" s="1">
        <v>2685040</v>
      </c>
      <c r="J579" s="1">
        <v>15</v>
      </c>
      <c r="K579" s="1"/>
      <c r="L579" s="1"/>
      <c r="M579" s="1"/>
      <c r="N579" s="1"/>
      <c r="O579" s="1">
        <v>179003</v>
      </c>
      <c r="P579" s="1">
        <v>179003</v>
      </c>
      <c r="Q579" s="1">
        <v>179003</v>
      </c>
      <c r="R579" s="1">
        <v>179003</v>
      </c>
      <c r="S579" s="1">
        <v>179003</v>
      </c>
      <c r="T579" s="1">
        <v>179003</v>
      </c>
      <c r="U579" s="1">
        <v>179003</v>
      </c>
      <c r="V579" s="1">
        <v>179003</v>
      </c>
      <c r="W579" s="1">
        <v>179003</v>
      </c>
      <c r="X579" s="1">
        <v>179003</v>
      </c>
      <c r="Y579" s="1">
        <v>179003</v>
      </c>
      <c r="Z579" s="1">
        <v>179003</v>
      </c>
      <c r="AA579" s="1">
        <v>179003</v>
      </c>
      <c r="AB579" s="1">
        <v>179003</v>
      </c>
      <c r="AC579" s="1">
        <v>179003</v>
      </c>
      <c r="AD579" s="1"/>
      <c r="AE579" s="1"/>
      <c r="AF579" s="1"/>
      <c r="AG579" s="1"/>
      <c r="AH579" s="1"/>
      <c r="AI579" s="1"/>
      <c r="AJ579" s="1"/>
      <c r="AK579" s="1"/>
      <c r="AL579" s="1"/>
      <c r="AM579" s="1"/>
      <c r="AN579" s="1"/>
      <c r="AO579" s="1"/>
      <c r="AP579" s="1"/>
      <c r="AQ579" s="1"/>
      <c r="AR579" s="1" t="s">
        <v>992</v>
      </c>
      <c r="AS579" s="1" t="s">
        <v>927</v>
      </c>
      <c r="AT579" s="1" t="s">
        <v>928</v>
      </c>
      <c r="AU579" s="1" t="s">
        <v>854</v>
      </c>
      <c r="AV579" s="1" t="s">
        <v>937</v>
      </c>
      <c r="AW579" s="1" t="s">
        <v>937</v>
      </c>
      <c r="AX579" s="1" t="s">
        <v>877</v>
      </c>
      <c r="AY579" s="1" t="s">
        <v>993</v>
      </c>
      <c r="AZ579" s="1" t="s">
        <v>994</v>
      </c>
      <c r="BA579" s="1">
        <v>1</v>
      </c>
      <c r="BB579" s="1"/>
      <c r="BC579" s="1"/>
      <c r="BD579" s="1"/>
      <c r="BE579" s="147">
        <f t="shared" ref="BE579:BE642" si="12">I579/H579</f>
        <v>2685040</v>
      </c>
      <c r="BF579" t="s">
        <v>193</v>
      </c>
    </row>
    <row r="580" spans="1:58" ht="15.75" thickBot="1" x14ac:dyDescent="0.3">
      <c r="A580" s="3" t="s">
        <v>215</v>
      </c>
      <c r="B580" s="3" t="s">
        <v>730</v>
      </c>
      <c r="C580" s="4" t="s">
        <v>714</v>
      </c>
      <c r="D580" s="1" t="s">
        <v>917</v>
      </c>
      <c r="E580" s="2"/>
      <c r="F580" s="1">
        <v>1178</v>
      </c>
      <c r="G580" s="1">
        <v>119779</v>
      </c>
      <c r="H580" s="1">
        <v>1</v>
      </c>
      <c r="I580" s="1">
        <v>1796678</v>
      </c>
      <c r="J580" s="1">
        <v>15</v>
      </c>
      <c r="K580" s="1"/>
      <c r="L580" s="1"/>
      <c r="M580" s="1"/>
      <c r="N580" s="1"/>
      <c r="O580" s="1">
        <v>119779</v>
      </c>
      <c r="P580" s="1">
        <v>119779</v>
      </c>
      <c r="Q580" s="1">
        <v>119779</v>
      </c>
      <c r="R580" s="1">
        <v>119779</v>
      </c>
      <c r="S580" s="1">
        <v>119779</v>
      </c>
      <c r="T580" s="1">
        <v>119779</v>
      </c>
      <c r="U580" s="1">
        <v>119779</v>
      </c>
      <c r="V580" s="1">
        <v>119779</v>
      </c>
      <c r="W580" s="1">
        <v>119779</v>
      </c>
      <c r="X580" s="1">
        <v>119779</v>
      </c>
      <c r="Y580" s="1">
        <v>119779</v>
      </c>
      <c r="Z580" s="1">
        <v>119779</v>
      </c>
      <c r="AA580" s="1">
        <v>119779</v>
      </c>
      <c r="AB580" s="1">
        <v>119779</v>
      </c>
      <c r="AC580" s="1">
        <v>119779</v>
      </c>
      <c r="AD580" s="1"/>
      <c r="AE580" s="1"/>
      <c r="AF580" s="1"/>
      <c r="AG580" s="1"/>
      <c r="AH580" s="1"/>
      <c r="AI580" s="1"/>
      <c r="AJ580" s="1"/>
      <c r="AK580" s="1"/>
      <c r="AL580" s="1"/>
      <c r="AM580" s="1"/>
      <c r="AN580" s="1"/>
      <c r="AO580" s="1"/>
      <c r="AP580" s="1"/>
      <c r="AQ580" s="1"/>
      <c r="AR580" s="1" t="s">
        <v>992</v>
      </c>
      <c r="AS580" s="1" t="s">
        <v>952</v>
      </c>
      <c r="AT580" s="1" t="s">
        <v>953</v>
      </c>
      <c r="AU580" s="1" t="s">
        <v>854</v>
      </c>
      <c r="AV580" s="1" t="s">
        <v>957</v>
      </c>
      <c r="AW580" s="1" t="s">
        <v>957</v>
      </c>
      <c r="AX580" s="1" t="s">
        <v>877</v>
      </c>
      <c r="AY580" s="1" t="s">
        <v>993</v>
      </c>
      <c r="AZ580" s="1" t="s">
        <v>994</v>
      </c>
      <c r="BA580" s="1">
        <v>1</v>
      </c>
      <c r="BB580" s="1"/>
      <c r="BC580" s="1"/>
      <c r="BD580" s="1"/>
      <c r="BE580" s="147">
        <f t="shared" si="12"/>
        <v>1796678</v>
      </c>
      <c r="BF580" t="s">
        <v>193</v>
      </c>
    </row>
    <row r="581" spans="1:58" ht="15.75" thickBot="1" x14ac:dyDescent="0.3">
      <c r="A581" s="3" t="s">
        <v>215</v>
      </c>
      <c r="B581" s="3" t="s">
        <v>730</v>
      </c>
      <c r="C581" s="4" t="s">
        <v>715</v>
      </c>
      <c r="D581" s="1" t="s">
        <v>917</v>
      </c>
      <c r="E581" s="2"/>
      <c r="F581" s="1">
        <v>670</v>
      </c>
      <c r="G581" s="1">
        <v>167686</v>
      </c>
      <c r="H581" s="1">
        <v>1</v>
      </c>
      <c r="I581" s="1">
        <v>2515290</v>
      </c>
      <c r="J581" s="1">
        <v>15</v>
      </c>
      <c r="K581" s="1"/>
      <c r="L581" s="1"/>
      <c r="M581" s="1"/>
      <c r="N581" s="1"/>
      <c r="O581" s="1">
        <v>167686</v>
      </c>
      <c r="P581" s="1">
        <v>167686</v>
      </c>
      <c r="Q581" s="1">
        <v>167686</v>
      </c>
      <c r="R581" s="1">
        <v>167686</v>
      </c>
      <c r="S581" s="1">
        <v>167686</v>
      </c>
      <c r="T581" s="1">
        <v>167686</v>
      </c>
      <c r="U581" s="1">
        <v>167686</v>
      </c>
      <c r="V581" s="1">
        <v>167686</v>
      </c>
      <c r="W581" s="1">
        <v>167686</v>
      </c>
      <c r="X581" s="1">
        <v>167686</v>
      </c>
      <c r="Y581" s="1">
        <v>167686</v>
      </c>
      <c r="Z581" s="1">
        <v>167686</v>
      </c>
      <c r="AA581" s="1">
        <v>167686</v>
      </c>
      <c r="AB581" s="1">
        <v>167686</v>
      </c>
      <c r="AC581" s="1">
        <v>167686</v>
      </c>
      <c r="AD581" s="1"/>
      <c r="AE581" s="1"/>
      <c r="AF581" s="1"/>
      <c r="AG581" s="1"/>
      <c r="AH581" s="1"/>
      <c r="AI581" s="1"/>
      <c r="AJ581" s="1"/>
      <c r="AK581" s="1"/>
      <c r="AL581" s="1"/>
      <c r="AM581" s="1"/>
      <c r="AN581" s="1"/>
      <c r="AO581" s="1"/>
      <c r="AP581" s="1"/>
      <c r="AQ581" s="1"/>
      <c r="AR581" s="1" t="s">
        <v>992</v>
      </c>
      <c r="AS581" s="1" t="s">
        <v>952</v>
      </c>
      <c r="AT581" s="1" t="s">
        <v>953</v>
      </c>
      <c r="AU581" s="1" t="s">
        <v>854</v>
      </c>
      <c r="AV581" s="1" t="s">
        <v>957</v>
      </c>
      <c r="AW581" s="1" t="s">
        <v>957</v>
      </c>
      <c r="AX581" s="1" t="s">
        <v>877</v>
      </c>
      <c r="AY581" s="1" t="s">
        <v>993</v>
      </c>
      <c r="AZ581" s="1" t="s">
        <v>994</v>
      </c>
      <c r="BA581" s="1">
        <v>1</v>
      </c>
      <c r="BB581" s="1"/>
      <c r="BC581" s="1"/>
      <c r="BD581" s="1"/>
      <c r="BE581" s="147">
        <f t="shared" si="12"/>
        <v>2515290</v>
      </c>
      <c r="BF581" t="s">
        <v>193</v>
      </c>
    </row>
    <row r="582" spans="1:58" ht="15.75" thickBot="1" x14ac:dyDescent="0.3">
      <c r="A582" s="3" t="s">
        <v>215</v>
      </c>
      <c r="B582" s="3" t="s">
        <v>730</v>
      </c>
      <c r="C582" s="4" t="s">
        <v>716</v>
      </c>
      <c r="D582" s="1" t="s">
        <v>917</v>
      </c>
      <c r="E582" s="2"/>
      <c r="F582" s="1">
        <v>279</v>
      </c>
      <c r="G582" s="1">
        <v>70234</v>
      </c>
      <c r="H582" s="1">
        <v>1</v>
      </c>
      <c r="I582" s="1">
        <v>1053511</v>
      </c>
      <c r="J582" s="1">
        <v>15</v>
      </c>
      <c r="K582" s="1"/>
      <c r="L582" s="1"/>
      <c r="M582" s="1"/>
      <c r="N582" s="1"/>
      <c r="O582" s="1">
        <v>70234</v>
      </c>
      <c r="P582" s="1">
        <v>70234</v>
      </c>
      <c r="Q582" s="1">
        <v>70234</v>
      </c>
      <c r="R582" s="1">
        <v>70234</v>
      </c>
      <c r="S582" s="1">
        <v>70234</v>
      </c>
      <c r="T582" s="1">
        <v>70234</v>
      </c>
      <c r="U582" s="1">
        <v>70234</v>
      </c>
      <c r="V582" s="1">
        <v>70234</v>
      </c>
      <c r="W582" s="1">
        <v>70234</v>
      </c>
      <c r="X582" s="1">
        <v>70234</v>
      </c>
      <c r="Y582" s="1">
        <v>70234</v>
      </c>
      <c r="Z582" s="1">
        <v>70234</v>
      </c>
      <c r="AA582" s="1">
        <v>70234</v>
      </c>
      <c r="AB582" s="1">
        <v>70234</v>
      </c>
      <c r="AC582" s="1">
        <v>70234</v>
      </c>
      <c r="AD582" s="1"/>
      <c r="AE582" s="1"/>
      <c r="AF582" s="1"/>
      <c r="AG582" s="1"/>
      <c r="AH582" s="1"/>
      <c r="AI582" s="1"/>
      <c r="AJ582" s="1"/>
      <c r="AK582" s="1"/>
      <c r="AL582" s="1"/>
      <c r="AM582" s="1"/>
      <c r="AN582" s="1"/>
      <c r="AO582" s="1"/>
      <c r="AP582" s="1"/>
      <c r="AQ582" s="1"/>
      <c r="AR582" s="1" t="s">
        <v>992</v>
      </c>
      <c r="AS582" s="1" t="s">
        <v>952</v>
      </c>
      <c r="AT582" s="1" t="s">
        <v>953</v>
      </c>
      <c r="AU582" s="1" t="s">
        <v>854</v>
      </c>
      <c r="AV582" s="1" t="s">
        <v>957</v>
      </c>
      <c r="AW582" s="1" t="s">
        <v>957</v>
      </c>
      <c r="AX582" s="1" t="s">
        <v>877</v>
      </c>
      <c r="AY582" s="1" t="s">
        <v>993</v>
      </c>
      <c r="AZ582" s="1" t="s">
        <v>994</v>
      </c>
      <c r="BA582" s="1">
        <v>1</v>
      </c>
      <c r="BB582" s="1"/>
      <c r="BC582" s="1"/>
      <c r="BD582" s="1"/>
      <c r="BE582" s="147">
        <f t="shared" si="12"/>
        <v>1053511</v>
      </c>
      <c r="BF582" t="s">
        <v>193</v>
      </c>
    </row>
    <row r="583" spans="1:58" ht="15.75" thickBot="1" x14ac:dyDescent="0.3">
      <c r="A583" s="3" t="s">
        <v>207</v>
      </c>
      <c r="B583" s="3" t="s">
        <v>745</v>
      </c>
      <c r="C583" s="4" t="s">
        <v>715</v>
      </c>
      <c r="D583" s="1" t="s">
        <v>917</v>
      </c>
      <c r="E583" s="2"/>
      <c r="F583" s="1">
        <v>1</v>
      </c>
      <c r="G583" s="1">
        <v>8</v>
      </c>
      <c r="H583" s="1">
        <v>1</v>
      </c>
      <c r="I583" s="1">
        <v>122</v>
      </c>
      <c r="J583" s="1">
        <v>15</v>
      </c>
      <c r="K583" s="1"/>
      <c r="L583" s="1"/>
      <c r="M583" s="1"/>
      <c r="N583" s="1"/>
      <c r="O583" s="1">
        <v>8</v>
      </c>
      <c r="P583" s="1">
        <v>8</v>
      </c>
      <c r="Q583" s="1">
        <v>8</v>
      </c>
      <c r="R583" s="1">
        <v>8</v>
      </c>
      <c r="S583" s="1">
        <v>8</v>
      </c>
      <c r="T583" s="1">
        <v>8</v>
      </c>
      <c r="U583" s="1">
        <v>8</v>
      </c>
      <c r="V583" s="1">
        <v>8</v>
      </c>
      <c r="W583" s="1">
        <v>8</v>
      </c>
      <c r="X583" s="1">
        <v>8</v>
      </c>
      <c r="Y583" s="1">
        <v>8</v>
      </c>
      <c r="Z583" s="1">
        <v>8</v>
      </c>
      <c r="AA583" s="1">
        <v>8</v>
      </c>
      <c r="AB583" s="1">
        <v>8</v>
      </c>
      <c r="AC583" s="1">
        <v>8</v>
      </c>
      <c r="AD583" s="1"/>
      <c r="AE583" s="1"/>
      <c r="AF583" s="1"/>
      <c r="AG583" s="1"/>
      <c r="AH583" s="1"/>
      <c r="AI583" s="1"/>
      <c r="AJ583" s="1"/>
      <c r="AK583" s="1"/>
      <c r="AL583" s="1"/>
      <c r="AM583" s="1"/>
      <c r="AN583" s="1"/>
      <c r="AO583" s="1"/>
      <c r="AP583" s="1"/>
      <c r="AQ583" s="1"/>
      <c r="AR583" s="1" t="s">
        <v>992</v>
      </c>
      <c r="AS583" s="1" t="s">
        <v>952</v>
      </c>
      <c r="AT583" s="1" t="s">
        <v>953</v>
      </c>
      <c r="AU583" s="1" t="s">
        <v>854</v>
      </c>
      <c r="AV583" s="1" t="s">
        <v>957</v>
      </c>
      <c r="AW583" s="1" t="s">
        <v>957</v>
      </c>
      <c r="AX583" s="1" t="s">
        <v>877</v>
      </c>
      <c r="AY583" s="1" t="s">
        <v>993</v>
      </c>
      <c r="AZ583" s="1" t="s">
        <v>994</v>
      </c>
      <c r="BA583" s="1">
        <v>1</v>
      </c>
      <c r="BB583" s="1"/>
      <c r="BC583" s="1"/>
      <c r="BD583" s="1"/>
      <c r="BE583" s="147">
        <f t="shared" si="12"/>
        <v>122</v>
      </c>
      <c r="BF583" t="s">
        <v>193</v>
      </c>
    </row>
    <row r="584" spans="1:58" ht="15.75" thickBot="1" x14ac:dyDescent="0.3">
      <c r="A584" s="3" t="s">
        <v>207</v>
      </c>
      <c r="B584" s="3" t="s">
        <v>745</v>
      </c>
      <c r="C584" s="4" t="s">
        <v>714</v>
      </c>
      <c r="D584" s="1" t="s">
        <v>917</v>
      </c>
      <c r="E584" s="2"/>
      <c r="F584" s="1">
        <v>89</v>
      </c>
      <c r="G584" s="1">
        <v>5148</v>
      </c>
      <c r="H584" s="1">
        <v>1</v>
      </c>
      <c r="I584" s="1">
        <v>76958</v>
      </c>
      <c r="J584" s="1">
        <v>15</v>
      </c>
      <c r="K584" s="1"/>
      <c r="L584" s="1"/>
      <c r="M584" s="1"/>
      <c r="N584" s="1"/>
      <c r="O584" s="1">
        <v>5148</v>
      </c>
      <c r="P584" s="1">
        <v>5148</v>
      </c>
      <c r="Q584" s="1">
        <v>5148</v>
      </c>
      <c r="R584" s="1">
        <v>5148</v>
      </c>
      <c r="S584" s="1">
        <v>5148</v>
      </c>
      <c r="T584" s="1">
        <v>5148</v>
      </c>
      <c r="U584" s="1">
        <v>5148</v>
      </c>
      <c r="V584" s="1">
        <v>5148</v>
      </c>
      <c r="W584" s="1">
        <v>5148</v>
      </c>
      <c r="X584" s="1">
        <v>5148</v>
      </c>
      <c r="Y584" s="1">
        <v>5148</v>
      </c>
      <c r="Z584" s="1">
        <v>5148</v>
      </c>
      <c r="AA584" s="1">
        <v>5148</v>
      </c>
      <c r="AB584" s="1">
        <v>5019</v>
      </c>
      <c r="AC584" s="1">
        <v>5019</v>
      </c>
      <c r="AD584" s="1"/>
      <c r="AE584" s="1"/>
      <c r="AF584" s="1"/>
      <c r="AG584" s="1"/>
      <c r="AH584" s="1"/>
      <c r="AI584" s="1"/>
      <c r="AJ584" s="1"/>
      <c r="AK584" s="1"/>
      <c r="AL584" s="1"/>
      <c r="AM584" s="1"/>
      <c r="AN584" s="1"/>
      <c r="AO584" s="1"/>
      <c r="AP584" s="1"/>
      <c r="AQ584" s="1"/>
      <c r="AR584" s="1" t="s">
        <v>992</v>
      </c>
      <c r="AS584" s="1" t="s">
        <v>952</v>
      </c>
      <c r="AT584" s="1" t="s">
        <v>953</v>
      </c>
      <c r="AU584" s="1" t="s">
        <v>854</v>
      </c>
      <c r="AV584" s="1" t="s">
        <v>957</v>
      </c>
      <c r="AW584" s="1" t="s">
        <v>957</v>
      </c>
      <c r="AX584" s="1" t="s">
        <v>877</v>
      </c>
      <c r="AY584" s="1" t="s">
        <v>993</v>
      </c>
      <c r="AZ584" s="1" t="s">
        <v>994</v>
      </c>
      <c r="BA584" s="1">
        <v>1</v>
      </c>
      <c r="BB584" s="1"/>
      <c r="BC584" s="1"/>
      <c r="BD584" s="1"/>
      <c r="BE584" s="147">
        <f t="shared" si="12"/>
        <v>76958</v>
      </c>
      <c r="BF584" t="s">
        <v>193</v>
      </c>
    </row>
    <row r="585" spans="1:58" ht="15.75" thickBot="1" x14ac:dyDescent="0.3">
      <c r="A585" s="3" t="s">
        <v>607</v>
      </c>
      <c r="B585" s="3" t="s">
        <v>608</v>
      </c>
      <c r="C585" s="4" t="s">
        <v>572</v>
      </c>
      <c r="D585" s="1" t="s">
        <v>917</v>
      </c>
      <c r="E585" s="2"/>
      <c r="F585" s="1">
        <v>1</v>
      </c>
      <c r="G585" s="1">
        <v>2833</v>
      </c>
      <c r="H585" s="1">
        <v>1</v>
      </c>
      <c r="I585" s="1">
        <v>39663</v>
      </c>
      <c r="J585" s="1">
        <v>14</v>
      </c>
      <c r="K585" s="1"/>
      <c r="L585" s="1"/>
      <c r="M585" s="1"/>
      <c r="N585" s="1"/>
      <c r="O585" s="1">
        <v>2833</v>
      </c>
      <c r="P585" s="1">
        <v>2833</v>
      </c>
      <c r="Q585" s="1">
        <v>2833</v>
      </c>
      <c r="R585" s="1">
        <v>2833</v>
      </c>
      <c r="S585" s="1">
        <v>2833</v>
      </c>
      <c r="T585" s="1">
        <v>2833</v>
      </c>
      <c r="U585" s="1">
        <v>2833</v>
      </c>
      <c r="V585" s="1">
        <v>2833</v>
      </c>
      <c r="W585" s="1">
        <v>2833</v>
      </c>
      <c r="X585" s="1">
        <v>2833</v>
      </c>
      <c r="Y585" s="1">
        <v>2833</v>
      </c>
      <c r="Z585" s="1">
        <v>2833</v>
      </c>
      <c r="AA585" s="1">
        <v>2833</v>
      </c>
      <c r="AB585" s="1">
        <v>2833</v>
      </c>
      <c r="AC585" s="1"/>
      <c r="AD585" s="1"/>
      <c r="AE585" s="1"/>
      <c r="AF585" s="1"/>
      <c r="AG585" s="1"/>
      <c r="AH585" s="1"/>
      <c r="AI585" s="1"/>
      <c r="AJ585" s="1"/>
      <c r="AK585" s="1"/>
      <c r="AL585" s="1"/>
      <c r="AM585" s="1"/>
      <c r="AN585" s="1"/>
      <c r="AO585" s="1"/>
      <c r="AP585" s="1"/>
      <c r="AQ585" s="1"/>
      <c r="AR585" s="1" t="s">
        <v>992</v>
      </c>
      <c r="AS585" s="1" t="s">
        <v>914</v>
      </c>
      <c r="AT585" s="1" t="s">
        <v>915</v>
      </c>
      <c r="AU585" s="1" t="s">
        <v>854</v>
      </c>
      <c r="AV585" s="1"/>
      <c r="AW585" s="1"/>
      <c r="AX585" s="1"/>
      <c r="AY585" s="1" t="s">
        <v>993</v>
      </c>
      <c r="AZ585" s="1" t="s">
        <v>994</v>
      </c>
      <c r="BA585" s="1">
        <v>1</v>
      </c>
      <c r="BB585" s="1"/>
      <c r="BC585" s="1"/>
      <c r="BD585" s="1"/>
      <c r="BE585" s="147">
        <f t="shared" si="12"/>
        <v>39663</v>
      </c>
      <c r="BF585" t="s">
        <v>193</v>
      </c>
    </row>
    <row r="586" spans="1:58" ht="15.75" thickBot="1" x14ac:dyDescent="0.3">
      <c r="A586" s="3" t="s">
        <v>254</v>
      </c>
      <c r="B586" s="3" t="s">
        <v>726</v>
      </c>
      <c r="C586" s="4" t="s">
        <v>714</v>
      </c>
      <c r="D586" s="1" t="s">
        <v>917</v>
      </c>
      <c r="E586" s="2"/>
      <c r="F586" s="1">
        <v>4260</v>
      </c>
      <c r="G586" s="1">
        <v>531581</v>
      </c>
      <c r="H586" s="1">
        <v>1</v>
      </c>
      <c r="I586" s="1">
        <v>531581</v>
      </c>
      <c r="J586" s="1">
        <v>14</v>
      </c>
      <c r="K586" s="1"/>
      <c r="L586" s="1"/>
      <c r="M586" s="1"/>
      <c r="N586" s="1"/>
      <c r="O586" s="1">
        <v>531581</v>
      </c>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t="s">
        <v>992</v>
      </c>
      <c r="AS586" s="1" t="s">
        <v>952</v>
      </c>
      <c r="AT586" s="1" t="s">
        <v>953</v>
      </c>
      <c r="AU586" s="1" t="s">
        <v>854</v>
      </c>
      <c r="AV586" s="1" t="s">
        <v>956</v>
      </c>
      <c r="AW586" s="1" t="s">
        <v>956</v>
      </c>
      <c r="AX586" s="1" t="s">
        <v>846</v>
      </c>
      <c r="AY586" s="1" t="s">
        <v>993</v>
      </c>
      <c r="AZ586" s="1" t="s">
        <v>994</v>
      </c>
      <c r="BA586" s="1">
        <v>1</v>
      </c>
      <c r="BB586" s="1"/>
      <c r="BC586" s="1"/>
      <c r="BD586" s="1"/>
      <c r="BE586" s="147">
        <f t="shared" si="12"/>
        <v>531581</v>
      </c>
      <c r="BF586" t="s">
        <v>193</v>
      </c>
    </row>
    <row r="587" spans="1:58" ht="15.75" thickBot="1" x14ac:dyDescent="0.3">
      <c r="A587" s="3" t="s">
        <v>254</v>
      </c>
      <c r="B587" s="3" t="s">
        <v>726</v>
      </c>
      <c r="C587" s="4" t="s">
        <v>715</v>
      </c>
      <c r="D587" s="1" t="s">
        <v>917</v>
      </c>
      <c r="E587" s="2"/>
      <c r="F587" s="1">
        <v>67</v>
      </c>
      <c r="G587" s="1">
        <v>13240</v>
      </c>
      <c r="H587" s="1">
        <v>1</v>
      </c>
      <c r="I587" s="1">
        <v>13240</v>
      </c>
      <c r="J587" s="1">
        <v>14</v>
      </c>
      <c r="K587" s="1"/>
      <c r="L587" s="1"/>
      <c r="M587" s="1"/>
      <c r="N587" s="1"/>
      <c r="O587" s="1">
        <v>13240</v>
      </c>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t="s">
        <v>992</v>
      </c>
      <c r="AS587" s="1" t="s">
        <v>952</v>
      </c>
      <c r="AT587" s="1" t="s">
        <v>953</v>
      </c>
      <c r="AU587" s="1" t="s">
        <v>854</v>
      </c>
      <c r="AV587" s="1" t="s">
        <v>956</v>
      </c>
      <c r="AW587" s="1" t="s">
        <v>956</v>
      </c>
      <c r="AX587" s="1" t="s">
        <v>846</v>
      </c>
      <c r="AY587" s="1" t="s">
        <v>993</v>
      </c>
      <c r="AZ587" s="1" t="s">
        <v>994</v>
      </c>
      <c r="BA587" s="1">
        <v>1</v>
      </c>
      <c r="BB587" s="1"/>
      <c r="BC587" s="1"/>
      <c r="BD587" s="1"/>
      <c r="BE587" s="147">
        <f t="shared" si="12"/>
        <v>13240</v>
      </c>
      <c r="BF587" t="s">
        <v>193</v>
      </c>
    </row>
    <row r="588" spans="1:58" ht="15.75" thickBot="1" x14ac:dyDescent="0.3">
      <c r="A588" s="3" t="s">
        <v>217</v>
      </c>
      <c r="B588" s="3" t="s">
        <v>409</v>
      </c>
      <c r="C588" s="4" t="s">
        <v>220</v>
      </c>
      <c r="D588" s="1" t="s">
        <v>917</v>
      </c>
      <c r="E588" s="2"/>
      <c r="F588" s="1">
        <v>10</v>
      </c>
      <c r="G588" s="1">
        <v>8934</v>
      </c>
      <c r="H588" s="1">
        <v>1</v>
      </c>
      <c r="I588" s="1">
        <v>118315</v>
      </c>
      <c r="J588" s="1">
        <v>13</v>
      </c>
      <c r="K588" s="1"/>
      <c r="L588" s="1"/>
      <c r="M588" s="1"/>
      <c r="N588" s="1"/>
      <c r="O588" s="1">
        <v>8934</v>
      </c>
      <c r="P588" s="1">
        <v>8934</v>
      </c>
      <c r="Q588" s="1">
        <v>8934</v>
      </c>
      <c r="R588" s="1">
        <v>8934</v>
      </c>
      <c r="S588" s="1">
        <v>8934</v>
      </c>
      <c r="T588" s="1">
        <v>8934</v>
      </c>
      <c r="U588" s="1">
        <v>8934</v>
      </c>
      <c r="V588" s="1">
        <v>8934</v>
      </c>
      <c r="W588" s="1">
        <v>8934</v>
      </c>
      <c r="X588" s="1">
        <v>8934</v>
      </c>
      <c r="Y588" s="1">
        <v>8934</v>
      </c>
      <c r="Z588" s="1">
        <v>8934</v>
      </c>
      <c r="AA588" s="1">
        <v>8934</v>
      </c>
      <c r="AB588" s="1">
        <v>2169</v>
      </c>
      <c r="AC588" s="1"/>
      <c r="AD588" s="1"/>
      <c r="AE588" s="1"/>
      <c r="AF588" s="1"/>
      <c r="AG588" s="1"/>
      <c r="AH588" s="1"/>
      <c r="AI588" s="1"/>
      <c r="AJ588" s="1"/>
      <c r="AK588" s="1"/>
      <c r="AL588" s="1"/>
      <c r="AM588" s="1"/>
      <c r="AN588" s="1"/>
      <c r="AO588" s="1"/>
      <c r="AP588" s="1"/>
      <c r="AQ588" s="1"/>
      <c r="AR588" s="1" t="s">
        <v>992</v>
      </c>
      <c r="AS588" s="1" t="s">
        <v>924</v>
      </c>
      <c r="AT588" s="1" t="s">
        <v>925</v>
      </c>
      <c r="AU588" s="1" t="s">
        <v>854</v>
      </c>
      <c r="AV588" s="1" t="s">
        <v>871</v>
      </c>
      <c r="AW588" s="1" t="s">
        <v>871</v>
      </c>
      <c r="AX588" s="1" t="s">
        <v>872</v>
      </c>
      <c r="AY588" s="1" t="s">
        <v>993</v>
      </c>
      <c r="AZ588" s="1" t="s">
        <v>994</v>
      </c>
      <c r="BA588" s="1">
        <v>1</v>
      </c>
      <c r="BB588" s="1"/>
      <c r="BC588" s="1"/>
      <c r="BD588" s="1"/>
      <c r="BE588" s="147">
        <f t="shared" si="12"/>
        <v>118315</v>
      </c>
      <c r="BF588" t="s">
        <v>193</v>
      </c>
    </row>
    <row r="589" spans="1:58" ht="15.75" thickBot="1" x14ac:dyDescent="0.3">
      <c r="A589" s="3" t="s">
        <v>215</v>
      </c>
      <c r="B589" s="3" t="s">
        <v>744</v>
      </c>
      <c r="C589" s="4" t="s">
        <v>716</v>
      </c>
      <c r="D589" s="1" t="s">
        <v>917</v>
      </c>
      <c r="E589" s="2"/>
      <c r="F589" s="1">
        <v>150</v>
      </c>
      <c r="G589" s="1">
        <v>75729</v>
      </c>
      <c r="H589" s="1">
        <v>1</v>
      </c>
      <c r="I589" s="1">
        <v>848855</v>
      </c>
      <c r="J589" s="1">
        <v>13</v>
      </c>
      <c r="K589" s="1"/>
      <c r="L589" s="1"/>
      <c r="M589" s="1"/>
      <c r="N589" s="1"/>
      <c r="O589" s="1">
        <v>75729</v>
      </c>
      <c r="P589" s="1">
        <v>75729</v>
      </c>
      <c r="Q589" s="1">
        <v>75729</v>
      </c>
      <c r="R589" s="1">
        <v>75729</v>
      </c>
      <c r="S589" s="1">
        <v>60660</v>
      </c>
      <c r="T589" s="1">
        <v>60660</v>
      </c>
      <c r="U589" s="1">
        <v>60660</v>
      </c>
      <c r="V589" s="1">
        <v>60660</v>
      </c>
      <c r="W589" s="1">
        <v>60660</v>
      </c>
      <c r="X589" s="1">
        <v>60660</v>
      </c>
      <c r="Y589" s="1">
        <v>60660</v>
      </c>
      <c r="Z589" s="1">
        <v>60660</v>
      </c>
      <c r="AA589" s="1">
        <v>60660</v>
      </c>
      <c r="AB589" s="1"/>
      <c r="AC589" s="1"/>
      <c r="AD589" s="1"/>
      <c r="AE589" s="1"/>
      <c r="AF589" s="1"/>
      <c r="AG589" s="1"/>
      <c r="AH589" s="1"/>
      <c r="AI589" s="1"/>
      <c r="AJ589" s="1"/>
      <c r="AK589" s="1"/>
      <c r="AL589" s="1"/>
      <c r="AM589" s="1"/>
      <c r="AN589" s="1"/>
      <c r="AO589" s="1"/>
      <c r="AP589" s="1"/>
      <c r="AQ589" s="1"/>
      <c r="AR589" s="1" t="s">
        <v>992</v>
      </c>
      <c r="AS589" s="1" t="s">
        <v>952</v>
      </c>
      <c r="AT589" s="1" t="s">
        <v>953</v>
      </c>
      <c r="AU589" s="1" t="s">
        <v>854</v>
      </c>
      <c r="AV589" s="1" t="s">
        <v>876</v>
      </c>
      <c r="AW589" s="1" t="s">
        <v>876</v>
      </c>
      <c r="AX589" s="1" t="s">
        <v>877</v>
      </c>
      <c r="AY589" s="1" t="s">
        <v>993</v>
      </c>
      <c r="AZ589" s="1" t="s">
        <v>994</v>
      </c>
      <c r="BA589" s="1">
        <v>1</v>
      </c>
      <c r="BB589" s="1"/>
      <c r="BC589" s="1"/>
      <c r="BD589" s="1"/>
      <c r="BE589" s="147">
        <f t="shared" si="12"/>
        <v>848855</v>
      </c>
      <c r="BF589" t="s">
        <v>193</v>
      </c>
    </row>
    <row r="590" spans="1:58" ht="15.75" thickBot="1" x14ac:dyDescent="0.3">
      <c r="A590" s="3" t="s">
        <v>215</v>
      </c>
      <c r="B590" s="3" t="s">
        <v>744</v>
      </c>
      <c r="C590" s="4" t="s">
        <v>715</v>
      </c>
      <c r="D590" s="1" t="s">
        <v>917</v>
      </c>
      <c r="E590" s="2"/>
      <c r="F590" s="1">
        <v>59</v>
      </c>
      <c r="G590" s="1">
        <v>22652</v>
      </c>
      <c r="H590" s="1">
        <v>1</v>
      </c>
      <c r="I590" s="1">
        <v>451462</v>
      </c>
      <c r="J590" s="1">
        <v>13</v>
      </c>
      <c r="K590" s="1"/>
      <c r="L590" s="1"/>
      <c r="M590" s="1"/>
      <c r="N590" s="1"/>
      <c r="O590" s="1">
        <v>22652</v>
      </c>
      <c r="P590" s="1">
        <v>22652</v>
      </c>
      <c r="Q590" s="1">
        <v>22652</v>
      </c>
      <c r="R590" s="1">
        <v>22652</v>
      </c>
      <c r="S590" s="1">
        <v>40095</v>
      </c>
      <c r="T590" s="1">
        <v>40095</v>
      </c>
      <c r="U590" s="1">
        <v>40095</v>
      </c>
      <c r="V590" s="1">
        <v>40095</v>
      </c>
      <c r="W590" s="1">
        <v>40095</v>
      </c>
      <c r="X590" s="1">
        <v>40095</v>
      </c>
      <c r="Y590" s="1">
        <v>40095</v>
      </c>
      <c r="Z590" s="1">
        <v>40095</v>
      </c>
      <c r="AA590" s="1">
        <v>40095</v>
      </c>
      <c r="AB590" s="1"/>
      <c r="AC590" s="1"/>
      <c r="AD590" s="1"/>
      <c r="AE590" s="1"/>
      <c r="AF590" s="1"/>
      <c r="AG590" s="1"/>
      <c r="AH590" s="1"/>
      <c r="AI590" s="1"/>
      <c r="AJ590" s="1"/>
      <c r="AK590" s="1"/>
      <c r="AL590" s="1"/>
      <c r="AM590" s="1"/>
      <c r="AN590" s="1"/>
      <c r="AO590" s="1"/>
      <c r="AP590" s="1"/>
      <c r="AQ590" s="1"/>
      <c r="AR590" s="1" t="s">
        <v>992</v>
      </c>
      <c r="AS590" s="1" t="s">
        <v>952</v>
      </c>
      <c r="AT590" s="1" t="s">
        <v>953</v>
      </c>
      <c r="AU590" s="1" t="s">
        <v>854</v>
      </c>
      <c r="AV590" s="1" t="s">
        <v>876</v>
      </c>
      <c r="AW590" s="1" t="s">
        <v>876</v>
      </c>
      <c r="AX590" s="1" t="s">
        <v>877</v>
      </c>
      <c r="AY590" s="1" t="s">
        <v>993</v>
      </c>
      <c r="AZ590" s="1" t="s">
        <v>994</v>
      </c>
      <c r="BA590" s="1">
        <v>1</v>
      </c>
      <c r="BB590" s="1"/>
      <c r="BC590" s="1"/>
      <c r="BD590" s="1"/>
      <c r="BE590" s="147">
        <f t="shared" si="12"/>
        <v>451462</v>
      </c>
      <c r="BF590" t="s">
        <v>193</v>
      </c>
    </row>
    <row r="591" spans="1:58" ht="15.75" thickBot="1" x14ac:dyDescent="0.3">
      <c r="A591" s="3" t="s">
        <v>539</v>
      </c>
      <c r="B591" s="3" t="s">
        <v>391</v>
      </c>
      <c r="C591" s="4" t="s">
        <v>572</v>
      </c>
      <c r="D591" s="1" t="s">
        <v>917</v>
      </c>
      <c r="E591" s="2"/>
      <c r="F591" s="1">
        <v>109</v>
      </c>
      <c r="G591" s="1">
        <v>97580</v>
      </c>
      <c r="H591" s="1">
        <v>1</v>
      </c>
      <c r="I591" s="1">
        <v>1073382</v>
      </c>
      <c r="J591" s="1">
        <v>11</v>
      </c>
      <c r="K591" s="1"/>
      <c r="L591" s="1"/>
      <c r="M591" s="1"/>
      <c r="N591" s="1"/>
      <c r="O591" s="1">
        <v>97580</v>
      </c>
      <c r="P591" s="1">
        <v>97580</v>
      </c>
      <c r="Q591" s="1">
        <v>97580</v>
      </c>
      <c r="R591" s="1">
        <v>97580</v>
      </c>
      <c r="S591" s="1">
        <v>97580</v>
      </c>
      <c r="T591" s="1">
        <v>97580</v>
      </c>
      <c r="U591" s="1">
        <v>97580</v>
      </c>
      <c r="V591" s="1">
        <v>97580</v>
      </c>
      <c r="W591" s="1">
        <v>97580</v>
      </c>
      <c r="X591" s="1">
        <v>97580</v>
      </c>
      <c r="Y591" s="1">
        <v>97580</v>
      </c>
      <c r="Z591" s="1"/>
      <c r="AA591" s="1"/>
      <c r="AB591" s="1"/>
      <c r="AC591" s="1"/>
      <c r="AD591" s="1"/>
      <c r="AE591" s="1"/>
      <c r="AF591" s="1"/>
      <c r="AG591" s="1"/>
      <c r="AH591" s="1"/>
      <c r="AI591" s="1"/>
      <c r="AJ591" s="1"/>
      <c r="AK591" s="1"/>
      <c r="AL591" s="1"/>
      <c r="AM591" s="1"/>
      <c r="AN591" s="1"/>
      <c r="AO591" s="1"/>
      <c r="AP591" s="1"/>
      <c r="AQ591" s="1"/>
      <c r="AR591" s="1" t="s">
        <v>992</v>
      </c>
      <c r="AS591" s="1" t="s">
        <v>914</v>
      </c>
      <c r="AT591" s="1" t="s">
        <v>915</v>
      </c>
      <c r="AU591" s="1" t="s">
        <v>854</v>
      </c>
      <c r="AV591" s="1"/>
      <c r="AW591" s="1"/>
      <c r="AX591" s="1"/>
      <c r="AY591" s="1" t="s">
        <v>993</v>
      </c>
      <c r="AZ591" s="1" t="s">
        <v>994</v>
      </c>
      <c r="BA591" s="1">
        <v>1</v>
      </c>
      <c r="BB591" s="1"/>
      <c r="BC591" s="1"/>
      <c r="BD591" s="1"/>
      <c r="BE591" s="147">
        <f t="shared" si="12"/>
        <v>1073382</v>
      </c>
      <c r="BF591" t="s">
        <v>193</v>
      </c>
    </row>
    <row r="592" spans="1:58" ht="15.75" thickBot="1" x14ac:dyDescent="0.3">
      <c r="A592" s="3" t="s">
        <v>207</v>
      </c>
      <c r="B592" s="3" t="s">
        <v>476</v>
      </c>
      <c r="C592" s="4" t="s">
        <v>685</v>
      </c>
      <c r="D592" s="1" t="s">
        <v>917</v>
      </c>
      <c r="E592" s="2"/>
      <c r="F592" s="1">
        <v>22293</v>
      </c>
      <c r="G592" s="1">
        <v>37777876</v>
      </c>
      <c r="H592" s="62">
        <v>1</v>
      </c>
      <c r="I592" s="1">
        <v>415556637</v>
      </c>
      <c r="J592" s="1">
        <v>11</v>
      </c>
      <c r="K592" s="1"/>
      <c r="L592" s="1"/>
      <c r="M592" s="1"/>
      <c r="N592" s="1"/>
      <c r="O592" s="1">
        <v>37777876</v>
      </c>
      <c r="P592" s="1">
        <v>37777876</v>
      </c>
      <c r="Q592" s="1">
        <v>37777876</v>
      </c>
      <c r="R592" s="1">
        <v>37777876</v>
      </c>
      <c r="S592" s="1">
        <v>37777876</v>
      </c>
      <c r="T592" s="1">
        <v>37777876</v>
      </c>
      <c r="U592" s="1">
        <v>37777876</v>
      </c>
      <c r="V592" s="1">
        <v>37777876</v>
      </c>
      <c r="W592" s="1">
        <v>37777876</v>
      </c>
      <c r="X592" s="1">
        <v>37777876</v>
      </c>
      <c r="Y592" s="1">
        <v>37777876</v>
      </c>
      <c r="Z592" s="1"/>
      <c r="AA592" s="1"/>
      <c r="AB592" s="1"/>
      <c r="AC592" s="1"/>
      <c r="AD592" s="1"/>
      <c r="AE592" s="1"/>
      <c r="AF592" s="1"/>
      <c r="AG592" s="1"/>
      <c r="AH592" s="1"/>
      <c r="AI592" s="1"/>
      <c r="AJ592" s="1"/>
      <c r="AK592" s="1"/>
      <c r="AL592" s="1"/>
      <c r="AM592" s="1"/>
      <c r="AN592" s="1"/>
      <c r="AO592" s="1"/>
      <c r="AP592" s="1"/>
      <c r="AQ592" s="1"/>
      <c r="AR592" s="1" t="s">
        <v>992</v>
      </c>
      <c r="AS592" s="1" t="s">
        <v>938</v>
      </c>
      <c r="AT592" s="1" t="s">
        <v>939</v>
      </c>
      <c r="AU592" s="1" t="s">
        <v>854</v>
      </c>
      <c r="AV592" s="1" t="s">
        <v>864</v>
      </c>
      <c r="AW592" s="1" t="s">
        <v>864</v>
      </c>
      <c r="AX592" s="1" t="s">
        <v>844</v>
      </c>
      <c r="AY592" s="1" t="s">
        <v>993</v>
      </c>
      <c r="AZ592" s="1" t="s">
        <v>994</v>
      </c>
      <c r="BA592" s="1">
        <v>1</v>
      </c>
      <c r="BB592" s="1"/>
      <c r="BC592" s="1"/>
      <c r="BD592" s="1"/>
      <c r="BE592" s="147">
        <f t="shared" si="12"/>
        <v>415556637</v>
      </c>
      <c r="BF592" t="s">
        <v>193</v>
      </c>
    </row>
    <row r="593" spans="1:58" ht="15.75" thickBot="1" x14ac:dyDescent="0.3">
      <c r="A593" s="3" t="s">
        <v>207</v>
      </c>
      <c r="B593" s="3" t="s">
        <v>719</v>
      </c>
      <c r="C593" s="4" t="s">
        <v>714</v>
      </c>
      <c r="D593" s="1" t="s">
        <v>917</v>
      </c>
      <c r="E593" s="2"/>
      <c r="F593" s="1">
        <v>556</v>
      </c>
      <c r="G593" s="1">
        <v>549762</v>
      </c>
      <c r="H593" s="1">
        <v>1</v>
      </c>
      <c r="I593" s="1">
        <v>6047379</v>
      </c>
      <c r="J593" s="1">
        <v>11</v>
      </c>
      <c r="K593" s="1"/>
      <c r="L593" s="1"/>
      <c r="M593" s="1"/>
      <c r="N593" s="1"/>
      <c r="O593" s="1">
        <v>549762</v>
      </c>
      <c r="P593" s="1">
        <v>549762</v>
      </c>
      <c r="Q593" s="1">
        <v>549762</v>
      </c>
      <c r="R593" s="1">
        <v>549762</v>
      </c>
      <c r="S593" s="1">
        <v>549762</v>
      </c>
      <c r="T593" s="1">
        <v>549762</v>
      </c>
      <c r="U593" s="1">
        <v>549762</v>
      </c>
      <c r="V593" s="1">
        <v>549762</v>
      </c>
      <c r="W593" s="1">
        <v>549762</v>
      </c>
      <c r="X593" s="1">
        <v>549762</v>
      </c>
      <c r="Y593" s="1">
        <v>549762</v>
      </c>
      <c r="Z593" s="1"/>
      <c r="AA593" s="1"/>
      <c r="AB593" s="1"/>
      <c r="AC593" s="1"/>
      <c r="AD593" s="1"/>
      <c r="AE593" s="1"/>
      <c r="AF593" s="1"/>
      <c r="AG593" s="1"/>
      <c r="AH593" s="1"/>
      <c r="AI593" s="1"/>
      <c r="AJ593" s="1"/>
      <c r="AK593" s="1"/>
      <c r="AL593" s="1"/>
      <c r="AM593" s="1"/>
      <c r="AN593" s="1"/>
      <c r="AO593" s="1"/>
      <c r="AP593" s="1"/>
      <c r="AQ593" s="1"/>
      <c r="AR593" s="1" t="s">
        <v>992</v>
      </c>
      <c r="AS593" s="1" t="s">
        <v>952</v>
      </c>
      <c r="AT593" s="1" t="s">
        <v>953</v>
      </c>
      <c r="AU593" s="1" t="s">
        <v>854</v>
      </c>
      <c r="AV593" s="1" t="s">
        <v>864</v>
      </c>
      <c r="AW593" s="1" t="s">
        <v>864</v>
      </c>
      <c r="AX593" s="1" t="s">
        <v>844</v>
      </c>
      <c r="AY593" s="1" t="s">
        <v>993</v>
      </c>
      <c r="AZ593" s="1" t="s">
        <v>994</v>
      </c>
      <c r="BA593" s="1">
        <v>1</v>
      </c>
      <c r="BB593" s="1"/>
      <c r="BC593" s="1"/>
      <c r="BD593" s="1"/>
      <c r="BE593" s="147">
        <f t="shared" si="12"/>
        <v>6047379</v>
      </c>
      <c r="BF593" t="s">
        <v>193</v>
      </c>
    </row>
    <row r="594" spans="1:58" ht="15.75" thickBot="1" x14ac:dyDescent="0.3">
      <c r="A594" s="3" t="s">
        <v>207</v>
      </c>
      <c r="B594" s="3" t="s">
        <v>720</v>
      </c>
      <c r="C594" s="4" t="s">
        <v>714</v>
      </c>
      <c r="D594" s="1" t="s">
        <v>917</v>
      </c>
      <c r="E594" s="2"/>
      <c r="F594" s="1">
        <v>588</v>
      </c>
      <c r="G594" s="1">
        <v>390229</v>
      </c>
      <c r="H594" s="1">
        <v>1</v>
      </c>
      <c r="I594" s="1">
        <v>4292518</v>
      </c>
      <c r="J594" s="1">
        <v>11</v>
      </c>
      <c r="K594" s="1"/>
      <c r="L594" s="1"/>
      <c r="M594" s="1"/>
      <c r="N594" s="1"/>
      <c r="O594" s="1">
        <v>390229</v>
      </c>
      <c r="P594" s="1">
        <v>390229</v>
      </c>
      <c r="Q594" s="1">
        <v>390229</v>
      </c>
      <c r="R594" s="1">
        <v>390229</v>
      </c>
      <c r="S594" s="1">
        <v>390229</v>
      </c>
      <c r="T594" s="1">
        <v>390229</v>
      </c>
      <c r="U594" s="1">
        <v>390229</v>
      </c>
      <c r="V594" s="1">
        <v>390229</v>
      </c>
      <c r="W594" s="1">
        <v>390229</v>
      </c>
      <c r="X594" s="1">
        <v>390229</v>
      </c>
      <c r="Y594" s="1">
        <v>390229</v>
      </c>
      <c r="Z594" s="1"/>
      <c r="AA594" s="1"/>
      <c r="AB594" s="1"/>
      <c r="AC594" s="1"/>
      <c r="AD594" s="1"/>
      <c r="AE594" s="1"/>
      <c r="AF594" s="1"/>
      <c r="AG594" s="1"/>
      <c r="AH594" s="1"/>
      <c r="AI594" s="1"/>
      <c r="AJ594" s="1"/>
      <c r="AK594" s="1"/>
      <c r="AL594" s="1"/>
      <c r="AM594" s="1"/>
      <c r="AN594" s="1"/>
      <c r="AO594" s="1"/>
      <c r="AP594" s="1"/>
      <c r="AQ594" s="1"/>
      <c r="AR594" s="1" t="s">
        <v>992</v>
      </c>
      <c r="AS594" s="1" t="s">
        <v>952</v>
      </c>
      <c r="AT594" s="1" t="s">
        <v>953</v>
      </c>
      <c r="AU594" s="1" t="s">
        <v>854</v>
      </c>
      <c r="AV594" s="1" t="s">
        <v>864</v>
      </c>
      <c r="AW594" s="1" t="s">
        <v>864</v>
      </c>
      <c r="AX594" s="1" t="s">
        <v>844</v>
      </c>
      <c r="AY594" s="1" t="s">
        <v>993</v>
      </c>
      <c r="AZ594" s="1" t="s">
        <v>994</v>
      </c>
      <c r="BA594" s="1">
        <v>1</v>
      </c>
      <c r="BB594" s="1"/>
      <c r="BC594" s="1"/>
      <c r="BD594" s="1"/>
      <c r="BE594" s="147">
        <f t="shared" si="12"/>
        <v>4292518</v>
      </c>
      <c r="BF594" t="s">
        <v>193</v>
      </c>
    </row>
    <row r="595" spans="1:58" ht="15.75" thickBot="1" x14ac:dyDescent="0.3">
      <c r="A595" s="3" t="s">
        <v>207</v>
      </c>
      <c r="B595" s="3" t="s">
        <v>720</v>
      </c>
      <c r="C595" s="4" t="s">
        <v>715</v>
      </c>
      <c r="D595" s="1" t="s">
        <v>917</v>
      </c>
      <c r="E595" s="2"/>
      <c r="F595" s="1">
        <v>238</v>
      </c>
      <c r="G595" s="1">
        <v>292701</v>
      </c>
      <c r="H595" s="1">
        <v>1</v>
      </c>
      <c r="I595" s="1">
        <v>3219714</v>
      </c>
      <c r="J595" s="1">
        <v>11</v>
      </c>
      <c r="K595" s="1"/>
      <c r="L595" s="1"/>
      <c r="M595" s="1"/>
      <c r="N595" s="1"/>
      <c r="O595" s="1">
        <v>292701</v>
      </c>
      <c r="P595" s="1">
        <v>292701</v>
      </c>
      <c r="Q595" s="1">
        <v>292701</v>
      </c>
      <c r="R595" s="1">
        <v>292701</v>
      </c>
      <c r="S595" s="1">
        <v>292701</v>
      </c>
      <c r="T595" s="1">
        <v>292701</v>
      </c>
      <c r="U595" s="1">
        <v>292701</v>
      </c>
      <c r="V595" s="1">
        <v>292701</v>
      </c>
      <c r="W595" s="1">
        <v>292701</v>
      </c>
      <c r="X595" s="1">
        <v>292701</v>
      </c>
      <c r="Y595" s="1">
        <v>292701</v>
      </c>
      <c r="Z595" s="1"/>
      <c r="AA595" s="1"/>
      <c r="AB595" s="1"/>
      <c r="AC595" s="1"/>
      <c r="AD595" s="1"/>
      <c r="AE595" s="1"/>
      <c r="AF595" s="1"/>
      <c r="AG595" s="1"/>
      <c r="AH595" s="1"/>
      <c r="AI595" s="1"/>
      <c r="AJ595" s="1"/>
      <c r="AK595" s="1"/>
      <c r="AL595" s="1"/>
      <c r="AM595" s="1"/>
      <c r="AN595" s="1"/>
      <c r="AO595" s="1"/>
      <c r="AP595" s="1"/>
      <c r="AQ595" s="1"/>
      <c r="AR595" s="1" t="s">
        <v>992</v>
      </c>
      <c r="AS595" s="1" t="s">
        <v>952</v>
      </c>
      <c r="AT595" s="1" t="s">
        <v>953</v>
      </c>
      <c r="AU595" s="1" t="s">
        <v>854</v>
      </c>
      <c r="AV595" s="1" t="s">
        <v>864</v>
      </c>
      <c r="AW595" s="1" t="s">
        <v>864</v>
      </c>
      <c r="AX595" s="1" t="s">
        <v>844</v>
      </c>
      <c r="AY595" s="1" t="s">
        <v>993</v>
      </c>
      <c r="AZ595" s="1" t="s">
        <v>994</v>
      </c>
      <c r="BA595" s="1">
        <v>1</v>
      </c>
      <c r="BB595" s="1"/>
      <c r="BC595" s="1"/>
      <c r="BD595" s="1"/>
      <c r="BE595" s="147">
        <f t="shared" si="12"/>
        <v>3219714</v>
      </c>
      <c r="BF595" t="s">
        <v>193</v>
      </c>
    </row>
    <row r="596" spans="1:58" ht="15.75" thickBot="1" x14ac:dyDescent="0.3">
      <c r="A596" s="3" t="s">
        <v>207</v>
      </c>
      <c r="B596" s="3" t="s">
        <v>719</v>
      </c>
      <c r="C596" s="4" t="s">
        <v>716</v>
      </c>
      <c r="D596" s="1" t="s">
        <v>917</v>
      </c>
      <c r="E596" s="2"/>
      <c r="F596" s="1">
        <v>153</v>
      </c>
      <c r="G596" s="1">
        <v>207497</v>
      </c>
      <c r="H596" s="1">
        <v>1</v>
      </c>
      <c r="I596" s="1">
        <v>2282471</v>
      </c>
      <c r="J596" s="1">
        <v>11</v>
      </c>
      <c r="K596" s="1"/>
      <c r="L596" s="1"/>
      <c r="M596" s="1"/>
      <c r="N596" s="1"/>
      <c r="O596" s="1">
        <v>207497</v>
      </c>
      <c r="P596" s="1">
        <v>207497</v>
      </c>
      <c r="Q596" s="1">
        <v>207497</v>
      </c>
      <c r="R596" s="1">
        <v>207497</v>
      </c>
      <c r="S596" s="1">
        <v>207497</v>
      </c>
      <c r="T596" s="1">
        <v>207497</v>
      </c>
      <c r="U596" s="1">
        <v>207497</v>
      </c>
      <c r="V596" s="1">
        <v>207497</v>
      </c>
      <c r="W596" s="1">
        <v>207497</v>
      </c>
      <c r="X596" s="1">
        <v>207497</v>
      </c>
      <c r="Y596" s="1">
        <v>207497</v>
      </c>
      <c r="Z596" s="1"/>
      <c r="AA596" s="1"/>
      <c r="AB596" s="1"/>
      <c r="AC596" s="1"/>
      <c r="AD596" s="1"/>
      <c r="AE596" s="1"/>
      <c r="AF596" s="1"/>
      <c r="AG596" s="1"/>
      <c r="AH596" s="1"/>
      <c r="AI596" s="1"/>
      <c r="AJ596" s="1"/>
      <c r="AK596" s="1"/>
      <c r="AL596" s="1"/>
      <c r="AM596" s="1"/>
      <c r="AN596" s="1"/>
      <c r="AO596" s="1"/>
      <c r="AP596" s="1"/>
      <c r="AQ596" s="1"/>
      <c r="AR596" s="1" t="s">
        <v>992</v>
      </c>
      <c r="AS596" s="1" t="s">
        <v>952</v>
      </c>
      <c r="AT596" s="1" t="s">
        <v>953</v>
      </c>
      <c r="AU596" s="1" t="s">
        <v>854</v>
      </c>
      <c r="AV596" s="1" t="s">
        <v>864</v>
      </c>
      <c r="AW596" s="1" t="s">
        <v>864</v>
      </c>
      <c r="AX596" s="1" t="s">
        <v>844</v>
      </c>
      <c r="AY596" s="1" t="s">
        <v>993</v>
      </c>
      <c r="AZ596" s="1" t="s">
        <v>994</v>
      </c>
      <c r="BA596" s="1">
        <v>1</v>
      </c>
      <c r="BB596" s="1"/>
      <c r="BC596" s="1"/>
      <c r="BD596" s="1"/>
      <c r="BE596" s="147">
        <f t="shared" si="12"/>
        <v>2282471</v>
      </c>
      <c r="BF596" t="s">
        <v>193</v>
      </c>
    </row>
    <row r="597" spans="1:58" ht="15.75" thickBot="1" x14ac:dyDescent="0.3">
      <c r="A597" s="3" t="s">
        <v>207</v>
      </c>
      <c r="B597" s="3" t="s">
        <v>719</v>
      </c>
      <c r="C597" s="4" t="s">
        <v>715</v>
      </c>
      <c r="D597" s="1" t="s">
        <v>917</v>
      </c>
      <c r="E597" s="2"/>
      <c r="F597" s="1">
        <v>67</v>
      </c>
      <c r="G597" s="1">
        <v>138137</v>
      </c>
      <c r="H597" s="1">
        <v>1</v>
      </c>
      <c r="I597" s="1">
        <v>1519502</v>
      </c>
      <c r="J597" s="1">
        <v>11</v>
      </c>
      <c r="K597" s="1"/>
      <c r="L597" s="1"/>
      <c r="M597" s="1"/>
      <c r="N597" s="1"/>
      <c r="O597" s="1">
        <v>138137</v>
      </c>
      <c r="P597" s="1">
        <v>138137</v>
      </c>
      <c r="Q597" s="1">
        <v>138137</v>
      </c>
      <c r="R597" s="1">
        <v>138137</v>
      </c>
      <c r="S597" s="1">
        <v>138137</v>
      </c>
      <c r="T597" s="1">
        <v>138137</v>
      </c>
      <c r="U597" s="1">
        <v>138137</v>
      </c>
      <c r="V597" s="1">
        <v>138137</v>
      </c>
      <c r="W597" s="1">
        <v>138137</v>
      </c>
      <c r="X597" s="1">
        <v>138137</v>
      </c>
      <c r="Y597" s="1">
        <v>138137</v>
      </c>
      <c r="Z597" s="1"/>
      <c r="AA597" s="1"/>
      <c r="AB597" s="1"/>
      <c r="AC597" s="1"/>
      <c r="AD597" s="1"/>
      <c r="AE597" s="1"/>
      <c r="AF597" s="1"/>
      <c r="AG597" s="1"/>
      <c r="AH597" s="1"/>
      <c r="AI597" s="1"/>
      <c r="AJ597" s="1"/>
      <c r="AK597" s="1"/>
      <c r="AL597" s="1"/>
      <c r="AM597" s="1"/>
      <c r="AN597" s="1"/>
      <c r="AO597" s="1"/>
      <c r="AP597" s="1"/>
      <c r="AQ597" s="1"/>
      <c r="AR597" s="1" t="s">
        <v>992</v>
      </c>
      <c r="AS597" s="1" t="s">
        <v>952</v>
      </c>
      <c r="AT597" s="1" t="s">
        <v>953</v>
      </c>
      <c r="AU597" s="1" t="s">
        <v>854</v>
      </c>
      <c r="AV597" s="1" t="s">
        <v>864</v>
      </c>
      <c r="AW597" s="1" t="s">
        <v>864</v>
      </c>
      <c r="AX597" s="1" t="s">
        <v>844</v>
      </c>
      <c r="AY597" s="1" t="s">
        <v>993</v>
      </c>
      <c r="AZ597" s="1" t="s">
        <v>994</v>
      </c>
      <c r="BA597" s="1">
        <v>1</v>
      </c>
      <c r="BB597" s="1"/>
      <c r="BC597" s="1"/>
      <c r="BD597" s="1"/>
      <c r="BE597" s="147">
        <f t="shared" si="12"/>
        <v>1519502</v>
      </c>
      <c r="BF597" t="s">
        <v>193</v>
      </c>
    </row>
    <row r="598" spans="1:58" ht="15.75" thickBot="1" x14ac:dyDescent="0.3">
      <c r="A598" s="3" t="s">
        <v>207</v>
      </c>
      <c r="B598" s="3" t="s">
        <v>720</v>
      </c>
      <c r="C598" s="4" t="s">
        <v>716</v>
      </c>
      <c r="D598" s="1" t="s">
        <v>917</v>
      </c>
      <c r="E598" s="2"/>
      <c r="F598" s="1">
        <v>23</v>
      </c>
      <c r="G598" s="1">
        <v>19876</v>
      </c>
      <c r="H598" s="1">
        <v>1</v>
      </c>
      <c r="I598" s="1">
        <v>218638</v>
      </c>
      <c r="J598" s="1">
        <v>11</v>
      </c>
      <c r="K598" s="1"/>
      <c r="L598" s="1"/>
      <c r="M598" s="1"/>
      <c r="N598" s="1"/>
      <c r="O598" s="1">
        <v>19876</v>
      </c>
      <c r="P598" s="1">
        <v>19876</v>
      </c>
      <c r="Q598" s="1">
        <v>19876</v>
      </c>
      <c r="R598" s="1">
        <v>19876</v>
      </c>
      <c r="S598" s="1">
        <v>19876</v>
      </c>
      <c r="T598" s="1">
        <v>19876</v>
      </c>
      <c r="U598" s="1">
        <v>19876</v>
      </c>
      <c r="V598" s="1">
        <v>19876</v>
      </c>
      <c r="W598" s="1">
        <v>19876</v>
      </c>
      <c r="X598" s="1">
        <v>19876</v>
      </c>
      <c r="Y598" s="1">
        <v>19876</v>
      </c>
      <c r="Z598" s="1"/>
      <c r="AA598" s="1"/>
      <c r="AB598" s="1"/>
      <c r="AC598" s="1"/>
      <c r="AD598" s="1"/>
      <c r="AE598" s="1"/>
      <c r="AF598" s="1"/>
      <c r="AG598" s="1"/>
      <c r="AH598" s="1"/>
      <c r="AI598" s="1"/>
      <c r="AJ598" s="1"/>
      <c r="AK598" s="1"/>
      <c r="AL598" s="1"/>
      <c r="AM598" s="1"/>
      <c r="AN598" s="1"/>
      <c r="AO598" s="1"/>
      <c r="AP598" s="1"/>
      <c r="AQ598" s="1"/>
      <c r="AR598" s="1" t="s">
        <v>992</v>
      </c>
      <c r="AS598" s="1" t="s">
        <v>952</v>
      </c>
      <c r="AT598" s="1" t="s">
        <v>953</v>
      </c>
      <c r="AU598" s="1" t="s">
        <v>854</v>
      </c>
      <c r="AV598" s="1" t="s">
        <v>864</v>
      </c>
      <c r="AW598" s="1" t="s">
        <v>864</v>
      </c>
      <c r="AX598" s="1" t="s">
        <v>844</v>
      </c>
      <c r="AY598" s="1" t="s">
        <v>993</v>
      </c>
      <c r="AZ598" s="1" t="s">
        <v>994</v>
      </c>
      <c r="BA598" s="1">
        <v>1</v>
      </c>
      <c r="BB598" s="1"/>
      <c r="BC598" s="1"/>
      <c r="BD598" s="1"/>
      <c r="BE598" s="147">
        <f t="shared" si="12"/>
        <v>218638</v>
      </c>
      <c r="BF598" t="s">
        <v>193</v>
      </c>
    </row>
    <row r="599" spans="1:58" ht="15.75" thickBot="1" x14ac:dyDescent="0.3">
      <c r="A599" s="3" t="s">
        <v>207</v>
      </c>
      <c r="B599" s="3" t="s">
        <v>737</v>
      </c>
      <c r="C599" s="4" t="s">
        <v>714</v>
      </c>
      <c r="D599" s="1" t="s">
        <v>917</v>
      </c>
      <c r="E599" s="2"/>
      <c r="F599" s="1">
        <v>97</v>
      </c>
      <c r="G599" s="1">
        <v>11868</v>
      </c>
      <c r="H599" s="1">
        <v>1</v>
      </c>
      <c r="I599" s="1">
        <v>130548</v>
      </c>
      <c r="J599" s="1">
        <v>11</v>
      </c>
      <c r="K599" s="1"/>
      <c r="L599" s="1"/>
      <c r="M599" s="1"/>
      <c r="N599" s="1"/>
      <c r="O599" s="1">
        <v>11868</v>
      </c>
      <c r="P599" s="1">
        <v>11868</v>
      </c>
      <c r="Q599" s="1">
        <v>11868</v>
      </c>
      <c r="R599" s="1">
        <v>11868</v>
      </c>
      <c r="S599" s="1">
        <v>11868</v>
      </c>
      <c r="T599" s="1">
        <v>11868</v>
      </c>
      <c r="U599" s="1">
        <v>11868</v>
      </c>
      <c r="V599" s="1">
        <v>11868</v>
      </c>
      <c r="W599" s="1">
        <v>11868</v>
      </c>
      <c r="X599" s="1">
        <v>11868</v>
      </c>
      <c r="Y599" s="1">
        <v>11868</v>
      </c>
      <c r="Z599" s="1"/>
      <c r="AA599" s="1"/>
      <c r="AB599" s="1"/>
      <c r="AC599" s="1"/>
      <c r="AD599" s="1"/>
      <c r="AE599" s="1"/>
      <c r="AF599" s="1"/>
      <c r="AG599" s="1"/>
      <c r="AH599" s="1"/>
      <c r="AI599" s="1"/>
      <c r="AJ599" s="1"/>
      <c r="AK599" s="1"/>
      <c r="AL599" s="1"/>
      <c r="AM599" s="1"/>
      <c r="AN599" s="1"/>
      <c r="AO599" s="1"/>
      <c r="AP599" s="1"/>
      <c r="AQ599" s="1"/>
      <c r="AR599" s="1" t="s">
        <v>992</v>
      </c>
      <c r="AS599" s="1" t="s">
        <v>952</v>
      </c>
      <c r="AT599" s="1" t="s">
        <v>953</v>
      </c>
      <c r="AU599" s="1" t="s">
        <v>854</v>
      </c>
      <c r="AV599" s="1" t="s">
        <v>864</v>
      </c>
      <c r="AW599" s="1" t="s">
        <v>864</v>
      </c>
      <c r="AX599" s="1" t="s">
        <v>844</v>
      </c>
      <c r="AY599" s="1" t="s">
        <v>993</v>
      </c>
      <c r="AZ599" s="1" t="s">
        <v>994</v>
      </c>
      <c r="BA599" s="1">
        <v>1</v>
      </c>
      <c r="BB599" s="1"/>
      <c r="BC599" s="1"/>
      <c r="BD599" s="1"/>
      <c r="BE599" s="147">
        <f t="shared" si="12"/>
        <v>130548</v>
      </c>
      <c r="BF599" t="s">
        <v>193</v>
      </c>
    </row>
    <row r="600" spans="1:58" ht="15.75" thickBot="1" x14ac:dyDescent="0.3">
      <c r="A600" s="3" t="s">
        <v>207</v>
      </c>
      <c r="B600" s="3" t="s">
        <v>737</v>
      </c>
      <c r="C600" s="4" t="s">
        <v>715</v>
      </c>
      <c r="D600" s="1" t="s">
        <v>917</v>
      </c>
      <c r="E600" s="2"/>
      <c r="F600" s="1">
        <v>1</v>
      </c>
      <c r="G600" s="1">
        <v>2504</v>
      </c>
      <c r="H600" s="1">
        <v>1</v>
      </c>
      <c r="I600" s="1">
        <v>27543</v>
      </c>
      <c r="J600" s="1">
        <v>11</v>
      </c>
      <c r="K600" s="1"/>
      <c r="L600" s="1"/>
      <c r="M600" s="1"/>
      <c r="N600" s="1"/>
      <c r="O600" s="1">
        <v>2504</v>
      </c>
      <c r="P600" s="1">
        <v>2504</v>
      </c>
      <c r="Q600" s="1">
        <v>2504</v>
      </c>
      <c r="R600" s="1">
        <v>2504</v>
      </c>
      <c r="S600" s="1">
        <v>2504</v>
      </c>
      <c r="T600" s="1">
        <v>2504</v>
      </c>
      <c r="U600" s="1">
        <v>2504</v>
      </c>
      <c r="V600" s="1">
        <v>2504</v>
      </c>
      <c r="W600" s="1">
        <v>2504</v>
      </c>
      <c r="X600" s="1">
        <v>2504</v>
      </c>
      <c r="Y600" s="1">
        <v>2504</v>
      </c>
      <c r="Z600" s="1"/>
      <c r="AA600" s="1"/>
      <c r="AB600" s="1"/>
      <c r="AC600" s="1"/>
      <c r="AD600" s="1"/>
      <c r="AE600" s="1"/>
      <c r="AF600" s="1"/>
      <c r="AG600" s="1"/>
      <c r="AH600" s="1"/>
      <c r="AI600" s="1"/>
      <c r="AJ600" s="1"/>
      <c r="AK600" s="1"/>
      <c r="AL600" s="1"/>
      <c r="AM600" s="1"/>
      <c r="AN600" s="1"/>
      <c r="AO600" s="1"/>
      <c r="AP600" s="1"/>
      <c r="AQ600" s="1"/>
      <c r="AR600" s="1" t="s">
        <v>992</v>
      </c>
      <c r="AS600" s="1" t="s">
        <v>952</v>
      </c>
      <c r="AT600" s="1" t="s">
        <v>953</v>
      </c>
      <c r="AU600" s="1" t="s">
        <v>854</v>
      </c>
      <c r="AV600" s="1" t="s">
        <v>864</v>
      </c>
      <c r="AW600" s="1" t="s">
        <v>864</v>
      </c>
      <c r="AX600" s="1" t="s">
        <v>844</v>
      </c>
      <c r="AY600" s="1" t="s">
        <v>993</v>
      </c>
      <c r="AZ600" s="1" t="s">
        <v>994</v>
      </c>
      <c r="BA600" s="1">
        <v>1</v>
      </c>
      <c r="BB600" s="1"/>
      <c r="BC600" s="1"/>
      <c r="BD600" s="1"/>
      <c r="BE600" s="147">
        <f t="shared" si="12"/>
        <v>27543</v>
      </c>
      <c r="BF600" t="s">
        <v>193</v>
      </c>
    </row>
    <row r="601" spans="1:58" ht="15.75" thickBot="1" x14ac:dyDescent="0.3">
      <c r="A601" s="3" t="s">
        <v>207</v>
      </c>
      <c r="B601" s="3" t="s">
        <v>492</v>
      </c>
      <c r="C601" s="4" t="s">
        <v>220</v>
      </c>
      <c r="D601" s="1" t="s">
        <v>917</v>
      </c>
      <c r="E601" s="2"/>
      <c r="F601" s="1">
        <v>257</v>
      </c>
      <c r="G601" s="1">
        <v>66366</v>
      </c>
      <c r="H601" s="1">
        <v>1</v>
      </c>
      <c r="I601" s="1">
        <v>726353</v>
      </c>
      <c r="J601" s="1">
        <v>11</v>
      </c>
      <c r="K601" s="1"/>
      <c r="L601" s="1"/>
      <c r="M601" s="1"/>
      <c r="N601" s="1"/>
      <c r="O601" s="1">
        <v>66366</v>
      </c>
      <c r="P601" s="1">
        <v>66366</v>
      </c>
      <c r="Q601" s="1">
        <v>66366</v>
      </c>
      <c r="R601" s="1">
        <v>66366</v>
      </c>
      <c r="S601" s="1">
        <v>66366</v>
      </c>
      <c r="T601" s="1">
        <v>66366</v>
      </c>
      <c r="U601" s="1">
        <v>66366</v>
      </c>
      <c r="V601" s="1">
        <v>66366</v>
      </c>
      <c r="W601" s="1">
        <v>66366</v>
      </c>
      <c r="X601" s="1">
        <v>66366</v>
      </c>
      <c r="Y601" s="1">
        <v>62694</v>
      </c>
      <c r="Z601" s="1"/>
      <c r="AA601" s="1"/>
      <c r="AB601" s="1"/>
      <c r="AC601" s="1"/>
      <c r="AD601" s="1"/>
      <c r="AE601" s="1"/>
      <c r="AF601" s="1"/>
      <c r="AG601" s="1"/>
      <c r="AH601" s="1"/>
      <c r="AI601" s="1"/>
      <c r="AJ601" s="1"/>
      <c r="AK601" s="1"/>
      <c r="AL601" s="1"/>
      <c r="AM601" s="1"/>
      <c r="AN601" s="1"/>
      <c r="AO601" s="1"/>
      <c r="AP601" s="1"/>
      <c r="AQ601" s="1"/>
      <c r="AR601" s="1" t="s">
        <v>992</v>
      </c>
      <c r="AS601" s="1" t="s">
        <v>924</v>
      </c>
      <c r="AT601" s="1" t="s">
        <v>925</v>
      </c>
      <c r="AU601" s="1" t="s">
        <v>854</v>
      </c>
      <c r="AV601" s="1" t="s">
        <v>843</v>
      </c>
      <c r="AW601" s="1" t="s">
        <v>843</v>
      </c>
      <c r="AX601" s="1" t="s">
        <v>844</v>
      </c>
      <c r="AY601" s="1" t="s">
        <v>993</v>
      </c>
      <c r="AZ601" s="1" t="s">
        <v>994</v>
      </c>
      <c r="BA601" s="1">
        <v>1</v>
      </c>
      <c r="BB601" s="1"/>
      <c r="BC601" s="1"/>
      <c r="BD601" s="1"/>
      <c r="BE601" s="147">
        <f t="shared" si="12"/>
        <v>726353</v>
      </c>
      <c r="BF601" t="s">
        <v>193</v>
      </c>
    </row>
    <row r="602" spans="1:58" ht="15.75" thickBot="1" x14ac:dyDescent="0.3">
      <c r="A602" s="3" t="s">
        <v>405</v>
      </c>
      <c r="B602" s="3" t="s">
        <v>568</v>
      </c>
      <c r="C602" s="4" t="s">
        <v>524</v>
      </c>
      <c r="D602" s="1" t="s">
        <v>917</v>
      </c>
      <c r="E602" s="2"/>
      <c r="F602" s="1">
        <v>40</v>
      </c>
      <c r="G602" s="1">
        <v>1429</v>
      </c>
      <c r="H602" s="1">
        <v>1</v>
      </c>
      <c r="I602" s="1">
        <v>14288</v>
      </c>
      <c r="J602" s="1">
        <v>10</v>
      </c>
      <c r="K602" s="1"/>
      <c r="L602" s="1"/>
      <c r="M602" s="1"/>
      <c r="N602" s="1"/>
      <c r="O602" s="1">
        <v>1429</v>
      </c>
      <c r="P602" s="1">
        <v>1429</v>
      </c>
      <c r="Q602" s="1">
        <v>1429</v>
      </c>
      <c r="R602" s="1">
        <v>1429</v>
      </c>
      <c r="S602" s="1">
        <v>1429</v>
      </c>
      <c r="T602" s="1">
        <v>1429</v>
      </c>
      <c r="U602" s="1">
        <v>1429</v>
      </c>
      <c r="V602" s="1">
        <v>1429</v>
      </c>
      <c r="W602" s="1">
        <v>1429</v>
      </c>
      <c r="X602" s="1">
        <v>1429</v>
      </c>
      <c r="Y602" s="1"/>
      <c r="Z602" s="1"/>
      <c r="AA602" s="1"/>
      <c r="AB602" s="1"/>
      <c r="AC602" s="1"/>
      <c r="AD602" s="1"/>
      <c r="AE602" s="1"/>
      <c r="AF602" s="1"/>
      <c r="AG602" s="1"/>
      <c r="AH602" s="1"/>
      <c r="AI602" s="1"/>
      <c r="AJ602" s="1"/>
      <c r="AK602" s="1"/>
      <c r="AL602" s="1"/>
      <c r="AM602" s="1"/>
      <c r="AN602" s="1"/>
      <c r="AO602" s="1"/>
      <c r="AP602" s="1"/>
      <c r="AQ602" s="1"/>
      <c r="AR602" s="1" t="s">
        <v>992</v>
      </c>
      <c r="AS602" s="1" t="s">
        <v>914</v>
      </c>
      <c r="AT602" s="1" t="s">
        <v>915</v>
      </c>
      <c r="AU602" s="1" t="s">
        <v>854</v>
      </c>
      <c r="AV602" s="1"/>
      <c r="AW602" s="1"/>
      <c r="AX602" s="1"/>
      <c r="AY602" s="1" t="s">
        <v>993</v>
      </c>
      <c r="AZ602" s="1" t="s">
        <v>994</v>
      </c>
      <c r="BA602" s="1">
        <v>1</v>
      </c>
      <c r="BB602" s="1"/>
      <c r="BC602" s="1"/>
      <c r="BD602" s="1"/>
      <c r="BE602" s="147">
        <f t="shared" si="12"/>
        <v>14288</v>
      </c>
      <c r="BF602" t="s">
        <v>193</v>
      </c>
    </row>
    <row r="603" spans="1:58" ht="15.75" thickBot="1" x14ac:dyDescent="0.3">
      <c r="A603" s="3" t="s">
        <v>548</v>
      </c>
      <c r="B603" s="3" t="s">
        <v>553</v>
      </c>
      <c r="C603" s="4" t="s">
        <v>572</v>
      </c>
      <c r="D603" s="1" t="s">
        <v>917</v>
      </c>
      <c r="E603" s="2"/>
      <c r="F603" s="1">
        <v>5561</v>
      </c>
      <c r="G603" s="1">
        <v>936330</v>
      </c>
      <c r="H603" s="1">
        <v>1</v>
      </c>
      <c r="I603" s="1">
        <v>9363299</v>
      </c>
      <c r="J603" s="1">
        <v>10</v>
      </c>
      <c r="K603" s="1"/>
      <c r="L603" s="1"/>
      <c r="M603" s="1"/>
      <c r="N603" s="1"/>
      <c r="O603" s="1">
        <v>936330</v>
      </c>
      <c r="P603" s="1">
        <v>936330</v>
      </c>
      <c r="Q603" s="1">
        <v>936330</v>
      </c>
      <c r="R603" s="1">
        <v>936330</v>
      </c>
      <c r="S603" s="1">
        <v>936330</v>
      </c>
      <c r="T603" s="1">
        <v>936330</v>
      </c>
      <c r="U603" s="1">
        <v>936330</v>
      </c>
      <c r="V603" s="1">
        <v>936330</v>
      </c>
      <c r="W603" s="1">
        <v>936330</v>
      </c>
      <c r="X603" s="1">
        <v>936330</v>
      </c>
      <c r="Y603" s="1"/>
      <c r="Z603" s="1"/>
      <c r="AA603" s="1"/>
      <c r="AB603" s="1"/>
      <c r="AC603" s="1"/>
      <c r="AD603" s="1"/>
      <c r="AE603" s="1"/>
      <c r="AF603" s="1"/>
      <c r="AG603" s="1"/>
      <c r="AH603" s="1"/>
      <c r="AI603" s="1"/>
      <c r="AJ603" s="1"/>
      <c r="AK603" s="1"/>
      <c r="AL603" s="1"/>
      <c r="AM603" s="1"/>
      <c r="AN603" s="1"/>
      <c r="AO603" s="1"/>
      <c r="AP603" s="1"/>
      <c r="AQ603" s="1"/>
      <c r="AR603" s="1" t="s">
        <v>992</v>
      </c>
      <c r="AS603" s="1" t="s">
        <v>914</v>
      </c>
      <c r="AT603" s="1" t="s">
        <v>915</v>
      </c>
      <c r="AU603" s="1" t="s">
        <v>854</v>
      </c>
      <c r="AV603" s="1"/>
      <c r="AW603" s="1"/>
      <c r="AX603" s="1"/>
      <c r="AY603" s="1" t="s">
        <v>993</v>
      </c>
      <c r="AZ603" s="1" t="s">
        <v>994</v>
      </c>
      <c r="BA603" s="1">
        <v>1</v>
      </c>
      <c r="BB603" s="1"/>
      <c r="BC603" s="1"/>
      <c r="BD603" s="1"/>
      <c r="BE603" s="147">
        <f t="shared" si="12"/>
        <v>9363299</v>
      </c>
      <c r="BF603" t="s">
        <v>193</v>
      </c>
    </row>
    <row r="604" spans="1:58" ht="15.75" thickBot="1" x14ac:dyDescent="0.3">
      <c r="A604" s="3" t="s">
        <v>548</v>
      </c>
      <c r="B604" s="3" t="s">
        <v>556</v>
      </c>
      <c r="C604" s="4" t="s">
        <v>572</v>
      </c>
      <c r="D604" s="1" t="s">
        <v>917</v>
      </c>
      <c r="E604" s="2"/>
      <c r="F604" s="1">
        <v>8884</v>
      </c>
      <c r="G604" s="1">
        <v>293704</v>
      </c>
      <c r="H604" s="1">
        <v>1</v>
      </c>
      <c r="I604" s="1">
        <v>2937040</v>
      </c>
      <c r="J604" s="1">
        <v>10</v>
      </c>
      <c r="K604" s="1"/>
      <c r="L604" s="1"/>
      <c r="M604" s="1"/>
      <c r="N604" s="1"/>
      <c r="O604" s="1">
        <v>293704</v>
      </c>
      <c r="P604" s="1">
        <v>293704</v>
      </c>
      <c r="Q604" s="1">
        <v>293704</v>
      </c>
      <c r="R604" s="1">
        <v>293704</v>
      </c>
      <c r="S604" s="1">
        <v>293704</v>
      </c>
      <c r="T604" s="1">
        <v>293704</v>
      </c>
      <c r="U604" s="1">
        <v>293704</v>
      </c>
      <c r="V604" s="1">
        <v>293704</v>
      </c>
      <c r="W604" s="1">
        <v>293704</v>
      </c>
      <c r="X604" s="1">
        <v>293704</v>
      </c>
      <c r="Y604" s="1"/>
      <c r="Z604" s="1"/>
      <c r="AA604" s="1"/>
      <c r="AB604" s="1"/>
      <c r="AC604" s="1"/>
      <c r="AD604" s="1"/>
      <c r="AE604" s="1"/>
      <c r="AF604" s="1"/>
      <c r="AG604" s="1"/>
      <c r="AH604" s="1"/>
      <c r="AI604" s="1"/>
      <c r="AJ604" s="1"/>
      <c r="AK604" s="1"/>
      <c r="AL604" s="1"/>
      <c r="AM604" s="1"/>
      <c r="AN604" s="1"/>
      <c r="AO604" s="1"/>
      <c r="AP604" s="1"/>
      <c r="AQ604" s="1"/>
      <c r="AR604" s="1" t="s">
        <v>992</v>
      </c>
      <c r="AS604" s="1" t="s">
        <v>914</v>
      </c>
      <c r="AT604" s="1" t="s">
        <v>915</v>
      </c>
      <c r="AU604" s="1" t="s">
        <v>854</v>
      </c>
      <c r="AV604" s="1"/>
      <c r="AW604" s="1"/>
      <c r="AX604" s="1"/>
      <c r="AY604" s="1" t="s">
        <v>993</v>
      </c>
      <c r="AZ604" s="1" t="s">
        <v>994</v>
      </c>
      <c r="BA604" s="1">
        <v>1</v>
      </c>
      <c r="BB604" s="1"/>
      <c r="BC604" s="1"/>
      <c r="BD604" s="1"/>
      <c r="BE604" s="147">
        <f t="shared" si="12"/>
        <v>2937040</v>
      </c>
      <c r="BF604" t="s">
        <v>193</v>
      </c>
    </row>
    <row r="605" spans="1:58" ht="15.75" thickBot="1" x14ac:dyDescent="0.3">
      <c r="A605" s="3" t="s">
        <v>215</v>
      </c>
      <c r="B605" s="3" t="s">
        <v>645</v>
      </c>
      <c r="C605" s="4" t="s">
        <v>657</v>
      </c>
      <c r="D605" s="1" t="s">
        <v>917</v>
      </c>
      <c r="E605" s="2"/>
      <c r="F605" s="1">
        <v>70777</v>
      </c>
      <c r="G605" s="1">
        <v>4166398</v>
      </c>
      <c r="H605" s="1">
        <v>1</v>
      </c>
      <c r="I605" s="1">
        <v>41663975</v>
      </c>
      <c r="J605" s="1">
        <v>10</v>
      </c>
      <c r="K605" s="1"/>
      <c r="L605" s="1"/>
      <c r="M605" s="1"/>
      <c r="N605" s="1"/>
      <c r="O605" s="1">
        <v>4166398</v>
      </c>
      <c r="P605" s="1">
        <v>4166398</v>
      </c>
      <c r="Q605" s="1">
        <v>4166398</v>
      </c>
      <c r="R605" s="1">
        <v>4166398</v>
      </c>
      <c r="S605" s="1">
        <v>4166398</v>
      </c>
      <c r="T605" s="1">
        <v>4166398</v>
      </c>
      <c r="U605" s="1">
        <v>4166398</v>
      </c>
      <c r="V605" s="1">
        <v>4166398</v>
      </c>
      <c r="W605" s="1">
        <v>4166398</v>
      </c>
      <c r="X605" s="1">
        <v>4166398</v>
      </c>
      <c r="Y605" s="1"/>
      <c r="Z605" s="1"/>
      <c r="AA605" s="1"/>
      <c r="AB605" s="1"/>
      <c r="AC605" s="1"/>
      <c r="AD605" s="1"/>
      <c r="AE605" s="1"/>
      <c r="AF605" s="1"/>
      <c r="AG605" s="1"/>
      <c r="AH605" s="1"/>
      <c r="AI605" s="1"/>
      <c r="AJ605" s="1"/>
      <c r="AK605" s="1"/>
      <c r="AL605" s="1"/>
      <c r="AM605" s="1"/>
      <c r="AN605" s="1"/>
      <c r="AO605" s="1"/>
      <c r="AP605" s="1"/>
      <c r="AQ605" s="1"/>
      <c r="AR605" s="1" t="s">
        <v>992</v>
      </c>
      <c r="AS605" s="1" t="s">
        <v>927</v>
      </c>
      <c r="AT605" s="1" t="s">
        <v>928</v>
      </c>
      <c r="AU605" s="1" t="s">
        <v>854</v>
      </c>
      <c r="AV605" s="1" t="s">
        <v>930</v>
      </c>
      <c r="AW605" s="1" t="s">
        <v>930</v>
      </c>
      <c r="AX605" s="1" t="s">
        <v>877</v>
      </c>
      <c r="AY605" s="1" t="s">
        <v>993</v>
      </c>
      <c r="AZ605" s="1" t="s">
        <v>994</v>
      </c>
      <c r="BA605" s="1">
        <v>1</v>
      </c>
      <c r="BB605" s="1"/>
      <c r="BC605" s="1"/>
      <c r="BD605" s="1"/>
      <c r="BE605" s="147">
        <f t="shared" si="12"/>
        <v>41663975</v>
      </c>
      <c r="BF605" t="s">
        <v>193</v>
      </c>
    </row>
    <row r="606" spans="1:58" ht="15.75" thickBot="1" x14ac:dyDescent="0.3">
      <c r="A606" s="3" t="s">
        <v>215</v>
      </c>
      <c r="B606" s="3" t="s">
        <v>650</v>
      </c>
      <c r="C606" s="4" t="s">
        <v>657</v>
      </c>
      <c r="D606" s="1" t="s">
        <v>917</v>
      </c>
      <c r="E606" s="2"/>
      <c r="F606" s="1">
        <v>70777</v>
      </c>
      <c r="G606" s="1">
        <v>607865</v>
      </c>
      <c r="H606" s="1">
        <v>1</v>
      </c>
      <c r="I606" s="1">
        <v>6078650</v>
      </c>
      <c r="J606" s="1">
        <v>10</v>
      </c>
      <c r="K606" s="1"/>
      <c r="L606" s="1"/>
      <c r="M606" s="1"/>
      <c r="N606" s="1"/>
      <c r="O606" s="1">
        <v>607865</v>
      </c>
      <c r="P606" s="1">
        <v>607865</v>
      </c>
      <c r="Q606" s="1">
        <v>607865</v>
      </c>
      <c r="R606" s="1">
        <v>607865</v>
      </c>
      <c r="S606" s="1">
        <v>607865</v>
      </c>
      <c r="T606" s="1">
        <v>607865</v>
      </c>
      <c r="U606" s="1">
        <v>607865</v>
      </c>
      <c r="V606" s="1">
        <v>607865</v>
      </c>
      <c r="W606" s="1">
        <v>607865</v>
      </c>
      <c r="X606" s="1">
        <v>607865</v>
      </c>
      <c r="Y606" s="1"/>
      <c r="Z606" s="1"/>
      <c r="AA606" s="1"/>
      <c r="AB606" s="1"/>
      <c r="AC606" s="1"/>
      <c r="AD606" s="1"/>
      <c r="AE606" s="1"/>
      <c r="AF606" s="1"/>
      <c r="AG606" s="1"/>
      <c r="AH606" s="1"/>
      <c r="AI606" s="1"/>
      <c r="AJ606" s="1"/>
      <c r="AK606" s="1"/>
      <c r="AL606" s="1"/>
      <c r="AM606" s="1"/>
      <c r="AN606" s="1"/>
      <c r="AO606" s="1"/>
      <c r="AP606" s="1"/>
      <c r="AQ606" s="1"/>
      <c r="AR606" s="1" t="s">
        <v>992</v>
      </c>
      <c r="AS606" s="1" t="s">
        <v>927</v>
      </c>
      <c r="AT606" s="1" t="s">
        <v>928</v>
      </c>
      <c r="AU606" s="1" t="s">
        <v>854</v>
      </c>
      <c r="AV606" s="1" t="s">
        <v>933</v>
      </c>
      <c r="AW606" s="1" t="s">
        <v>933</v>
      </c>
      <c r="AX606" s="1" t="s">
        <v>877</v>
      </c>
      <c r="AY606" s="1" t="s">
        <v>993</v>
      </c>
      <c r="AZ606" s="1" t="s">
        <v>994</v>
      </c>
      <c r="BA606" s="1">
        <v>1</v>
      </c>
      <c r="BB606" s="1"/>
      <c r="BC606" s="1"/>
      <c r="BD606" s="1"/>
      <c r="BE606" s="147">
        <f t="shared" si="12"/>
        <v>6078650</v>
      </c>
      <c r="BF606" t="s">
        <v>193</v>
      </c>
    </row>
    <row r="607" spans="1:58" ht="15.75" thickBot="1" x14ac:dyDescent="0.3">
      <c r="A607" s="3" t="s">
        <v>215</v>
      </c>
      <c r="B607" s="3" t="s">
        <v>652</v>
      </c>
      <c r="C607" s="4" t="s">
        <v>657</v>
      </c>
      <c r="D607" s="1" t="s">
        <v>917</v>
      </c>
      <c r="E607" s="2"/>
      <c r="F607" s="1">
        <v>70777</v>
      </c>
      <c r="G607" s="1">
        <v>380509</v>
      </c>
      <c r="H607" s="1">
        <v>1</v>
      </c>
      <c r="I607" s="1">
        <v>3805088</v>
      </c>
      <c r="J607" s="1">
        <v>10</v>
      </c>
      <c r="K607" s="1"/>
      <c r="L607" s="1"/>
      <c r="M607" s="1"/>
      <c r="N607" s="1"/>
      <c r="O607" s="1">
        <v>380509</v>
      </c>
      <c r="P607" s="1">
        <v>380509</v>
      </c>
      <c r="Q607" s="1">
        <v>380509</v>
      </c>
      <c r="R607" s="1">
        <v>380509</v>
      </c>
      <c r="S607" s="1">
        <v>380509</v>
      </c>
      <c r="T607" s="1">
        <v>380509</v>
      </c>
      <c r="U607" s="1">
        <v>380509</v>
      </c>
      <c r="V607" s="1">
        <v>380509</v>
      </c>
      <c r="W607" s="1">
        <v>380509</v>
      </c>
      <c r="X607" s="1">
        <v>380509</v>
      </c>
      <c r="Y607" s="1"/>
      <c r="Z607" s="1"/>
      <c r="AA607" s="1"/>
      <c r="AB607" s="1"/>
      <c r="AC607" s="1"/>
      <c r="AD607" s="1"/>
      <c r="AE607" s="1"/>
      <c r="AF607" s="1"/>
      <c r="AG607" s="1"/>
      <c r="AH607" s="1"/>
      <c r="AI607" s="1"/>
      <c r="AJ607" s="1"/>
      <c r="AK607" s="1"/>
      <c r="AL607" s="1"/>
      <c r="AM607" s="1"/>
      <c r="AN607" s="1"/>
      <c r="AO607" s="1"/>
      <c r="AP607" s="1"/>
      <c r="AQ607" s="1"/>
      <c r="AR607" s="1" t="s">
        <v>992</v>
      </c>
      <c r="AS607" s="1" t="s">
        <v>927</v>
      </c>
      <c r="AT607" s="1" t="s">
        <v>928</v>
      </c>
      <c r="AU607" s="1" t="s">
        <v>854</v>
      </c>
      <c r="AV607" s="1" t="s">
        <v>933</v>
      </c>
      <c r="AW607" s="1" t="s">
        <v>933</v>
      </c>
      <c r="AX607" s="1" t="s">
        <v>877</v>
      </c>
      <c r="AY607" s="1" t="s">
        <v>993</v>
      </c>
      <c r="AZ607" s="1" t="s">
        <v>994</v>
      </c>
      <c r="BA607" s="1">
        <v>1</v>
      </c>
      <c r="BB607" s="1"/>
      <c r="BC607" s="1"/>
      <c r="BD607" s="1"/>
      <c r="BE607" s="147">
        <f t="shared" si="12"/>
        <v>3805088</v>
      </c>
      <c r="BF607" t="s">
        <v>193</v>
      </c>
    </row>
    <row r="608" spans="1:58" ht="15.75" thickBot="1" x14ac:dyDescent="0.3">
      <c r="A608" s="3" t="s">
        <v>215</v>
      </c>
      <c r="B608" s="3" t="s">
        <v>645</v>
      </c>
      <c r="C608" s="4" t="s">
        <v>661</v>
      </c>
      <c r="D608" s="1" t="s">
        <v>917</v>
      </c>
      <c r="E608" s="2"/>
      <c r="F608" s="1">
        <v>9277</v>
      </c>
      <c r="G608" s="1">
        <v>1724220</v>
      </c>
      <c r="H608" s="1">
        <v>1</v>
      </c>
      <c r="I608" s="1">
        <v>17242202</v>
      </c>
      <c r="J608" s="1">
        <v>10</v>
      </c>
      <c r="K608" s="1"/>
      <c r="L608" s="1"/>
      <c r="M608" s="1"/>
      <c r="N608" s="1"/>
      <c r="O608" s="1">
        <v>1724220</v>
      </c>
      <c r="P608" s="1">
        <v>1724220</v>
      </c>
      <c r="Q608" s="1">
        <v>1724220</v>
      </c>
      <c r="R608" s="1">
        <v>1724220</v>
      </c>
      <c r="S608" s="1">
        <v>1724220</v>
      </c>
      <c r="T608" s="1">
        <v>1724220</v>
      </c>
      <c r="U608" s="1">
        <v>1724220</v>
      </c>
      <c r="V608" s="1">
        <v>1724220</v>
      </c>
      <c r="W608" s="1">
        <v>1724220</v>
      </c>
      <c r="X608" s="1">
        <v>1724220</v>
      </c>
      <c r="Y608" s="1"/>
      <c r="Z608" s="1"/>
      <c r="AA608" s="1"/>
      <c r="AB608" s="1"/>
      <c r="AC608" s="1"/>
      <c r="AD608" s="1"/>
      <c r="AE608" s="1"/>
      <c r="AF608" s="1"/>
      <c r="AG608" s="1"/>
      <c r="AH608" s="1"/>
      <c r="AI608" s="1"/>
      <c r="AJ608" s="1"/>
      <c r="AK608" s="1"/>
      <c r="AL608" s="1"/>
      <c r="AM608" s="1"/>
      <c r="AN608" s="1"/>
      <c r="AO608" s="1"/>
      <c r="AP608" s="1"/>
      <c r="AQ608" s="1"/>
      <c r="AR608" s="1" t="s">
        <v>992</v>
      </c>
      <c r="AS608" s="1" t="s">
        <v>927</v>
      </c>
      <c r="AT608" s="1" t="s">
        <v>928</v>
      </c>
      <c r="AU608" s="1" t="s">
        <v>854</v>
      </c>
      <c r="AV608" s="1" t="s">
        <v>930</v>
      </c>
      <c r="AW608" s="1" t="s">
        <v>930</v>
      </c>
      <c r="AX608" s="1" t="s">
        <v>877</v>
      </c>
      <c r="AY608" s="1" t="s">
        <v>993</v>
      </c>
      <c r="AZ608" s="1" t="s">
        <v>994</v>
      </c>
      <c r="BA608" s="1">
        <v>1</v>
      </c>
      <c r="BB608" s="1"/>
      <c r="BC608" s="1"/>
      <c r="BD608" s="1"/>
      <c r="BE608" s="147">
        <f t="shared" si="12"/>
        <v>17242202</v>
      </c>
      <c r="BF608" t="s">
        <v>193</v>
      </c>
    </row>
    <row r="609" spans="1:58" ht="15.75" thickBot="1" x14ac:dyDescent="0.3">
      <c r="A609" s="3" t="s">
        <v>215</v>
      </c>
      <c r="B609" s="3" t="s">
        <v>667</v>
      </c>
      <c r="C609" s="4" t="s">
        <v>661</v>
      </c>
      <c r="D609" s="1" t="s">
        <v>917</v>
      </c>
      <c r="E609" s="2"/>
      <c r="F609" s="1">
        <v>5500</v>
      </c>
      <c r="G609" s="1">
        <v>1350575</v>
      </c>
      <c r="H609" s="1">
        <v>1</v>
      </c>
      <c r="I609" s="1">
        <v>13505755</v>
      </c>
      <c r="J609" s="1">
        <v>10</v>
      </c>
      <c r="K609" s="1"/>
      <c r="L609" s="1"/>
      <c r="M609" s="1"/>
      <c r="N609" s="1"/>
      <c r="O609" s="1">
        <v>1350575</v>
      </c>
      <c r="P609" s="1">
        <v>1350575</v>
      </c>
      <c r="Q609" s="1">
        <v>1350575</v>
      </c>
      <c r="R609" s="1">
        <v>1350575</v>
      </c>
      <c r="S609" s="1">
        <v>1350575</v>
      </c>
      <c r="T609" s="1">
        <v>1350575</v>
      </c>
      <c r="U609" s="1">
        <v>1350575</v>
      </c>
      <c r="V609" s="1">
        <v>1350575</v>
      </c>
      <c r="W609" s="1">
        <v>1350575</v>
      </c>
      <c r="X609" s="1">
        <v>1350575</v>
      </c>
      <c r="Y609" s="1"/>
      <c r="Z609" s="1"/>
      <c r="AA609" s="1"/>
      <c r="AB609" s="1"/>
      <c r="AC609" s="1"/>
      <c r="AD609" s="1"/>
      <c r="AE609" s="1"/>
      <c r="AF609" s="1"/>
      <c r="AG609" s="1"/>
      <c r="AH609" s="1"/>
      <c r="AI609" s="1"/>
      <c r="AJ609" s="1"/>
      <c r="AK609" s="1"/>
      <c r="AL609" s="1"/>
      <c r="AM609" s="1"/>
      <c r="AN609" s="1"/>
      <c r="AO609" s="1"/>
      <c r="AP609" s="1"/>
      <c r="AQ609" s="1"/>
      <c r="AR609" s="1" t="s">
        <v>992</v>
      </c>
      <c r="AS609" s="1" t="s">
        <v>927</v>
      </c>
      <c r="AT609" s="1" t="s">
        <v>928</v>
      </c>
      <c r="AU609" s="1" t="s">
        <v>854</v>
      </c>
      <c r="AV609" s="1" t="s">
        <v>936</v>
      </c>
      <c r="AW609" s="1" t="s">
        <v>936</v>
      </c>
      <c r="AX609" s="1" t="s">
        <v>877</v>
      </c>
      <c r="AY609" s="1" t="s">
        <v>993</v>
      </c>
      <c r="AZ609" s="1" t="s">
        <v>994</v>
      </c>
      <c r="BA609" s="1">
        <v>1</v>
      </c>
      <c r="BB609" s="1"/>
      <c r="BC609" s="1"/>
      <c r="BD609" s="1"/>
      <c r="BE609" s="147">
        <f t="shared" si="12"/>
        <v>13505755</v>
      </c>
      <c r="BF609" t="s">
        <v>193</v>
      </c>
    </row>
    <row r="610" spans="1:58" ht="15.75" thickBot="1" x14ac:dyDescent="0.3">
      <c r="A610" s="3" t="s">
        <v>215</v>
      </c>
      <c r="B610" s="3" t="s">
        <v>650</v>
      </c>
      <c r="C610" s="4" t="s">
        <v>661</v>
      </c>
      <c r="D610" s="1" t="s">
        <v>917</v>
      </c>
      <c r="E610" s="2"/>
      <c r="F610" s="1">
        <v>2200</v>
      </c>
      <c r="G610" s="1">
        <v>57847</v>
      </c>
      <c r="H610" s="1">
        <v>1</v>
      </c>
      <c r="I610" s="1">
        <v>578468</v>
      </c>
      <c r="J610" s="1">
        <v>10</v>
      </c>
      <c r="K610" s="1"/>
      <c r="L610" s="1"/>
      <c r="M610" s="1"/>
      <c r="N610" s="1"/>
      <c r="O610" s="1">
        <v>57847</v>
      </c>
      <c r="P610" s="1">
        <v>57847</v>
      </c>
      <c r="Q610" s="1">
        <v>57847</v>
      </c>
      <c r="R610" s="1">
        <v>57847</v>
      </c>
      <c r="S610" s="1">
        <v>57847</v>
      </c>
      <c r="T610" s="1">
        <v>57847</v>
      </c>
      <c r="U610" s="1">
        <v>57847</v>
      </c>
      <c r="V610" s="1">
        <v>57847</v>
      </c>
      <c r="W610" s="1">
        <v>57847</v>
      </c>
      <c r="X610" s="1">
        <v>57847</v>
      </c>
      <c r="Y610" s="1"/>
      <c r="Z610" s="1"/>
      <c r="AA610" s="1"/>
      <c r="AB610" s="1"/>
      <c r="AC610" s="1"/>
      <c r="AD610" s="1"/>
      <c r="AE610" s="1"/>
      <c r="AF610" s="1"/>
      <c r="AG610" s="1"/>
      <c r="AH610" s="1"/>
      <c r="AI610" s="1"/>
      <c r="AJ610" s="1"/>
      <c r="AK610" s="1"/>
      <c r="AL610" s="1"/>
      <c r="AM610" s="1"/>
      <c r="AN610" s="1"/>
      <c r="AO610" s="1"/>
      <c r="AP610" s="1"/>
      <c r="AQ610" s="1"/>
      <c r="AR610" s="1" t="s">
        <v>992</v>
      </c>
      <c r="AS610" s="1" t="s">
        <v>927</v>
      </c>
      <c r="AT610" s="1" t="s">
        <v>928</v>
      </c>
      <c r="AU610" s="1" t="s">
        <v>854</v>
      </c>
      <c r="AV610" s="1" t="s">
        <v>933</v>
      </c>
      <c r="AW610" s="1" t="s">
        <v>933</v>
      </c>
      <c r="AX610" s="1" t="s">
        <v>877</v>
      </c>
      <c r="AY610" s="1" t="s">
        <v>993</v>
      </c>
      <c r="AZ610" s="1" t="s">
        <v>994</v>
      </c>
      <c r="BA610" s="1">
        <v>1</v>
      </c>
      <c r="BB610" s="1"/>
      <c r="BC610" s="1"/>
      <c r="BD610" s="1"/>
      <c r="BE610" s="147">
        <f t="shared" si="12"/>
        <v>578468</v>
      </c>
      <c r="BF610" t="s">
        <v>193</v>
      </c>
    </row>
    <row r="611" spans="1:58" ht="15.75" thickBot="1" x14ac:dyDescent="0.3">
      <c r="A611" s="3" t="s">
        <v>215</v>
      </c>
      <c r="B611" s="3" t="s">
        <v>652</v>
      </c>
      <c r="C611" s="4" t="s">
        <v>661</v>
      </c>
      <c r="D611" s="1" t="s">
        <v>917</v>
      </c>
      <c r="E611" s="2"/>
      <c r="F611" s="1">
        <v>2824</v>
      </c>
      <c r="G611" s="1">
        <v>47170</v>
      </c>
      <c r="H611" s="1">
        <v>1</v>
      </c>
      <c r="I611" s="1">
        <v>471703</v>
      </c>
      <c r="J611" s="1">
        <v>10</v>
      </c>
      <c r="K611" s="1"/>
      <c r="L611" s="1"/>
      <c r="M611" s="1"/>
      <c r="N611" s="1"/>
      <c r="O611" s="1">
        <v>47170</v>
      </c>
      <c r="P611" s="1">
        <v>47170</v>
      </c>
      <c r="Q611" s="1">
        <v>47170</v>
      </c>
      <c r="R611" s="1">
        <v>47170</v>
      </c>
      <c r="S611" s="1">
        <v>47170</v>
      </c>
      <c r="T611" s="1">
        <v>47170</v>
      </c>
      <c r="U611" s="1">
        <v>47170</v>
      </c>
      <c r="V611" s="1">
        <v>47170</v>
      </c>
      <c r="W611" s="1">
        <v>47170</v>
      </c>
      <c r="X611" s="1">
        <v>47170</v>
      </c>
      <c r="Y611" s="1"/>
      <c r="Z611" s="1"/>
      <c r="AA611" s="1"/>
      <c r="AB611" s="1"/>
      <c r="AC611" s="1"/>
      <c r="AD611" s="1"/>
      <c r="AE611" s="1"/>
      <c r="AF611" s="1"/>
      <c r="AG611" s="1"/>
      <c r="AH611" s="1"/>
      <c r="AI611" s="1"/>
      <c r="AJ611" s="1"/>
      <c r="AK611" s="1"/>
      <c r="AL611" s="1"/>
      <c r="AM611" s="1"/>
      <c r="AN611" s="1"/>
      <c r="AO611" s="1"/>
      <c r="AP611" s="1"/>
      <c r="AQ611" s="1"/>
      <c r="AR611" s="1" t="s">
        <v>992</v>
      </c>
      <c r="AS611" s="1" t="s">
        <v>927</v>
      </c>
      <c r="AT611" s="1" t="s">
        <v>928</v>
      </c>
      <c r="AU611" s="1" t="s">
        <v>854</v>
      </c>
      <c r="AV611" s="1" t="s">
        <v>933</v>
      </c>
      <c r="AW611" s="1" t="s">
        <v>933</v>
      </c>
      <c r="AX611" s="1" t="s">
        <v>877</v>
      </c>
      <c r="AY611" s="1" t="s">
        <v>993</v>
      </c>
      <c r="AZ611" s="1" t="s">
        <v>994</v>
      </c>
      <c r="BA611" s="1">
        <v>1</v>
      </c>
      <c r="BB611" s="1"/>
      <c r="BC611" s="1"/>
      <c r="BD611" s="1"/>
      <c r="BE611" s="147">
        <f t="shared" si="12"/>
        <v>471703</v>
      </c>
      <c r="BF611" t="s">
        <v>193</v>
      </c>
    </row>
    <row r="612" spans="1:58" ht="15.75" thickBot="1" x14ac:dyDescent="0.3">
      <c r="A612" s="3" t="s">
        <v>215</v>
      </c>
      <c r="B612" s="3" t="s">
        <v>729</v>
      </c>
      <c r="C612" s="4" t="s">
        <v>714</v>
      </c>
      <c r="D612" s="1" t="s">
        <v>917</v>
      </c>
      <c r="E612" s="2"/>
      <c r="F612" s="1">
        <v>739</v>
      </c>
      <c r="G612" s="1">
        <v>61563</v>
      </c>
      <c r="H612" s="1">
        <v>1</v>
      </c>
      <c r="I612" s="1">
        <v>615631</v>
      </c>
      <c r="J612" s="1">
        <v>10</v>
      </c>
      <c r="K612" s="1"/>
      <c r="L612" s="1"/>
      <c r="M612" s="1"/>
      <c r="N612" s="1"/>
      <c r="O612" s="1">
        <v>61563</v>
      </c>
      <c r="P612" s="1">
        <v>61563</v>
      </c>
      <c r="Q612" s="1">
        <v>61563</v>
      </c>
      <c r="R612" s="1">
        <v>61563</v>
      </c>
      <c r="S612" s="1">
        <v>61563</v>
      </c>
      <c r="T612" s="1">
        <v>61563</v>
      </c>
      <c r="U612" s="1">
        <v>61563</v>
      </c>
      <c r="V612" s="1">
        <v>61563</v>
      </c>
      <c r="W612" s="1">
        <v>61563</v>
      </c>
      <c r="X612" s="1">
        <v>61563</v>
      </c>
      <c r="Y612" s="1"/>
      <c r="Z612" s="1"/>
      <c r="AA612" s="1"/>
      <c r="AB612" s="1"/>
      <c r="AC612" s="1"/>
      <c r="AD612" s="1"/>
      <c r="AE612" s="1"/>
      <c r="AF612" s="1"/>
      <c r="AG612" s="1"/>
      <c r="AH612" s="1"/>
      <c r="AI612" s="1"/>
      <c r="AJ612" s="1"/>
      <c r="AK612" s="1"/>
      <c r="AL612" s="1"/>
      <c r="AM612" s="1"/>
      <c r="AN612" s="1"/>
      <c r="AO612" s="1"/>
      <c r="AP612" s="1"/>
      <c r="AQ612" s="1"/>
      <c r="AR612" s="1" t="s">
        <v>992</v>
      </c>
      <c r="AS612" s="1" t="s">
        <v>952</v>
      </c>
      <c r="AT612" s="1" t="s">
        <v>953</v>
      </c>
      <c r="AU612" s="1" t="s">
        <v>854</v>
      </c>
      <c r="AV612" s="1" t="s">
        <v>933</v>
      </c>
      <c r="AW612" s="1" t="s">
        <v>933</v>
      </c>
      <c r="AX612" s="1" t="s">
        <v>877</v>
      </c>
      <c r="AY612" s="1" t="s">
        <v>993</v>
      </c>
      <c r="AZ612" s="1" t="s">
        <v>994</v>
      </c>
      <c r="BA612" s="1">
        <v>1</v>
      </c>
      <c r="BB612" s="1"/>
      <c r="BC612" s="1"/>
      <c r="BD612" s="1"/>
      <c r="BE612" s="147">
        <f t="shared" si="12"/>
        <v>615631</v>
      </c>
      <c r="BF612" t="s">
        <v>193</v>
      </c>
    </row>
    <row r="613" spans="1:58" ht="15.75" thickBot="1" x14ac:dyDescent="0.3">
      <c r="A613" s="3" t="s">
        <v>215</v>
      </c>
      <c r="B613" s="3" t="s">
        <v>732</v>
      </c>
      <c r="C613" s="4" t="s">
        <v>714</v>
      </c>
      <c r="D613" s="1" t="s">
        <v>917</v>
      </c>
      <c r="E613" s="2"/>
      <c r="F613" s="1">
        <v>1056</v>
      </c>
      <c r="G613" s="1">
        <v>35460</v>
      </c>
      <c r="H613" s="1">
        <v>1</v>
      </c>
      <c r="I613" s="1">
        <v>354599</v>
      </c>
      <c r="J613" s="1">
        <v>10</v>
      </c>
      <c r="K613" s="1"/>
      <c r="L613" s="1"/>
      <c r="M613" s="1"/>
      <c r="N613" s="1"/>
      <c r="O613" s="1">
        <v>35460</v>
      </c>
      <c r="P613" s="1">
        <v>35460</v>
      </c>
      <c r="Q613" s="1">
        <v>35460</v>
      </c>
      <c r="R613" s="1">
        <v>35460</v>
      </c>
      <c r="S613" s="1">
        <v>35460</v>
      </c>
      <c r="T613" s="1">
        <v>35460</v>
      </c>
      <c r="U613" s="1">
        <v>35460</v>
      </c>
      <c r="V613" s="1">
        <v>35460</v>
      </c>
      <c r="W613" s="1">
        <v>35460</v>
      </c>
      <c r="X613" s="1">
        <v>35460</v>
      </c>
      <c r="Y613" s="1"/>
      <c r="Z613" s="1"/>
      <c r="AA613" s="1"/>
      <c r="AB613" s="1"/>
      <c r="AC613" s="1"/>
      <c r="AD613" s="1"/>
      <c r="AE613" s="1"/>
      <c r="AF613" s="1"/>
      <c r="AG613" s="1"/>
      <c r="AH613" s="1"/>
      <c r="AI613" s="1"/>
      <c r="AJ613" s="1"/>
      <c r="AK613" s="1"/>
      <c r="AL613" s="1"/>
      <c r="AM613" s="1"/>
      <c r="AN613" s="1"/>
      <c r="AO613" s="1"/>
      <c r="AP613" s="1"/>
      <c r="AQ613" s="1"/>
      <c r="AR613" s="1" t="s">
        <v>992</v>
      </c>
      <c r="AS613" s="1" t="s">
        <v>952</v>
      </c>
      <c r="AT613" s="1" t="s">
        <v>953</v>
      </c>
      <c r="AU613" s="1" t="s">
        <v>854</v>
      </c>
      <c r="AV613" s="1" t="s">
        <v>930</v>
      </c>
      <c r="AW613" s="1" t="s">
        <v>930</v>
      </c>
      <c r="AX613" s="1" t="s">
        <v>877</v>
      </c>
      <c r="AY613" s="1" t="s">
        <v>993</v>
      </c>
      <c r="AZ613" s="1" t="s">
        <v>994</v>
      </c>
      <c r="BA613" s="1">
        <v>1</v>
      </c>
      <c r="BB613" s="1"/>
      <c r="BC613" s="1"/>
      <c r="BD613" s="1"/>
      <c r="BE613" s="147">
        <f t="shared" si="12"/>
        <v>354599</v>
      </c>
      <c r="BF613" t="s">
        <v>193</v>
      </c>
    </row>
    <row r="614" spans="1:58" ht="15.75" thickBot="1" x14ac:dyDescent="0.3">
      <c r="A614" s="3" t="s">
        <v>215</v>
      </c>
      <c r="B614" s="3" t="s">
        <v>731</v>
      </c>
      <c r="C614" s="4" t="s">
        <v>714</v>
      </c>
      <c r="D614" s="1" t="s">
        <v>917</v>
      </c>
      <c r="E614" s="2"/>
      <c r="F614" s="1">
        <v>930</v>
      </c>
      <c r="G614" s="1">
        <v>32980</v>
      </c>
      <c r="H614" s="1">
        <v>1</v>
      </c>
      <c r="I614" s="1">
        <v>329797</v>
      </c>
      <c r="J614" s="1">
        <v>10</v>
      </c>
      <c r="K614" s="1"/>
      <c r="L614" s="1"/>
      <c r="M614" s="1"/>
      <c r="N614" s="1"/>
      <c r="O614" s="1">
        <v>32980</v>
      </c>
      <c r="P614" s="1">
        <v>32980</v>
      </c>
      <c r="Q614" s="1">
        <v>32980</v>
      </c>
      <c r="R614" s="1">
        <v>32980</v>
      </c>
      <c r="S614" s="1">
        <v>32980</v>
      </c>
      <c r="T614" s="1">
        <v>32980</v>
      </c>
      <c r="U614" s="1">
        <v>32980</v>
      </c>
      <c r="V614" s="1">
        <v>32980</v>
      </c>
      <c r="W614" s="1">
        <v>32980</v>
      </c>
      <c r="X614" s="1">
        <v>32980</v>
      </c>
      <c r="Y614" s="1"/>
      <c r="Z614" s="1"/>
      <c r="AA614" s="1"/>
      <c r="AB614" s="1"/>
      <c r="AC614" s="1"/>
      <c r="AD614" s="1"/>
      <c r="AE614" s="1"/>
      <c r="AF614" s="1"/>
      <c r="AG614" s="1"/>
      <c r="AH614" s="1"/>
      <c r="AI614" s="1"/>
      <c r="AJ614" s="1"/>
      <c r="AK614" s="1"/>
      <c r="AL614" s="1"/>
      <c r="AM614" s="1"/>
      <c r="AN614" s="1"/>
      <c r="AO614" s="1"/>
      <c r="AP614" s="1"/>
      <c r="AQ614" s="1"/>
      <c r="AR614" s="1" t="s">
        <v>992</v>
      </c>
      <c r="AS614" s="1" t="s">
        <v>952</v>
      </c>
      <c r="AT614" s="1" t="s">
        <v>953</v>
      </c>
      <c r="AU614" s="1" t="s">
        <v>854</v>
      </c>
      <c r="AV614" s="1" t="s">
        <v>930</v>
      </c>
      <c r="AW614" s="1" t="s">
        <v>930</v>
      </c>
      <c r="AX614" s="1" t="s">
        <v>877</v>
      </c>
      <c r="AY614" s="1" t="s">
        <v>993</v>
      </c>
      <c r="AZ614" s="1" t="s">
        <v>994</v>
      </c>
      <c r="BA614" s="1">
        <v>1</v>
      </c>
      <c r="BB614" s="1"/>
      <c r="BC614" s="1"/>
      <c r="BD614" s="1"/>
      <c r="BE614" s="147">
        <f t="shared" si="12"/>
        <v>329797</v>
      </c>
      <c r="BF614" t="s">
        <v>193</v>
      </c>
    </row>
    <row r="615" spans="1:58" ht="15.75" thickBot="1" x14ac:dyDescent="0.3">
      <c r="A615" s="3" t="s">
        <v>215</v>
      </c>
      <c r="B615" s="3" t="s">
        <v>734</v>
      </c>
      <c r="C615" s="4" t="s">
        <v>714</v>
      </c>
      <c r="D615" s="1" t="s">
        <v>917</v>
      </c>
      <c r="E615" s="2"/>
      <c r="F615" s="1">
        <v>1246</v>
      </c>
      <c r="G615" s="1">
        <v>20237</v>
      </c>
      <c r="H615" s="1">
        <v>1</v>
      </c>
      <c r="I615" s="1">
        <v>202369</v>
      </c>
      <c r="J615" s="1">
        <v>10</v>
      </c>
      <c r="K615" s="1"/>
      <c r="L615" s="1"/>
      <c r="M615" s="1"/>
      <c r="N615" s="1"/>
      <c r="O615" s="1">
        <v>20237</v>
      </c>
      <c r="P615" s="1">
        <v>20237</v>
      </c>
      <c r="Q615" s="1">
        <v>20237</v>
      </c>
      <c r="R615" s="1">
        <v>20237</v>
      </c>
      <c r="S615" s="1">
        <v>20237</v>
      </c>
      <c r="T615" s="1">
        <v>20237</v>
      </c>
      <c r="U615" s="1">
        <v>20237</v>
      </c>
      <c r="V615" s="1">
        <v>20237</v>
      </c>
      <c r="W615" s="1">
        <v>20237</v>
      </c>
      <c r="X615" s="1">
        <v>20237</v>
      </c>
      <c r="Y615" s="1"/>
      <c r="Z615" s="1"/>
      <c r="AA615" s="1"/>
      <c r="AB615" s="1"/>
      <c r="AC615" s="1"/>
      <c r="AD615" s="1"/>
      <c r="AE615" s="1"/>
      <c r="AF615" s="1"/>
      <c r="AG615" s="1"/>
      <c r="AH615" s="1"/>
      <c r="AI615" s="1"/>
      <c r="AJ615" s="1"/>
      <c r="AK615" s="1"/>
      <c r="AL615" s="1"/>
      <c r="AM615" s="1"/>
      <c r="AN615" s="1"/>
      <c r="AO615" s="1"/>
      <c r="AP615" s="1"/>
      <c r="AQ615" s="1"/>
      <c r="AR615" s="1" t="s">
        <v>992</v>
      </c>
      <c r="AS615" s="1" t="s">
        <v>952</v>
      </c>
      <c r="AT615" s="1" t="s">
        <v>953</v>
      </c>
      <c r="AU615" s="1" t="s">
        <v>854</v>
      </c>
      <c r="AV615" s="1" t="s">
        <v>933</v>
      </c>
      <c r="AW615" s="1" t="s">
        <v>933</v>
      </c>
      <c r="AX615" s="1" t="s">
        <v>877</v>
      </c>
      <c r="AY615" s="1" t="s">
        <v>993</v>
      </c>
      <c r="AZ615" s="1" t="s">
        <v>994</v>
      </c>
      <c r="BA615" s="1">
        <v>1</v>
      </c>
      <c r="BB615" s="1"/>
      <c r="BC615" s="1"/>
      <c r="BD615" s="1"/>
      <c r="BE615" s="147">
        <f t="shared" si="12"/>
        <v>202369</v>
      </c>
      <c r="BF615" t="s">
        <v>193</v>
      </c>
    </row>
    <row r="616" spans="1:58" ht="15.75" thickBot="1" x14ac:dyDescent="0.3">
      <c r="A616" s="3" t="s">
        <v>215</v>
      </c>
      <c r="B616" s="3" t="s">
        <v>729</v>
      </c>
      <c r="C616" s="4" t="s">
        <v>715</v>
      </c>
      <c r="D616" s="1" t="s">
        <v>917</v>
      </c>
      <c r="E616" s="2"/>
      <c r="F616" s="1">
        <v>303</v>
      </c>
      <c r="G616" s="1">
        <v>55251</v>
      </c>
      <c r="H616" s="1">
        <v>1</v>
      </c>
      <c r="I616" s="1">
        <v>552511</v>
      </c>
      <c r="J616" s="1">
        <v>10</v>
      </c>
      <c r="K616" s="1"/>
      <c r="L616" s="1"/>
      <c r="M616" s="1"/>
      <c r="N616" s="1"/>
      <c r="O616" s="1">
        <v>55251</v>
      </c>
      <c r="P616" s="1">
        <v>55251</v>
      </c>
      <c r="Q616" s="1">
        <v>55251</v>
      </c>
      <c r="R616" s="1">
        <v>55251</v>
      </c>
      <c r="S616" s="1">
        <v>55251</v>
      </c>
      <c r="T616" s="1">
        <v>55251</v>
      </c>
      <c r="U616" s="1">
        <v>55251</v>
      </c>
      <c r="V616" s="1">
        <v>55251</v>
      </c>
      <c r="W616" s="1">
        <v>55251</v>
      </c>
      <c r="X616" s="1">
        <v>55251</v>
      </c>
      <c r="Y616" s="1"/>
      <c r="Z616" s="1"/>
      <c r="AA616" s="1"/>
      <c r="AB616" s="1"/>
      <c r="AC616" s="1"/>
      <c r="AD616" s="1"/>
      <c r="AE616" s="1"/>
      <c r="AF616" s="1"/>
      <c r="AG616" s="1"/>
      <c r="AH616" s="1"/>
      <c r="AI616" s="1"/>
      <c r="AJ616" s="1"/>
      <c r="AK616" s="1"/>
      <c r="AL616" s="1"/>
      <c r="AM616" s="1"/>
      <c r="AN616" s="1"/>
      <c r="AO616" s="1"/>
      <c r="AP616" s="1"/>
      <c r="AQ616" s="1"/>
      <c r="AR616" s="1" t="s">
        <v>992</v>
      </c>
      <c r="AS616" s="1" t="s">
        <v>952</v>
      </c>
      <c r="AT616" s="1" t="s">
        <v>953</v>
      </c>
      <c r="AU616" s="1" t="s">
        <v>854</v>
      </c>
      <c r="AV616" s="1" t="s">
        <v>933</v>
      </c>
      <c r="AW616" s="1" t="s">
        <v>933</v>
      </c>
      <c r="AX616" s="1" t="s">
        <v>877</v>
      </c>
      <c r="AY616" s="1" t="s">
        <v>993</v>
      </c>
      <c r="AZ616" s="1" t="s">
        <v>994</v>
      </c>
      <c r="BA616" s="1">
        <v>1</v>
      </c>
      <c r="BB616" s="1"/>
      <c r="BC616" s="1"/>
      <c r="BD616" s="1"/>
      <c r="BE616" s="147">
        <f t="shared" si="12"/>
        <v>552511</v>
      </c>
      <c r="BF616" t="s">
        <v>193</v>
      </c>
    </row>
    <row r="617" spans="1:58" ht="15.75" thickBot="1" x14ac:dyDescent="0.3">
      <c r="A617" s="3" t="s">
        <v>215</v>
      </c>
      <c r="B617" s="3" t="s">
        <v>731</v>
      </c>
      <c r="C617" s="4" t="s">
        <v>715</v>
      </c>
      <c r="D617" s="1" t="s">
        <v>917</v>
      </c>
      <c r="E617" s="2"/>
      <c r="F617" s="1">
        <v>493</v>
      </c>
      <c r="G617" s="1">
        <v>31046</v>
      </c>
      <c r="H617" s="1">
        <v>1</v>
      </c>
      <c r="I617" s="1">
        <v>310463</v>
      </c>
      <c r="J617" s="1">
        <v>10</v>
      </c>
      <c r="K617" s="1"/>
      <c r="L617" s="1"/>
      <c r="M617" s="1"/>
      <c r="N617" s="1"/>
      <c r="O617" s="1">
        <v>31046</v>
      </c>
      <c r="P617" s="1">
        <v>31046</v>
      </c>
      <c r="Q617" s="1">
        <v>31046</v>
      </c>
      <c r="R617" s="1">
        <v>31046</v>
      </c>
      <c r="S617" s="1">
        <v>31046</v>
      </c>
      <c r="T617" s="1">
        <v>31046</v>
      </c>
      <c r="U617" s="1">
        <v>31046</v>
      </c>
      <c r="V617" s="1">
        <v>31046</v>
      </c>
      <c r="W617" s="1">
        <v>31046</v>
      </c>
      <c r="X617" s="1">
        <v>31046</v>
      </c>
      <c r="Y617" s="1"/>
      <c r="Z617" s="1"/>
      <c r="AA617" s="1"/>
      <c r="AB617" s="1"/>
      <c r="AC617" s="1"/>
      <c r="AD617" s="1"/>
      <c r="AE617" s="1"/>
      <c r="AF617" s="1"/>
      <c r="AG617" s="1"/>
      <c r="AH617" s="1"/>
      <c r="AI617" s="1"/>
      <c r="AJ617" s="1"/>
      <c r="AK617" s="1"/>
      <c r="AL617" s="1"/>
      <c r="AM617" s="1"/>
      <c r="AN617" s="1"/>
      <c r="AO617" s="1"/>
      <c r="AP617" s="1"/>
      <c r="AQ617" s="1"/>
      <c r="AR617" s="1" t="s">
        <v>992</v>
      </c>
      <c r="AS617" s="1" t="s">
        <v>952</v>
      </c>
      <c r="AT617" s="1" t="s">
        <v>953</v>
      </c>
      <c r="AU617" s="1" t="s">
        <v>854</v>
      </c>
      <c r="AV617" s="1" t="s">
        <v>930</v>
      </c>
      <c r="AW617" s="1" t="s">
        <v>930</v>
      </c>
      <c r="AX617" s="1" t="s">
        <v>877</v>
      </c>
      <c r="AY617" s="1" t="s">
        <v>993</v>
      </c>
      <c r="AZ617" s="1" t="s">
        <v>994</v>
      </c>
      <c r="BA617" s="1">
        <v>1</v>
      </c>
      <c r="BB617" s="1"/>
      <c r="BC617" s="1"/>
      <c r="BD617" s="1"/>
      <c r="BE617" s="147">
        <f t="shared" si="12"/>
        <v>310463</v>
      </c>
      <c r="BF617" t="s">
        <v>193</v>
      </c>
    </row>
    <row r="618" spans="1:58" ht="15.75" thickBot="1" x14ac:dyDescent="0.3">
      <c r="A618" s="3" t="s">
        <v>215</v>
      </c>
      <c r="B618" s="3" t="s">
        <v>732</v>
      </c>
      <c r="C618" s="4" t="s">
        <v>715</v>
      </c>
      <c r="D618" s="1" t="s">
        <v>917</v>
      </c>
      <c r="E618" s="2"/>
      <c r="F618" s="1">
        <v>319</v>
      </c>
      <c r="G618" s="1">
        <v>21463</v>
      </c>
      <c r="H618" s="1">
        <v>1</v>
      </c>
      <c r="I618" s="1">
        <v>214634</v>
      </c>
      <c r="J618" s="1">
        <v>10</v>
      </c>
      <c r="K618" s="1"/>
      <c r="L618" s="1"/>
      <c r="M618" s="1"/>
      <c r="N618" s="1"/>
      <c r="O618" s="1">
        <v>21463</v>
      </c>
      <c r="P618" s="1">
        <v>21463</v>
      </c>
      <c r="Q618" s="1">
        <v>21463</v>
      </c>
      <c r="R618" s="1">
        <v>21463</v>
      </c>
      <c r="S618" s="1">
        <v>21463</v>
      </c>
      <c r="T618" s="1">
        <v>21463</v>
      </c>
      <c r="U618" s="1">
        <v>21463</v>
      </c>
      <c r="V618" s="1">
        <v>21463</v>
      </c>
      <c r="W618" s="1">
        <v>21463</v>
      </c>
      <c r="X618" s="1">
        <v>21463</v>
      </c>
      <c r="Y618" s="1"/>
      <c r="Z618" s="1"/>
      <c r="AA618" s="1"/>
      <c r="AB618" s="1"/>
      <c r="AC618" s="1"/>
      <c r="AD618" s="1"/>
      <c r="AE618" s="1"/>
      <c r="AF618" s="1"/>
      <c r="AG618" s="1"/>
      <c r="AH618" s="1"/>
      <c r="AI618" s="1"/>
      <c r="AJ618" s="1"/>
      <c r="AK618" s="1"/>
      <c r="AL618" s="1"/>
      <c r="AM618" s="1"/>
      <c r="AN618" s="1"/>
      <c r="AO618" s="1"/>
      <c r="AP618" s="1"/>
      <c r="AQ618" s="1"/>
      <c r="AR618" s="1" t="s">
        <v>992</v>
      </c>
      <c r="AS618" s="1" t="s">
        <v>952</v>
      </c>
      <c r="AT618" s="1" t="s">
        <v>953</v>
      </c>
      <c r="AU618" s="1" t="s">
        <v>854</v>
      </c>
      <c r="AV618" s="1" t="s">
        <v>930</v>
      </c>
      <c r="AW618" s="1" t="s">
        <v>930</v>
      </c>
      <c r="AX618" s="1" t="s">
        <v>877</v>
      </c>
      <c r="AY618" s="1" t="s">
        <v>993</v>
      </c>
      <c r="AZ618" s="1" t="s">
        <v>994</v>
      </c>
      <c r="BA618" s="1">
        <v>1</v>
      </c>
      <c r="BB618" s="1"/>
      <c r="BC618" s="1"/>
      <c r="BD618" s="1"/>
      <c r="BE618" s="147">
        <f t="shared" si="12"/>
        <v>214634</v>
      </c>
      <c r="BF618" t="s">
        <v>193</v>
      </c>
    </row>
    <row r="619" spans="1:58" ht="15.75" thickBot="1" x14ac:dyDescent="0.3">
      <c r="A619" s="3" t="s">
        <v>215</v>
      </c>
      <c r="B619" s="3" t="s">
        <v>734</v>
      </c>
      <c r="C619" s="4" t="s">
        <v>715</v>
      </c>
      <c r="D619" s="1" t="s">
        <v>917</v>
      </c>
      <c r="E619" s="2"/>
      <c r="F619" s="1">
        <v>451</v>
      </c>
      <c r="G619" s="1">
        <v>11970</v>
      </c>
      <c r="H619" s="1">
        <v>1</v>
      </c>
      <c r="I619" s="1">
        <v>119699</v>
      </c>
      <c r="J619" s="1">
        <v>10</v>
      </c>
      <c r="K619" s="1"/>
      <c r="L619" s="1"/>
      <c r="M619" s="1"/>
      <c r="N619" s="1"/>
      <c r="O619" s="1">
        <v>11970</v>
      </c>
      <c r="P619" s="1">
        <v>11970</v>
      </c>
      <c r="Q619" s="1">
        <v>11970</v>
      </c>
      <c r="R619" s="1">
        <v>11970</v>
      </c>
      <c r="S619" s="1">
        <v>11970</v>
      </c>
      <c r="T619" s="1">
        <v>11970</v>
      </c>
      <c r="U619" s="1">
        <v>11970</v>
      </c>
      <c r="V619" s="1">
        <v>11970</v>
      </c>
      <c r="W619" s="1">
        <v>11970</v>
      </c>
      <c r="X619" s="1">
        <v>11970</v>
      </c>
      <c r="Y619" s="1"/>
      <c r="Z619" s="1"/>
      <c r="AA619" s="1"/>
      <c r="AB619" s="1"/>
      <c r="AC619" s="1"/>
      <c r="AD619" s="1"/>
      <c r="AE619" s="1"/>
      <c r="AF619" s="1"/>
      <c r="AG619" s="1"/>
      <c r="AH619" s="1"/>
      <c r="AI619" s="1"/>
      <c r="AJ619" s="1"/>
      <c r="AK619" s="1"/>
      <c r="AL619" s="1"/>
      <c r="AM619" s="1"/>
      <c r="AN619" s="1"/>
      <c r="AO619" s="1"/>
      <c r="AP619" s="1"/>
      <c r="AQ619" s="1"/>
      <c r="AR619" s="1" t="s">
        <v>992</v>
      </c>
      <c r="AS619" s="1" t="s">
        <v>952</v>
      </c>
      <c r="AT619" s="1" t="s">
        <v>953</v>
      </c>
      <c r="AU619" s="1" t="s">
        <v>854</v>
      </c>
      <c r="AV619" s="1" t="s">
        <v>933</v>
      </c>
      <c r="AW619" s="1" t="s">
        <v>933</v>
      </c>
      <c r="AX619" s="1" t="s">
        <v>877</v>
      </c>
      <c r="AY619" s="1" t="s">
        <v>993</v>
      </c>
      <c r="AZ619" s="1" t="s">
        <v>994</v>
      </c>
      <c r="BA619" s="1">
        <v>1</v>
      </c>
      <c r="BB619" s="1"/>
      <c r="BC619" s="1"/>
      <c r="BD619" s="1"/>
      <c r="BE619" s="147">
        <f t="shared" si="12"/>
        <v>119699</v>
      </c>
      <c r="BF619" t="s">
        <v>193</v>
      </c>
    </row>
    <row r="620" spans="1:58" ht="15.75" thickBot="1" x14ac:dyDescent="0.3">
      <c r="A620" s="3" t="s">
        <v>215</v>
      </c>
      <c r="B620" s="3" t="s">
        <v>729</v>
      </c>
      <c r="C620" s="4" t="s">
        <v>716</v>
      </c>
      <c r="D620" s="1" t="s">
        <v>917</v>
      </c>
      <c r="E620" s="2"/>
      <c r="F620" s="1">
        <v>6</v>
      </c>
      <c r="G620" s="1">
        <v>4780</v>
      </c>
      <c r="H620" s="1">
        <v>1</v>
      </c>
      <c r="I620" s="1">
        <v>47797</v>
      </c>
      <c r="J620" s="1">
        <v>10</v>
      </c>
      <c r="K620" s="1"/>
      <c r="L620" s="1"/>
      <c r="M620" s="1"/>
      <c r="N620" s="1"/>
      <c r="O620" s="1">
        <v>4780</v>
      </c>
      <c r="P620" s="1">
        <v>4780</v>
      </c>
      <c r="Q620" s="1">
        <v>4780</v>
      </c>
      <c r="R620" s="1">
        <v>4780</v>
      </c>
      <c r="S620" s="1">
        <v>4780</v>
      </c>
      <c r="T620" s="1">
        <v>4780</v>
      </c>
      <c r="U620" s="1">
        <v>4780</v>
      </c>
      <c r="V620" s="1">
        <v>4780</v>
      </c>
      <c r="W620" s="1">
        <v>4780</v>
      </c>
      <c r="X620" s="1">
        <v>4780</v>
      </c>
      <c r="Y620" s="1"/>
      <c r="Z620" s="1"/>
      <c r="AA620" s="1"/>
      <c r="AB620" s="1"/>
      <c r="AC620" s="1"/>
      <c r="AD620" s="1"/>
      <c r="AE620" s="1"/>
      <c r="AF620" s="1"/>
      <c r="AG620" s="1"/>
      <c r="AH620" s="1"/>
      <c r="AI620" s="1"/>
      <c r="AJ620" s="1"/>
      <c r="AK620" s="1"/>
      <c r="AL620" s="1"/>
      <c r="AM620" s="1"/>
      <c r="AN620" s="1"/>
      <c r="AO620" s="1"/>
      <c r="AP620" s="1"/>
      <c r="AQ620" s="1"/>
      <c r="AR620" s="1" t="s">
        <v>992</v>
      </c>
      <c r="AS620" s="1" t="s">
        <v>952</v>
      </c>
      <c r="AT620" s="1" t="s">
        <v>953</v>
      </c>
      <c r="AU620" s="1" t="s">
        <v>854</v>
      </c>
      <c r="AV620" s="1" t="s">
        <v>933</v>
      </c>
      <c r="AW620" s="1" t="s">
        <v>933</v>
      </c>
      <c r="AX620" s="1" t="s">
        <v>877</v>
      </c>
      <c r="AY620" s="1" t="s">
        <v>993</v>
      </c>
      <c r="AZ620" s="1" t="s">
        <v>994</v>
      </c>
      <c r="BA620" s="1">
        <v>1</v>
      </c>
      <c r="BB620" s="1"/>
      <c r="BC620" s="1"/>
      <c r="BD620" s="1"/>
      <c r="BE620" s="147">
        <f t="shared" si="12"/>
        <v>47797</v>
      </c>
      <c r="BF620" t="s">
        <v>193</v>
      </c>
    </row>
    <row r="621" spans="1:58" ht="15.75" thickBot="1" x14ac:dyDescent="0.3">
      <c r="A621" s="3" t="s">
        <v>215</v>
      </c>
      <c r="B621" s="3" t="s">
        <v>731</v>
      </c>
      <c r="C621" s="4" t="s">
        <v>716</v>
      </c>
      <c r="D621" s="1" t="s">
        <v>917</v>
      </c>
      <c r="E621" s="2"/>
      <c r="F621" s="1">
        <v>63</v>
      </c>
      <c r="G621" s="1">
        <v>2655</v>
      </c>
      <c r="H621" s="1">
        <v>1</v>
      </c>
      <c r="I621" s="1">
        <v>26549</v>
      </c>
      <c r="J621" s="1">
        <v>10</v>
      </c>
      <c r="K621" s="1"/>
      <c r="L621" s="1"/>
      <c r="M621" s="1"/>
      <c r="N621" s="1"/>
      <c r="O621" s="1">
        <v>2655</v>
      </c>
      <c r="P621" s="1">
        <v>2655</v>
      </c>
      <c r="Q621" s="1">
        <v>2655</v>
      </c>
      <c r="R621" s="1">
        <v>2655</v>
      </c>
      <c r="S621" s="1">
        <v>2655</v>
      </c>
      <c r="T621" s="1">
        <v>2655</v>
      </c>
      <c r="U621" s="1">
        <v>2655</v>
      </c>
      <c r="V621" s="1">
        <v>2655</v>
      </c>
      <c r="W621" s="1">
        <v>2655</v>
      </c>
      <c r="X621" s="1">
        <v>2655</v>
      </c>
      <c r="Y621" s="1"/>
      <c r="Z621" s="1"/>
      <c r="AA621" s="1"/>
      <c r="AB621" s="1"/>
      <c r="AC621" s="1"/>
      <c r="AD621" s="1"/>
      <c r="AE621" s="1"/>
      <c r="AF621" s="1"/>
      <c r="AG621" s="1"/>
      <c r="AH621" s="1"/>
      <c r="AI621" s="1"/>
      <c r="AJ621" s="1"/>
      <c r="AK621" s="1"/>
      <c r="AL621" s="1"/>
      <c r="AM621" s="1"/>
      <c r="AN621" s="1"/>
      <c r="AO621" s="1"/>
      <c r="AP621" s="1"/>
      <c r="AQ621" s="1"/>
      <c r="AR621" s="1" t="s">
        <v>992</v>
      </c>
      <c r="AS621" s="1" t="s">
        <v>952</v>
      </c>
      <c r="AT621" s="1" t="s">
        <v>953</v>
      </c>
      <c r="AU621" s="1" t="s">
        <v>854</v>
      </c>
      <c r="AV621" s="1" t="s">
        <v>930</v>
      </c>
      <c r="AW621" s="1" t="s">
        <v>930</v>
      </c>
      <c r="AX621" s="1" t="s">
        <v>877</v>
      </c>
      <c r="AY621" s="1" t="s">
        <v>993</v>
      </c>
      <c r="AZ621" s="1" t="s">
        <v>994</v>
      </c>
      <c r="BA621" s="1">
        <v>1</v>
      </c>
      <c r="BB621" s="1"/>
      <c r="BC621" s="1"/>
      <c r="BD621" s="1"/>
      <c r="BE621" s="147">
        <f t="shared" si="12"/>
        <v>26549</v>
      </c>
      <c r="BF621" t="s">
        <v>193</v>
      </c>
    </row>
    <row r="622" spans="1:58" ht="15.75" thickBot="1" x14ac:dyDescent="0.3">
      <c r="A622" s="3" t="s">
        <v>215</v>
      </c>
      <c r="B622" s="3" t="s">
        <v>734</v>
      </c>
      <c r="C622" s="4" t="s">
        <v>716</v>
      </c>
      <c r="D622" s="1" t="s">
        <v>917</v>
      </c>
      <c r="E622" s="2"/>
      <c r="F622" s="1">
        <v>134</v>
      </c>
      <c r="G622" s="1">
        <v>2318</v>
      </c>
      <c r="H622" s="1">
        <v>1</v>
      </c>
      <c r="I622" s="1">
        <v>23180</v>
      </c>
      <c r="J622" s="1">
        <v>10</v>
      </c>
      <c r="K622" s="1"/>
      <c r="L622" s="1"/>
      <c r="M622" s="1"/>
      <c r="N622" s="1"/>
      <c r="O622" s="1">
        <v>2318</v>
      </c>
      <c r="P622" s="1">
        <v>2318</v>
      </c>
      <c r="Q622" s="1">
        <v>2318</v>
      </c>
      <c r="R622" s="1">
        <v>2318</v>
      </c>
      <c r="S622" s="1">
        <v>2318</v>
      </c>
      <c r="T622" s="1">
        <v>2318</v>
      </c>
      <c r="U622" s="1">
        <v>2318</v>
      </c>
      <c r="V622" s="1">
        <v>2318</v>
      </c>
      <c r="W622" s="1">
        <v>2318</v>
      </c>
      <c r="X622" s="1">
        <v>2318</v>
      </c>
      <c r="Y622" s="1"/>
      <c r="Z622" s="1"/>
      <c r="AA622" s="1"/>
      <c r="AB622" s="1"/>
      <c r="AC622" s="1"/>
      <c r="AD622" s="1"/>
      <c r="AE622" s="1"/>
      <c r="AF622" s="1"/>
      <c r="AG622" s="1"/>
      <c r="AH622" s="1"/>
      <c r="AI622" s="1"/>
      <c r="AJ622" s="1"/>
      <c r="AK622" s="1"/>
      <c r="AL622" s="1"/>
      <c r="AM622" s="1"/>
      <c r="AN622" s="1"/>
      <c r="AO622" s="1"/>
      <c r="AP622" s="1"/>
      <c r="AQ622" s="1"/>
      <c r="AR622" s="1" t="s">
        <v>992</v>
      </c>
      <c r="AS622" s="1" t="s">
        <v>952</v>
      </c>
      <c r="AT622" s="1" t="s">
        <v>953</v>
      </c>
      <c r="AU622" s="1" t="s">
        <v>854</v>
      </c>
      <c r="AV622" s="1" t="s">
        <v>933</v>
      </c>
      <c r="AW622" s="1" t="s">
        <v>933</v>
      </c>
      <c r="AX622" s="1" t="s">
        <v>877</v>
      </c>
      <c r="AY622" s="1" t="s">
        <v>993</v>
      </c>
      <c r="AZ622" s="1" t="s">
        <v>994</v>
      </c>
      <c r="BA622" s="1">
        <v>1</v>
      </c>
      <c r="BB622" s="1"/>
      <c r="BC622" s="1"/>
      <c r="BD622" s="1"/>
      <c r="BE622" s="147">
        <f t="shared" si="12"/>
        <v>23180</v>
      </c>
      <c r="BF622" t="s">
        <v>193</v>
      </c>
    </row>
    <row r="623" spans="1:58" ht="15.75" thickBot="1" x14ac:dyDescent="0.3">
      <c r="A623" s="3" t="s">
        <v>215</v>
      </c>
      <c r="B623" s="3" t="s">
        <v>732</v>
      </c>
      <c r="C623" s="4" t="s">
        <v>716</v>
      </c>
      <c r="D623" s="1" t="s">
        <v>917</v>
      </c>
      <c r="E623" s="2"/>
      <c r="F623" s="1">
        <v>54</v>
      </c>
      <c r="G623" s="1">
        <v>1782</v>
      </c>
      <c r="H623" s="1">
        <v>1</v>
      </c>
      <c r="I623" s="1">
        <v>17817</v>
      </c>
      <c r="J623" s="1">
        <v>10</v>
      </c>
      <c r="K623" s="1"/>
      <c r="L623" s="1"/>
      <c r="M623" s="1"/>
      <c r="N623" s="1"/>
      <c r="O623" s="1">
        <v>1782</v>
      </c>
      <c r="P623" s="1">
        <v>1782</v>
      </c>
      <c r="Q623" s="1">
        <v>1782</v>
      </c>
      <c r="R623" s="1">
        <v>1782</v>
      </c>
      <c r="S623" s="1">
        <v>1782</v>
      </c>
      <c r="T623" s="1">
        <v>1782</v>
      </c>
      <c r="U623" s="1">
        <v>1782</v>
      </c>
      <c r="V623" s="1">
        <v>1782</v>
      </c>
      <c r="W623" s="1">
        <v>1782</v>
      </c>
      <c r="X623" s="1">
        <v>1782</v>
      </c>
      <c r="Y623" s="1"/>
      <c r="Z623" s="1"/>
      <c r="AA623" s="1"/>
      <c r="AB623" s="1"/>
      <c r="AC623" s="1"/>
      <c r="AD623" s="1"/>
      <c r="AE623" s="1"/>
      <c r="AF623" s="1"/>
      <c r="AG623" s="1"/>
      <c r="AH623" s="1"/>
      <c r="AI623" s="1"/>
      <c r="AJ623" s="1"/>
      <c r="AK623" s="1"/>
      <c r="AL623" s="1"/>
      <c r="AM623" s="1"/>
      <c r="AN623" s="1"/>
      <c r="AO623" s="1"/>
      <c r="AP623" s="1"/>
      <c r="AQ623" s="1"/>
      <c r="AR623" s="1" t="s">
        <v>992</v>
      </c>
      <c r="AS623" s="1" t="s">
        <v>952</v>
      </c>
      <c r="AT623" s="1" t="s">
        <v>953</v>
      </c>
      <c r="AU623" s="1" t="s">
        <v>854</v>
      </c>
      <c r="AV623" s="1" t="s">
        <v>930</v>
      </c>
      <c r="AW623" s="1" t="s">
        <v>930</v>
      </c>
      <c r="AX623" s="1" t="s">
        <v>877</v>
      </c>
      <c r="AY623" s="1" t="s">
        <v>993</v>
      </c>
      <c r="AZ623" s="1" t="s">
        <v>994</v>
      </c>
      <c r="BA623" s="1">
        <v>1</v>
      </c>
      <c r="BB623" s="1"/>
      <c r="BC623" s="1"/>
      <c r="BD623" s="1"/>
      <c r="BE623" s="147">
        <f t="shared" si="12"/>
        <v>17817</v>
      </c>
      <c r="BF623" t="s">
        <v>193</v>
      </c>
    </row>
    <row r="624" spans="1:58" ht="15.75" thickBot="1" x14ac:dyDescent="0.3">
      <c r="A624" s="3" t="s">
        <v>215</v>
      </c>
      <c r="B624" s="3" t="s">
        <v>290</v>
      </c>
      <c r="C624" s="4" t="s">
        <v>220</v>
      </c>
      <c r="D624" s="1" t="s">
        <v>917</v>
      </c>
      <c r="E624" s="2"/>
      <c r="F624" s="1">
        <v>273</v>
      </c>
      <c r="G624" s="1">
        <v>309273</v>
      </c>
      <c r="H624" s="1">
        <v>1</v>
      </c>
      <c r="I624" s="1">
        <v>3054363</v>
      </c>
      <c r="J624" s="1">
        <v>10</v>
      </c>
      <c r="K624" s="1"/>
      <c r="L624" s="1"/>
      <c r="M624" s="1"/>
      <c r="N624" s="1"/>
      <c r="O624" s="1">
        <v>309273</v>
      </c>
      <c r="P624" s="1">
        <v>309273</v>
      </c>
      <c r="Q624" s="1">
        <v>309273</v>
      </c>
      <c r="R624" s="1">
        <v>309273</v>
      </c>
      <c r="S624" s="1">
        <v>309273</v>
      </c>
      <c r="T624" s="1">
        <v>309273</v>
      </c>
      <c r="U624" s="1">
        <v>309273</v>
      </c>
      <c r="V624" s="1">
        <v>309273</v>
      </c>
      <c r="W624" s="1">
        <v>309273</v>
      </c>
      <c r="X624" s="1">
        <v>270906</v>
      </c>
      <c r="Y624" s="1"/>
      <c r="Z624" s="1"/>
      <c r="AA624" s="1"/>
      <c r="AB624" s="1"/>
      <c r="AC624" s="1"/>
      <c r="AD624" s="1"/>
      <c r="AE624" s="1"/>
      <c r="AF624" s="1"/>
      <c r="AG624" s="1"/>
      <c r="AH624" s="1"/>
      <c r="AI624" s="1"/>
      <c r="AJ624" s="1"/>
      <c r="AK624" s="1"/>
      <c r="AL624" s="1"/>
      <c r="AM624" s="1"/>
      <c r="AN624" s="1"/>
      <c r="AO624" s="1"/>
      <c r="AP624" s="1"/>
      <c r="AQ624" s="1"/>
      <c r="AR624" s="1" t="s">
        <v>992</v>
      </c>
      <c r="AS624" s="1" t="s">
        <v>924</v>
      </c>
      <c r="AT624" s="1" t="s">
        <v>925</v>
      </c>
      <c r="AU624" s="1" t="s">
        <v>854</v>
      </c>
      <c r="AV624" s="1" t="s">
        <v>880</v>
      </c>
      <c r="AW624" s="1" t="s">
        <v>880</v>
      </c>
      <c r="AX624" s="1" t="s">
        <v>877</v>
      </c>
      <c r="AY624" s="1" t="s">
        <v>993</v>
      </c>
      <c r="AZ624" s="1" t="s">
        <v>994</v>
      </c>
      <c r="BA624" s="1">
        <v>1</v>
      </c>
      <c r="BB624" s="1"/>
      <c r="BC624" s="1"/>
      <c r="BD624" s="1"/>
      <c r="BE624" s="147">
        <f t="shared" si="12"/>
        <v>3054363</v>
      </c>
      <c r="BF624" t="s">
        <v>193</v>
      </c>
    </row>
    <row r="625" spans="1:58" ht="15.75" thickBot="1" x14ac:dyDescent="0.3">
      <c r="A625" s="3" t="s">
        <v>263</v>
      </c>
      <c r="B625" s="3" t="s">
        <v>615</v>
      </c>
      <c r="C625" s="4" t="s">
        <v>614</v>
      </c>
      <c r="D625" s="1" t="s">
        <v>917</v>
      </c>
      <c r="E625" s="2"/>
      <c r="F625" s="1">
        <v>21</v>
      </c>
      <c r="G625" s="1">
        <v>-73</v>
      </c>
      <c r="H625" s="1">
        <v>1</v>
      </c>
      <c r="I625" s="1">
        <v>-616</v>
      </c>
      <c r="J625" s="1">
        <v>8</v>
      </c>
      <c r="K625" s="1"/>
      <c r="L625" s="1"/>
      <c r="M625" s="1"/>
      <c r="N625" s="1"/>
      <c r="O625" s="1">
        <v>-73</v>
      </c>
      <c r="P625" s="1">
        <v>-73</v>
      </c>
      <c r="Q625" s="1">
        <v>-73</v>
      </c>
      <c r="R625" s="1">
        <v>-73</v>
      </c>
      <c r="S625" s="1">
        <v>-73</v>
      </c>
      <c r="T625" s="1">
        <v>-73</v>
      </c>
      <c r="U625" s="1">
        <v>-73</v>
      </c>
      <c r="V625" s="1">
        <v>-73</v>
      </c>
      <c r="W625" s="1">
        <v>-30</v>
      </c>
      <c r="X625" s="1"/>
      <c r="Y625" s="1"/>
      <c r="Z625" s="1"/>
      <c r="AA625" s="1"/>
      <c r="AB625" s="1"/>
      <c r="AC625" s="1"/>
      <c r="AD625" s="1"/>
      <c r="AE625" s="1"/>
      <c r="AF625" s="1"/>
      <c r="AG625" s="1"/>
      <c r="AH625" s="1"/>
      <c r="AI625" s="1"/>
      <c r="AJ625" s="1"/>
      <c r="AK625" s="1"/>
      <c r="AL625" s="1"/>
      <c r="AM625" s="1"/>
      <c r="AN625" s="1"/>
      <c r="AO625" s="1"/>
      <c r="AP625" s="1"/>
      <c r="AQ625" s="1"/>
      <c r="AR625" s="1" t="s">
        <v>992</v>
      </c>
      <c r="AS625" s="1" t="s">
        <v>914</v>
      </c>
      <c r="AT625" s="1" t="s">
        <v>915</v>
      </c>
      <c r="AU625" s="1" t="s">
        <v>854</v>
      </c>
      <c r="AV625" s="1" t="s">
        <v>882</v>
      </c>
      <c r="AW625" s="1" t="s">
        <v>882</v>
      </c>
      <c r="AX625" s="1" t="s">
        <v>848</v>
      </c>
      <c r="AY625" s="1" t="s">
        <v>993</v>
      </c>
      <c r="AZ625" s="1" t="s">
        <v>994</v>
      </c>
      <c r="BA625" s="1">
        <v>1</v>
      </c>
      <c r="BB625" s="1"/>
      <c r="BC625" s="1"/>
      <c r="BD625" s="1"/>
      <c r="BE625" s="147">
        <f t="shared" si="12"/>
        <v>-616</v>
      </c>
      <c r="BF625" t="s">
        <v>193</v>
      </c>
    </row>
    <row r="626" spans="1:58" ht="15.75" thickBot="1" x14ac:dyDescent="0.3">
      <c r="A626" s="3" t="s">
        <v>207</v>
      </c>
      <c r="B626" s="3" t="s">
        <v>722</v>
      </c>
      <c r="C626" s="4" t="s">
        <v>714</v>
      </c>
      <c r="D626" s="1" t="s">
        <v>917</v>
      </c>
      <c r="E626" s="2"/>
      <c r="F626" s="1">
        <v>647</v>
      </c>
      <c r="G626" s="1">
        <v>379566</v>
      </c>
      <c r="H626" s="1">
        <v>1</v>
      </c>
      <c r="I626" s="1">
        <v>4296992</v>
      </c>
      <c r="J626" s="1">
        <v>8</v>
      </c>
      <c r="K626" s="1"/>
      <c r="L626" s="1"/>
      <c r="M626" s="1"/>
      <c r="N626" s="1"/>
      <c r="O626" s="1">
        <v>379566</v>
      </c>
      <c r="P626" s="1">
        <v>379566</v>
      </c>
      <c r="Q626" s="1">
        <v>379566</v>
      </c>
      <c r="R626" s="1">
        <v>379566</v>
      </c>
      <c r="S626" s="1">
        <v>379566</v>
      </c>
      <c r="T626" s="1">
        <v>379566</v>
      </c>
      <c r="U626" s="1">
        <v>336599</v>
      </c>
      <c r="V626" s="1">
        <v>336599</v>
      </c>
      <c r="W626" s="1">
        <v>336599</v>
      </c>
      <c r="X626" s="1">
        <v>336599</v>
      </c>
      <c r="Y626" s="1">
        <v>336599</v>
      </c>
      <c r="Z626" s="1">
        <v>336599</v>
      </c>
      <c r="AA626" s="1"/>
      <c r="AB626" s="1"/>
      <c r="AC626" s="1"/>
      <c r="AD626" s="1"/>
      <c r="AE626" s="1"/>
      <c r="AF626" s="1"/>
      <c r="AG626" s="1"/>
      <c r="AH626" s="1"/>
      <c r="AI626" s="1"/>
      <c r="AJ626" s="1"/>
      <c r="AK626" s="1"/>
      <c r="AL626" s="1"/>
      <c r="AM626" s="1"/>
      <c r="AN626" s="1"/>
      <c r="AO626" s="1"/>
      <c r="AP626" s="1"/>
      <c r="AQ626" s="1"/>
      <c r="AR626" s="1" t="s">
        <v>992</v>
      </c>
      <c r="AS626" s="1" t="s">
        <v>952</v>
      </c>
      <c r="AT626" s="1" t="s">
        <v>953</v>
      </c>
      <c r="AU626" s="1" t="s">
        <v>854</v>
      </c>
      <c r="AV626" s="1" t="s">
        <v>897</v>
      </c>
      <c r="AW626" s="1" t="s">
        <v>897</v>
      </c>
      <c r="AX626" s="1" t="s">
        <v>844</v>
      </c>
      <c r="AY626" s="1" t="s">
        <v>993</v>
      </c>
      <c r="AZ626" s="1" t="s">
        <v>994</v>
      </c>
      <c r="BA626" s="1">
        <v>1</v>
      </c>
      <c r="BB626" s="1"/>
      <c r="BC626" s="1"/>
      <c r="BD626" s="1"/>
      <c r="BE626" s="147">
        <f t="shared" si="12"/>
        <v>4296992</v>
      </c>
      <c r="BF626" t="s">
        <v>193</v>
      </c>
    </row>
    <row r="627" spans="1:58" ht="15.75" thickBot="1" x14ac:dyDescent="0.3">
      <c r="A627" s="3" t="s">
        <v>207</v>
      </c>
      <c r="B627" s="3" t="s">
        <v>722</v>
      </c>
      <c r="C627" s="4" t="s">
        <v>716</v>
      </c>
      <c r="D627" s="1" t="s">
        <v>917</v>
      </c>
      <c r="E627" s="2"/>
      <c r="F627" s="1">
        <v>62</v>
      </c>
      <c r="G627" s="1">
        <v>60654</v>
      </c>
      <c r="H627" s="1">
        <v>1</v>
      </c>
      <c r="I627" s="1">
        <v>698413</v>
      </c>
      <c r="J627" s="1">
        <v>8</v>
      </c>
      <c r="K627" s="1"/>
      <c r="L627" s="1"/>
      <c r="M627" s="1"/>
      <c r="N627" s="1"/>
      <c r="O627" s="1">
        <v>60654</v>
      </c>
      <c r="P627" s="1">
        <v>60654</v>
      </c>
      <c r="Q627" s="1">
        <v>60654</v>
      </c>
      <c r="R627" s="1">
        <v>60654</v>
      </c>
      <c r="S627" s="1">
        <v>60654</v>
      </c>
      <c r="T627" s="1">
        <v>60654</v>
      </c>
      <c r="U627" s="1">
        <v>55749</v>
      </c>
      <c r="V627" s="1">
        <v>55749</v>
      </c>
      <c r="W627" s="1">
        <v>55749</v>
      </c>
      <c r="X627" s="1">
        <v>55749</v>
      </c>
      <c r="Y627" s="1">
        <v>55749</v>
      </c>
      <c r="Z627" s="1">
        <v>55749</v>
      </c>
      <c r="AA627" s="1"/>
      <c r="AB627" s="1"/>
      <c r="AC627" s="1"/>
      <c r="AD627" s="1"/>
      <c r="AE627" s="1"/>
      <c r="AF627" s="1"/>
      <c r="AG627" s="1"/>
      <c r="AH627" s="1"/>
      <c r="AI627" s="1"/>
      <c r="AJ627" s="1"/>
      <c r="AK627" s="1"/>
      <c r="AL627" s="1"/>
      <c r="AM627" s="1"/>
      <c r="AN627" s="1"/>
      <c r="AO627" s="1"/>
      <c r="AP627" s="1"/>
      <c r="AQ627" s="1"/>
      <c r="AR627" s="1" t="s">
        <v>992</v>
      </c>
      <c r="AS627" s="1" t="s">
        <v>952</v>
      </c>
      <c r="AT627" s="1" t="s">
        <v>953</v>
      </c>
      <c r="AU627" s="1" t="s">
        <v>854</v>
      </c>
      <c r="AV627" s="1" t="s">
        <v>897</v>
      </c>
      <c r="AW627" s="1" t="s">
        <v>897</v>
      </c>
      <c r="AX627" s="1" t="s">
        <v>844</v>
      </c>
      <c r="AY627" s="1" t="s">
        <v>993</v>
      </c>
      <c r="AZ627" s="1" t="s">
        <v>994</v>
      </c>
      <c r="BA627" s="1">
        <v>1</v>
      </c>
      <c r="BB627" s="1"/>
      <c r="BC627" s="1"/>
      <c r="BD627" s="1"/>
      <c r="BE627" s="147">
        <f t="shared" si="12"/>
        <v>698413</v>
      </c>
      <c r="BF627" t="s">
        <v>193</v>
      </c>
    </row>
    <row r="628" spans="1:58" ht="15.75" thickBot="1" x14ac:dyDescent="0.3">
      <c r="A628" s="3" t="s">
        <v>288</v>
      </c>
      <c r="B628" s="3" t="s">
        <v>288</v>
      </c>
      <c r="C628" s="4" t="s">
        <v>572</v>
      </c>
      <c r="D628" s="1" t="s">
        <v>917</v>
      </c>
      <c r="E628" s="2"/>
      <c r="F628" s="1">
        <v>16</v>
      </c>
      <c r="G628" s="1">
        <v>517</v>
      </c>
      <c r="H628" s="1">
        <v>1</v>
      </c>
      <c r="I628" s="1">
        <v>3620</v>
      </c>
      <c r="J628" s="1">
        <v>7</v>
      </c>
      <c r="K628" s="1"/>
      <c r="L628" s="1"/>
      <c r="M628" s="1"/>
      <c r="N628" s="1"/>
      <c r="O628" s="1">
        <v>517</v>
      </c>
      <c r="P628" s="1">
        <v>517</v>
      </c>
      <c r="Q628" s="1">
        <v>517</v>
      </c>
      <c r="R628" s="1">
        <v>517</v>
      </c>
      <c r="S628" s="1">
        <v>517</v>
      </c>
      <c r="T628" s="1">
        <v>517</v>
      </c>
      <c r="U628" s="1">
        <v>517</v>
      </c>
      <c r="V628" s="1"/>
      <c r="W628" s="1"/>
      <c r="X628" s="1"/>
      <c r="Y628" s="1"/>
      <c r="Z628" s="1"/>
      <c r="AA628" s="1"/>
      <c r="AB628" s="1"/>
      <c r="AC628" s="1"/>
      <c r="AD628" s="1"/>
      <c r="AE628" s="1"/>
      <c r="AF628" s="1"/>
      <c r="AG628" s="1"/>
      <c r="AH628" s="1"/>
      <c r="AI628" s="1"/>
      <c r="AJ628" s="1"/>
      <c r="AK628" s="1"/>
      <c r="AL628" s="1"/>
      <c r="AM628" s="1"/>
      <c r="AN628" s="1"/>
      <c r="AO628" s="1"/>
      <c r="AP628" s="1"/>
      <c r="AQ628" s="1"/>
      <c r="AR628" s="1" t="s">
        <v>992</v>
      </c>
      <c r="AS628" s="1" t="s">
        <v>914</v>
      </c>
      <c r="AT628" s="1" t="s">
        <v>915</v>
      </c>
      <c r="AU628" s="1" t="s">
        <v>854</v>
      </c>
      <c r="AV628" s="1"/>
      <c r="AW628" s="1"/>
      <c r="AX628" s="1"/>
      <c r="AY628" s="1" t="s">
        <v>993</v>
      </c>
      <c r="AZ628" s="1" t="s">
        <v>994</v>
      </c>
      <c r="BA628" s="1">
        <v>1</v>
      </c>
      <c r="BB628" s="1"/>
      <c r="BC628" s="1"/>
      <c r="BD628" s="1"/>
      <c r="BE628" s="147">
        <f t="shared" si="12"/>
        <v>3620</v>
      </c>
      <c r="BF628" t="s">
        <v>193</v>
      </c>
    </row>
    <row r="629" spans="1:58" ht="15.75" thickBot="1" x14ac:dyDescent="0.3">
      <c r="A629" s="3" t="s">
        <v>263</v>
      </c>
      <c r="B629" s="3" t="s">
        <v>613</v>
      </c>
      <c r="C629" s="4" t="s">
        <v>614</v>
      </c>
      <c r="D629" s="1" t="s">
        <v>917</v>
      </c>
      <c r="E629" s="2"/>
      <c r="F629" s="1">
        <v>393</v>
      </c>
      <c r="G629" s="1">
        <v>-6788</v>
      </c>
      <c r="H629" s="1">
        <v>1</v>
      </c>
      <c r="I629" s="1">
        <v>-46440</v>
      </c>
      <c r="J629" s="1">
        <v>7</v>
      </c>
      <c r="K629" s="1"/>
      <c r="L629" s="1"/>
      <c r="M629" s="1"/>
      <c r="N629" s="1"/>
      <c r="O629" s="1">
        <v>-6788</v>
      </c>
      <c r="P629" s="1">
        <v>-6788</v>
      </c>
      <c r="Q629" s="1">
        <v>-6788</v>
      </c>
      <c r="R629" s="1">
        <v>-6788</v>
      </c>
      <c r="S629" s="1">
        <v>-6788</v>
      </c>
      <c r="T629" s="1">
        <v>-6788</v>
      </c>
      <c r="U629" s="1">
        <v>-5709</v>
      </c>
      <c r="V629" s="1"/>
      <c r="W629" s="1"/>
      <c r="X629" s="1"/>
      <c r="Y629" s="1"/>
      <c r="Z629" s="1"/>
      <c r="AA629" s="1"/>
      <c r="AB629" s="1"/>
      <c r="AC629" s="1"/>
      <c r="AD629" s="1"/>
      <c r="AE629" s="1"/>
      <c r="AF629" s="1"/>
      <c r="AG629" s="1"/>
      <c r="AH629" s="1"/>
      <c r="AI629" s="1"/>
      <c r="AJ629" s="1"/>
      <c r="AK629" s="1"/>
      <c r="AL629" s="1"/>
      <c r="AM629" s="1"/>
      <c r="AN629" s="1"/>
      <c r="AO629" s="1"/>
      <c r="AP629" s="1"/>
      <c r="AQ629" s="1"/>
      <c r="AR629" s="1" t="s">
        <v>992</v>
      </c>
      <c r="AS629" s="1" t="s">
        <v>914</v>
      </c>
      <c r="AT629" s="1" t="s">
        <v>915</v>
      </c>
      <c r="AU629" s="1" t="s">
        <v>854</v>
      </c>
      <c r="AV629" s="1" t="s">
        <v>882</v>
      </c>
      <c r="AW629" s="1" t="s">
        <v>882</v>
      </c>
      <c r="AX629" s="1" t="s">
        <v>848</v>
      </c>
      <c r="AY629" s="1" t="s">
        <v>993</v>
      </c>
      <c r="AZ629" s="1" t="s">
        <v>994</v>
      </c>
      <c r="BA629" s="1">
        <v>1</v>
      </c>
      <c r="BB629" s="1"/>
      <c r="BC629" s="1"/>
      <c r="BD629" s="1"/>
      <c r="BE629" s="147">
        <f t="shared" si="12"/>
        <v>-46440</v>
      </c>
      <c r="BF629" t="s">
        <v>193</v>
      </c>
    </row>
    <row r="630" spans="1:58" ht="15.75" thickBot="1" x14ac:dyDescent="0.3">
      <c r="A630" s="3" t="s">
        <v>585</v>
      </c>
      <c r="B630" s="3" t="s">
        <v>585</v>
      </c>
      <c r="C630" s="4" t="s">
        <v>572</v>
      </c>
      <c r="D630" s="1" t="s">
        <v>917</v>
      </c>
      <c r="E630" s="2"/>
      <c r="F630" s="1">
        <v>2662</v>
      </c>
      <c r="G630" s="1">
        <v>7135859</v>
      </c>
      <c r="H630" s="1">
        <v>1</v>
      </c>
      <c r="I630" s="1">
        <v>42815152</v>
      </c>
      <c r="J630" s="1">
        <v>6</v>
      </c>
      <c r="K630" s="1"/>
      <c r="L630" s="1"/>
      <c r="M630" s="1"/>
      <c r="N630" s="1"/>
      <c r="O630" s="1">
        <v>7135859</v>
      </c>
      <c r="P630" s="1">
        <v>7135859</v>
      </c>
      <c r="Q630" s="1">
        <v>7135859</v>
      </c>
      <c r="R630" s="1">
        <v>7135859</v>
      </c>
      <c r="S630" s="1">
        <v>7135859</v>
      </c>
      <c r="T630" s="1">
        <v>7135859</v>
      </c>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t="s">
        <v>992</v>
      </c>
      <c r="AS630" s="1" t="s">
        <v>914</v>
      </c>
      <c r="AT630" s="1" t="s">
        <v>915</v>
      </c>
      <c r="AU630" s="1" t="s">
        <v>854</v>
      </c>
      <c r="AV630" s="1"/>
      <c r="AW630" s="1"/>
      <c r="AX630" s="1"/>
      <c r="AY630" s="1" t="s">
        <v>993</v>
      </c>
      <c r="AZ630" s="1" t="s">
        <v>994</v>
      </c>
      <c r="BA630" s="1">
        <v>1</v>
      </c>
      <c r="BB630" s="1"/>
      <c r="BC630" s="1"/>
      <c r="BD630" s="1"/>
      <c r="BE630" s="147">
        <f t="shared" si="12"/>
        <v>42815152</v>
      </c>
      <c r="BF630" t="s">
        <v>193</v>
      </c>
    </row>
    <row r="631" spans="1:58" ht="15.75" thickBot="1" x14ac:dyDescent="0.3">
      <c r="A631" s="3" t="s">
        <v>609</v>
      </c>
      <c r="B631" s="3" t="s">
        <v>611</v>
      </c>
      <c r="C631" s="4" t="s">
        <v>572</v>
      </c>
      <c r="D631" s="1" t="s">
        <v>917</v>
      </c>
      <c r="E631" s="2"/>
      <c r="F631" s="1">
        <v>83573</v>
      </c>
      <c r="G631" s="1">
        <v>1224765</v>
      </c>
      <c r="H631" s="1">
        <v>1</v>
      </c>
      <c r="I631" s="1">
        <v>7348591</v>
      </c>
      <c r="J631" s="1">
        <v>6</v>
      </c>
      <c r="K631" s="1"/>
      <c r="L631" s="1"/>
      <c r="M631" s="1"/>
      <c r="N631" s="1"/>
      <c r="O631" s="1">
        <v>1224765</v>
      </c>
      <c r="P631" s="1">
        <v>1224765</v>
      </c>
      <c r="Q631" s="1">
        <v>1224765</v>
      </c>
      <c r="R631" s="1">
        <v>1224765</v>
      </c>
      <c r="S631" s="1">
        <v>1224765</v>
      </c>
      <c r="T631" s="1">
        <v>1224765</v>
      </c>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t="s">
        <v>992</v>
      </c>
      <c r="AS631" s="1" t="s">
        <v>914</v>
      </c>
      <c r="AT631" s="1" t="s">
        <v>915</v>
      </c>
      <c r="AU631" s="1" t="s">
        <v>854</v>
      </c>
      <c r="AV631" s="1"/>
      <c r="AW631" s="1"/>
      <c r="AX631" s="1"/>
      <c r="AY631" s="1" t="s">
        <v>993</v>
      </c>
      <c r="AZ631" s="1" t="s">
        <v>994</v>
      </c>
      <c r="BA631" s="1">
        <v>1</v>
      </c>
      <c r="BB631" s="1"/>
      <c r="BC631" s="1"/>
      <c r="BD631" s="1"/>
      <c r="BE631" s="147">
        <f t="shared" si="12"/>
        <v>7348591</v>
      </c>
      <c r="BF631" t="s">
        <v>193</v>
      </c>
    </row>
    <row r="632" spans="1:58" ht="15.75" thickBot="1" x14ac:dyDescent="0.3">
      <c r="A632" s="3" t="s">
        <v>583</v>
      </c>
      <c r="B632" s="3" t="s">
        <v>419</v>
      </c>
      <c r="C632" s="4" t="s">
        <v>572</v>
      </c>
      <c r="D632" s="1" t="s">
        <v>917</v>
      </c>
      <c r="E632" s="2"/>
      <c r="F632" s="1">
        <v>3700</v>
      </c>
      <c r="G632" s="1">
        <v>97574</v>
      </c>
      <c r="H632" s="1">
        <v>1</v>
      </c>
      <c r="I632" s="1">
        <v>566055</v>
      </c>
      <c r="J632" s="1">
        <v>6</v>
      </c>
      <c r="K632" s="1"/>
      <c r="L632" s="1"/>
      <c r="M632" s="1"/>
      <c r="N632" s="1"/>
      <c r="O632" s="1">
        <v>97574</v>
      </c>
      <c r="P632" s="1">
        <v>97574</v>
      </c>
      <c r="Q632" s="1">
        <v>97574</v>
      </c>
      <c r="R632" s="1">
        <v>97574</v>
      </c>
      <c r="S632" s="1">
        <v>97574</v>
      </c>
      <c r="T632" s="1">
        <v>78186</v>
      </c>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t="s">
        <v>992</v>
      </c>
      <c r="AS632" s="1" t="s">
        <v>914</v>
      </c>
      <c r="AT632" s="1" t="s">
        <v>915</v>
      </c>
      <c r="AU632" s="1" t="s">
        <v>854</v>
      </c>
      <c r="AV632" s="1"/>
      <c r="AW632" s="1"/>
      <c r="AX632" s="1"/>
      <c r="AY632" s="1" t="s">
        <v>993</v>
      </c>
      <c r="AZ632" s="1" t="s">
        <v>994</v>
      </c>
      <c r="BA632" s="1">
        <v>1</v>
      </c>
      <c r="BB632" s="1"/>
      <c r="BC632" s="1"/>
      <c r="BD632" s="1"/>
      <c r="BE632" s="147">
        <f t="shared" si="12"/>
        <v>566055</v>
      </c>
      <c r="BF632" t="s">
        <v>193</v>
      </c>
    </row>
    <row r="633" spans="1:58" ht="15.75" thickBot="1" x14ac:dyDescent="0.3">
      <c r="A633" s="3" t="s">
        <v>581</v>
      </c>
      <c r="B633" s="3" t="s">
        <v>423</v>
      </c>
      <c r="C633" s="4" t="s">
        <v>572</v>
      </c>
      <c r="D633" s="1" t="s">
        <v>917</v>
      </c>
      <c r="E633" s="2"/>
      <c r="F633" s="1">
        <v>1213</v>
      </c>
      <c r="G633" s="1">
        <v>120594</v>
      </c>
      <c r="H633" s="1">
        <v>1</v>
      </c>
      <c r="I633" s="1">
        <v>602968</v>
      </c>
      <c r="J633" s="1">
        <v>5</v>
      </c>
      <c r="K633" s="1"/>
      <c r="L633" s="1"/>
      <c r="M633" s="1"/>
      <c r="N633" s="1"/>
      <c r="O633" s="1">
        <v>120594</v>
      </c>
      <c r="P633" s="1">
        <v>120594</v>
      </c>
      <c r="Q633" s="1">
        <v>120594</v>
      </c>
      <c r="R633" s="1">
        <v>120594</v>
      </c>
      <c r="S633" s="1">
        <v>120594</v>
      </c>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t="s">
        <v>992</v>
      </c>
      <c r="AS633" s="1" t="s">
        <v>914</v>
      </c>
      <c r="AT633" s="1" t="s">
        <v>915</v>
      </c>
      <c r="AU633" s="1" t="s">
        <v>854</v>
      </c>
      <c r="AV633" s="1"/>
      <c r="AW633" s="1"/>
      <c r="AX633" s="1"/>
      <c r="AY633" s="1" t="s">
        <v>993</v>
      </c>
      <c r="AZ633" s="1" t="s">
        <v>994</v>
      </c>
      <c r="BA633" s="1">
        <v>1</v>
      </c>
      <c r="BB633" s="1"/>
      <c r="BC633" s="1"/>
      <c r="BD633" s="1"/>
      <c r="BE633" s="147">
        <f t="shared" si="12"/>
        <v>602968</v>
      </c>
      <c r="BF633" t="s">
        <v>193</v>
      </c>
    </row>
    <row r="634" spans="1:58" ht="15.75" thickBot="1" x14ac:dyDescent="0.3">
      <c r="A634" s="3" t="s">
        <v>598</v>
      </c>
      <c r="B634" s="3" t="s">
        <v>600</v>
      </c>
      <c r="C634" s="4" t="s">
        <v>572</v>
      </c>
      <c r="D634" s="1" t="s">
        <v>917</v>
      </c>
      <c r="E634" s="2"/>
      <c r="F634" s="1">
        <v>270728</v>
      </c>
      <c r="G634" s="1">
        <v>1435456</v>
      </c>
      <c r="H634" s="1">
        <v>1</v>
      </c>
      <c r="I634" s="1">
        <v>4306368</v>
      </c>
      <c r="J634" s="1">
        <v>3</v>
      </c>
      <c r="K634" s="1"/>
      <c r="L634" s="1"/>
      <c r="M634" s="1"/>
      <c r="N634" s="1"/>
      <c r="O634" s="1">
        <v>1435456</v>
      </c>
      <c r="P634" s="1">
        <v>1435456</v>
      </c>
      <c r="Q634" s="1">
        <v>1435456</v>
      </c>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t="s">
        <v>992</v>
      </c>
      <c r="AS634" s="1" t="s">
        <v>914</v>
      </c>
      <c r="AT634" s="1" t="s">
        <v>915</v>
      </c>
      <c r="AU634" s="1" t="s">
        <v>854</v>
      </c>
      <c r="AV634" s="1"/>
      <c r="AW634" s="1"/>
      <c r="AX634" s="1"/>
      <c r="AY634" s="1" t="s">
        <v>993</v>
      </c>
      <c r="AZ634" s="1" t="s">
        <v>994</v>
      </c>
      <c r="BA634" s="1">
        <v>1</v>
      </c>
      <c r="BB634" s="1"/>
      <c r="BC634" s="1"/>
      <c r="BD634" s="1"/>
      <c r="BE634" s="147">
        <f t="shared" si="12"/>
        <v>4306368</v>
      </c>
      <c r="BF634" t="s">
        <v>193</v>
      </c>
    </row>
    <row r="635" spans="1:58" ht="15.75" thickBot="1" x14ac:dyDescent="0.3">
      <c r="A635" s="3" t="s">
        <v>207</v>
      </c>
      <c r="B635" s="3" t="s">
        <v>721</v>
      </c>
      <c r="C635" s="4" t="s">
        <v>715</v>
      </c>
      <c r="D635" s="1" t="s">
        <v>917</v>
      </c>
      <c r="E635" s="2"/>
      <c r="F635" s="1">
        <v>1015</v>
      </c>
      <c r="G635" s="1">
        <v>2040705</v>
      </c>
      <c r="H635" s="1">
        <v>1</v>
      </c>
      <c r="I635" s="1">
        <v>6122114</v>
      </c>
      <c r="J635" s="1">
        <v>3</v>
      </c>
      <c r="K635" s="1"/>
      <c r="L635" s="1"/>
      <c r="M635" s="1"/>
      <c r="N635" s="1"/>
      <c r="O635" s="1">
        <v>2040705</v>
      </c>
      <c r="P635" s="1">
        <v>2040705</v>
      </c>
      <c r="Q635" s="1">
        <v>2040705</v>
      </c>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t="s">
        <v>992</v>
      </c>
      <c r="AS635" s="1" t="s">
        <v>952</v>
      </c>
      <c r="AT635" s="1" t="s">
        <v>953</v>
      </c>
      <c r="AU635" s="1" t="s">
        <v>854</v>
      </c>
      <c r="AV635" s="1" t="s">
        <v>865</v>
      </c>
      <c r="AW635" s="1" t="s">
        <v>865</v>
      </c>
      <c r="AX635" s="1" t="s">
        <v>844</v>
      </c>
      <c r="AY635" s="1" t="s">
        <v>993</v>
      </c>
      <c r="AZ635" s="1" t="s">
        <v>994</v>
      </c>
      <c r="BA635" s="1">
        <v>1</v>
      </c>
      <c r="BB635" s="1"/>
      <c r="BC635" s="1"/>
      <c r="BD635" s="1"/>
      <c r="BE635" s="147">
        <f t="shared" si="12"/>
        <v>6122114</v>
      </c>
      <c r="BF635" t="s">
        <v>193</v>
      </c>
    </row>
    <row r="636" spans="1:58" ht="15.75" thickBot="1" x14ac:dyDescent="0.3">
      <c r="A636" s="3" t="s">
        <v>207</v>
      </c>
      <c r="B636" s="3" t="s">
        <v>721</v>
      </c>
      <c r="C636" s="4" t="s">
        <v>716</v>
      </c>
      <c r="D636" s="1" t="s">
        <v>917</v>
      </c>
      <c r="E636" s="2"/>
      <c r="F636" s="1">
        <v>31</v>
      </c>
      <c r="G636" s="1">
        <v>17199</v>
      </c>
      <c r="H636" s="1">
        <v>1</v>
      </c>
      <c r="I636" s="1">
        <v>51596</v>
      </c>
      <c r="J636" s="1">
        <v>3</v>
      </c>
      <c r="K636" s="1"/>
      <c r="L636" s="1"/>
      <c r="M636" s="1"/>
      <c r="N636" s="1"/>
      <c r="O636" s="1">
        <v>17199</v>
      </c>
      <c r="P636" s="1">
        <v>17199</v>
      </c>
      <c r="Q636" s="1">
        <v>17199</v>
      </c>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t="s">
        <v>992</v>
      </c>
      <c r="AS636" s="1" t="s">
        <v>952</v>
      </c>
      <c r="AT636" s="1" t="s">
        <v>953</v>
      </c>
      <c r="AU636" s="1" t="s">
        <v>854</v>
      </c>
      <c r="AV636" s="1" t="s">
        <v>865</v>
      </c>
      <c r="AW636" s="1" t="s">
        <v>865</v>
      </c>
      <c r="AX636" s="1" t="s">
        <v>844</v>
      </c>
      <c r="AY636" s="1" t="s">
        <v>993</v>
      </c>
      <c r="AZ636" s="1" t="s">
        <v>994</v>
      </c>
      <c r="BA636" s="1">
        <v>1</v>
      </c>
      <c r="BB636" s="1"/>
      <c r="BC636" s="1"/>
      <c r="BD636" s="1"/>
      <c r="BE636" s="147">
        <f t="shared" si="12"/>
        <v>51596</v>
      </c>
      <c r="BF636" t="s">
        <v>193</v>
      </c>
    </row>
    <row r="637" spans="1:58" ht="15.75" thickBot="1" x14ac:dyDescent="0.3">
      <c r="A637" s="3" t="s">
        <v>548</v>
      </c>
      <c r="B637" s="3" t="s">
        <v>287</v>
      </c>
      <c r="C637" s="4" t="s">
        <v>572</v>
      </c>
      <c r="D637" s="1" t="s">
        <v>917</v>
      </c>
      <c r="E637" s="2"/>
      <c r="F637" s="1">
        <v>7139</v>
      </c>
      <c r="G637" s="1">
        <v>373591</v>
      </c>
      <c r="H637" s="1">
        <v>1</v>
      </c>
      <c r="I637" s="1">
        <v>747181</v>
      </c>
      <c r="J637" s="1">
        <v>2</v>
      </c>
      <c r="K637" s="1"/>
      <c r="L637" s="1"/>
      <c r="M637" s="1"/>
      <c r="N637" s="1"/>
      <c r="O637" s="1">
        <v>373591</v>
      </c>
      <c r="P637" s="1">
        <v>373591</v>
      </c>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t="s">
        <v>992</v>
      </c>
      <c r="AS637" s="1" t="s">
        <v>914</v>
      </c>
      <c r="AT637" s="1" t="s">
        <v>915</v>
      </c>
      <c r="AU637" s="1" t="s">
        <v>854</v>
      </c>
      <c r="AV637" s="1"/>
      <c r="AW637" s="1"/>
      <c r="AX637" s="1"/>
      <c r="AY637" s="1" t="s">
        <v>993</v>
      </c>
      <c r="AZ637" s="1" t="s">
        <v>994</v>
      </c>
      <c r="BA637" s="1">
        <v>1</v>
      </c>
      <c r="BB637" s="1"/>
      <c r="BC637" s="1"/>
      <c r="BD637" s="1"/>
      <c r="BE637" s="147">
        <f t="shared" si="12"/>
        <v>747181</v>
      </c>
      <c r="BF637" t="s">
        <v>193</v>
      </c>
    </row>
    <row r="638" spans="1:58" ht="15.75" thickBot="1" x14ac:dyDescent="0.3">
      <c r="A638" s="3" t="s">
        <v>539</v>
      </c>
      <c r="B638" s="3" t="s">
        <v>555</v>
      </c>
      <c r="C638" s="4" t="s">
        <v>572</v>
      </c>
      <c r="D638" s="1" t="s">
        <v>917</v>
      </c>
      <c r="E638" s="2"/>
      <c r="F638" s="1">
        <v>581</v>
      </c>
      <c r="G638" s="1">
        <v>162963</v>
      </c>
      <c r="H638" s="1">
        <v>1</v>
      </c>
      <c r="I638" s="1">
        <v>325926</v>
      </c>
      <c r="J638" s="1">
        <v>2</v>
      </c>
      <c r="K638" s="1"/>
      <c r="L638" s="1"/>
      <c r="M638" s="1"/>
      <c r="N638" s="1"/>
      <c r="O638" s="1">
        <v>162963</v>
      </c>
      <c r="P638" s="1">
        <v>162963</v>
      </c>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t="s">
        <v>992</v>
      </c>
      <c r="AS638" s="1" t="s">
        <v>914</v>
      </c>
      <c r="AT638" s="1" t="s">
        <v>915</v>
      </c>
      <c r="AU638" s="1" t="s">
        <v>854</v>
      </c>
      <c r="AV638" s="1"/>
      <c r="AW638" s="1"/>
      <c r="AX638" s="1"/>
      <c r="AY638" s="1" t="s">
        <v>993</v>
      </c>
      <c r="AZ638" s="1" t="s">
        <v>994</v>
      </c>
      <c r="BA638" s="1">
        <v>1</v>
      </c>
      <c r="BB638" s="1"/>
      <c r="BC638" s="1"/>
      <c r="BD638" s="1"/>
      <c r="BE638" s="147">
        <f t="shared" si="12"/>
        <v>325926</v>
      </c>
      <c r="BF638" t="s">
        <v>193</v>
      </c>
    </row>
    <row r="639" spans="1:58" ht="15.75" thickBot="1" x14ac:dyDescent="0.3">
      <c r="A639" s="3" t="s">
        <v>215</v>
      </c>
      <c r="B639" s="3" t="s">
        <v>644</v>
      </c>
      <c r="C639" s="4" t="s">
        <v>657</v>
      </c>
      <c r="D639" s="1" t="s">
        <v>917</v>
      </c>
      <c r="E639" s="2"/>
      <c r="F639" s="1">
        <v>70777</v>
      </c>
      <c r="G639" s="1">
        <v>2369162</v>
      </c>
      <c r="H639" s="1">
        <v>1</v>
      </c>
      <c r="I639" s="1">
        <v>4738324</v>
      </c>
      <c r="J639" s="1">
        <v>2</v>
      </c>
      <c r="K639" s="1"/>
      <c r="L639" s="1"/>
      <c r="M639" s="1"/>
      <c r="N639" s="1"/>
      <c r="O639" s="1">
        <v>2369162</v>
      </c>
      <c r="P639" s="1">
        <v>2369162</v>
      </c>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t="s">
        <v>992</v>
      </c>
      <c r="AS639" s="1" t="s">
        <v>927</v>
      </c>
      <c r="AT639" s="1" t="s">
        <v>928</v>
      </c>
      <c r="AU639" s="1" t="s">
        <v>854</v>
      </c>
      <c r="AV639" s="1" t="s">
        <v>931</v>
      </c>
      <c r="AW639" s="1" t="s">
        <v>931</v>
      </c>
      <c r="AX639" s="1" t="s">
        <v>877</v>
      </c>
      <c r="AY639" s="1" t="s">
        <v>993</v>
      </c>
      <c r="AZ639" s="1" t="s">
        <v>994</v>
      </c>
      <c r="BA639" s="1">
        <v>1</v>
      </c>
      <c r="BB639" s="1"/>
      <c r="BC639" s="1"/>
      <c r="BD639" s="1"/>
      <c r="BE639" s="147">
        <f t="shared" si="12"/>
        <v>4738324</v>
      </c>
      <c r="BF639" t="s">
        <v>193</v>
      </c>
    </row>
    <row r="640" spans="1:58" ht="15.75" thickBot="1" x14ac:dyDescent="0.3">
      <c r="A640" s="3" t="s">
        <v>215</v>
      </c>
      <c r="B640" s="3" t="s">
        <v>644</v>
      </c>
      <c r="C640" s="4" t="s">
        <v>661</v>
      </c>
      <c r="D640" s="1" t="s">
        <v>917</v>
      </c>
      <c r="E640" s="2"/>
      <c r="F640" s="1">
        <v>1065</v>
      </c>
      <c r="G640" s="1">
        <v>104161</v>
      </c>
      <c r="H640" s="1">
        <v>1</v>
      </c>
      <c r="I640" s="1">
        <v>208322</v>
      </c>
      <c r="J640" s="1">
        <v>2</v>
      </c>
      <c r="K640" s="1"/>
      <c r="L640" s="1"/>
      <c r="M640" s="1"/>
      <c r="N640" s="1"/>
      <c r="O640" s="1">
        <v>104161</v>
      </c>
      <c r="P640" s="1">
        <v>104161</v>
      </c>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t="s">
        <v>992</v>
      </c>
      <c r="AS640" s="1" t="s">
        <v>927</v>
      </c>
      <c r="AT640" s="1" t="s">
        <v>928</v>
      </c>
      <c r="AU640" s="1" t="s">
        <v>854</v>
      </c>
      <c r="AV640" s="1" t="s">
        <v>931</v>
      </c>
      <c r="AW640" s="1" t="s">
        <v>931</v>
      </c>
      <c r="AX640" s="1" t="s">
        <v>877</v>
      </c>
      <c r="AY640" s="1" t="s">
        <v>993</v>
      </c>
      <c r="AZ640" s="1" t="s">
        <v>994</v>
      </c>
      <c r="BA640" s="1">
        <v>1</v>
      </c>
      <c r="BB640" s="1"/>
      <c r="BC640" s="1"/>
      <c r="BD640" s="1"/>
      <c r="BE640" s="147">
        <f t="shared" si="12"/>
        <v>208322</v>
      </c>
      <c r="BF640" t="s">
        <v>193</v>
      </c>
    </row>
    <row r="641" spans="1:58" ht="15.75" thickBot="1" x14ac:dyDescent="0.3">
      <c r="A641" s="3" t="s">
        <v>609</v>
      </c>
      <c r="B641" s="3" t="s">
        <v>610</v>
      </c>
      <c r="C641" s="4" t="s">
        <v>572</v>
      </c>
      <c r="D641" s="1" t="s">
        <v>917</v>
      </c>
      <c r="E641" s="2"/>
      <c r="F641" s="1">
        <v>22507</v>
      </c>
      <c r="G641" s="1">
        <v>329837</v>
      </c>
      <c r="H641" s="1">
        <v>1</v>
      </c>
      <c r="I641" s="1">
        <v>329837</v>
      </c>
      <c r="J641" s="1">
        <v>1</v>
      </c>
      <c r="K641" s="1"/>
      <c r="L641" s="1"/>
      <c r="M641" s="1"/>
      <c r="N641" s="1"/>
      <c r="O641" s="1">
        <v>329837</v>
      </c>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t="s">
        <v>992</v>
      </c>
      <c r="AS641" s="1" t="s">
        <v>914</v>
      </c>
      <c r="AT641" s="1" t="s">
        <v>915</v>
      </c>
      <c r="AU641" s="1" t="s">
        <v>854</v>
      </c>
      <c r="AV641" s="1"/>
      <c r="AW641" s="1"/>
      <c r="AX641" s="1"/>
      <c r="AY641" s="1" t="s">
        <v>993</v>
      </c>
      <c r="AZ641" s="1" t="s">
        <v>994</v>
      </c>
      <c r="BA641" s="1">
        <v>1</v>
      </c>
      <c r="BB641" s="1"/>
      <c r="BC641" s="1"/>
      <c r="BD641" s="1"/>
      <c r="BE641" s="147">
        <f t="shared" si="12"/>
        <v>329837</v>
      </c>
      <c r="BF641" t="s">
        <v>193</v>
      </c>
    </row>
    <row r="642" spans="1:58" ht="15.75" thickBot="1" x14ac:dyDescent="0.3">
      <c r="A642" s="3" t="s">
        <v>207</v>
      </c>
      <c r="B642" s="3" t="s">
        <v>479</v>
      </c>
      <c r="C642" s="4" t="s">
        <v>134</v>
      </c>
      <c r="D642" s="1" t="s">
        <v>838</v>
      </c>
      <c r="E642" s="2"/>
      <c r="F642" s="1">
        <v>29</v>
      </c>
      <c r="G642" s="1">
        <v>105274</v>
      </c>
      <c r="H642" s="1">
        <v>1</v>
      </c>
      <c r="I642" s="1">
        <v>1852826</v>
      </c>
      <c r="J642" s="1">
        <v>20</v>
      </c>
      <c r="K642" s="1"/>
      <c r="L642" s="1"/>
      <c r="M642" s="1"/>
      <c r="N642" s="1"/>
      <c r="O642" s="1">
        <v>92641</v>
      </c>
      <c r="P642" s="1">
        <v>92641</v>
      </c>
      <c r="Q642" s="1">
        <v>92641</v>
      </c>
      <c r="R642" s="1">
        <v>92641</v>
      </c>
      <c r="S642" s="1">
        <v>92641</v>
      </c>
      <c r="T642" s="1">
        <v>92641</v>
      </c>
      <c r="U642" s="1">
        <v>92641</v>
      </c>
      <c r="V642" s="1">
        <v>92641</v>
      </c>
      <c r="W642" s="1">
        <v>92641</v>
      </c>
      <c r="X642" s="1">
        <v>92641</v>
      </c>
      <c r="Y642" s="1">
        <v>92641</v>
      </c>
      <c r="Z642" s="1">
        <v>92641</v>
      </c>
      <c r="AA642" s="1">
        <v>92641</v>
      </c>
      <c r="AB642" s="1">
        <v>92641</v>
      </c>
      <c r="AC642" s="1">
        <v>92641</v>
      </c>
      <c r="AD642" s="1">
        <v>92641</v>
      </c>
      <c r="AE642" s="1">
        <v>92641</v>
      </c>
      <c r="AF642" s="1">
        <v>92641</v>
      </c>
      <c r="AG642" s="1">
        <v>92641</v>
      </c>
      <c r="AH642" s="1">
        <v>92641</v>
      </c>
      <c r="AI642" s="1"/>
      <c r="AJ642" s="1"/>
      <c r="AK642" s="1"/>
      <c r="AL642" s="1"/>
      <c r="AM642" s="1"/>
      <c r="AN642" s="1"/>
      <c r="AO642" s="1"/>
      <c r="AP642" s="1"/>
      <c r="AQ642" s="1"/>
      <c r="AR642" s="1" t="s">
        <v>992</v>
      </c>
      <c r="AS642" s="1" t="s">
        <v>860</v>
      </c>
      <c r="AT642" s="1" t="s">
        <v>861</v>
      </c>
      <c r="AU642" s="1" t="s">
        <v>854</v>
      </c>
      <c r="AV642" s="1" t="s">
        <v>866</v>
      </c>
      <c r="AW642" s="1" t="s">
        <v>866</v>
      </c>
      <c r="AX642" s="1" t="s">
        <v>844</v>
      </c>
      <c r="AY642" s="1" t="s">
        <v>993</v>
      </c>
      <c r="AZ642" s="1" t="s">
        <v>846</v>
      </c>
      <c r="BA642" s="1">
        <v>1</v>
      </c>
      <c r="BB642" s="1"/>
      <c r="BC642" s="1"/>
      <c r="BD642" s="1"/>
      <c r="BE642" s="147">
        <f t="shared" si="12"/>
        <v>1852826</v>
      </c>
      <c r="BF642" t="s">
        <v>816</v>
      </c>
    </row>
    <row r="643" spans="1:58" ht="15.75" thickBot="1" x14ac:dyDescent="0.3">
      <c r="A643" s="3" t="s">
        <v>499</v>
      </c>
      <c r="B643" s="3" t="s">
        <v>271</v>
      </c>
      <c r="C643" s="4" t="s">
        <v>497</v>
      </c>
      <c r="D643" s="1" t="s">
        <v>838</v>
      </c>
      <c r="E643" s="2"/>
      <c r="F643" s="1">
        <v>4</v>
      </c>
      <c r="G643" s="1">
        <v>1716633</v>
      </c>
      <c r="H643" s="1">
        <v>1</v>
      </c>
      <c r="I643" s="1">
        <v>30556064</v>
      </c>
      <c r="J643" s="1">
        <v>20</v>
      </c>
      <c r="K643" s="1"/>
      <c r="L643" s="1"/>
      <c r="M643" s="1"/>
      <c r="N643" s="1"/>
      <c r="O643" s="1">
        <v>1527803</v>
      </c>
      <c r="P643" s="1">
        <v>1527803</v>
      </c>
      <c r="Q643" s="1">
        <v>1527803</v>
      </c>
      <c r="R643" s="1">
        <v>1527803</v>
      </c>
      <c r="S643" s="1">
        <v>1527803</v>
      </c>
      <c r="T643" s="1">
        <v>1527803</v>
      </c>
      <c r="U643" s="1">
        <v>1527803</v>
      </c>
      <c r="V643" s="1">
        <v>1527803</v>
      </c>
      <c r="W643" s="1">
        <v>1527803</v>
      </c>
      <c r="X643" s="1">
        <v>1527803</v>
      </c>
      <c r="Y643" s="1">
        <v>1527803</v>
      </c>
      <c r="Z643" s="1">
        <v>1527803</v>
      </c>
      <c r="AA643" s="1">
        <v>1527803</v>
      </c>
      <c r="AB643" s="1">
        <v>1527803</v>
      </c>
      <c r="AC643" s="1">
        <v>1527803</v>
      </c>
      <c r="AD643" s="1">
        <v>1527803</v>
      </c>
      <c r="AE643" s="1">
        <v>1527803</v>
      </c>
      <c r="AF643" s="1">
        <v>1527803</v>
      </c>
      <c r="AG643" s="1">
        <v>1527803</v>
      </c>
      <c r="AH643" s="1">
        <v>1527803</v>
      </c>
      <c r="AI643" s="1"/>
      <c r="AJ643" s="1"/>
      <c r="AK643" s="1"/>
      <c r="AL643" s="1"/>
      <c r="AM643" s="1"/>
      <c r="AN643" s="1"/>
      <c r="AO643" s="1"/>
      <c r="AP643" s="1"/>
      <c r="AQ643" s="1"/>
      <c r="AR643" s="1" t="s">
        <v>992</v>
      </c>
      <c r="AS643" s="1" t="s">
        <v>887</v>
      </c>
      <c r="AT643" s="1" t="s">
        <v>888</v>
      </c>
      <c r="AU643" s="1" t="s">
        <v>842</v>
      </c>
      <c r="AV643" s="1" t="s">
        <v>845</v>
      </c>
      <c r="AW643" s="1" t="s">
        <v>845</v>
      </c>
      <c r="AX643" s="1" t="s">
        <v>898</v>
      </c>
      <c r="AY643" s="1" t="s">
        <v>993</v>
      </c>
      <c r="AZ643" s="1" t="s">
        <v>846</v>
      </c>
      <c r="BA643" s="1">
        <v>1</v>
      </c>
      <c r="BB643" s="1"/>
      <c r="BC643" s="1"/>
      <c r="BD643" s="1"/>
      <c r="BE643" s="147">
        <f t="shared" ref="BE643:BE661" si="13">I643/H643</f>
        <v>30556064</v>
      </c>
      <c r="BF643" t="s">
        <v>817</v>
      </c>
    </row>
    <row r="644" spans="1:58" ht="15.75" thickBot="1" x14ac:dyDescent="0.3">
      <c r="A644" s="3" t="s">
        <v>571</v>
      </c>
      <c r="B644" s="3" t="s">
        <v>403</v>
      </c>
      <c r="C644" s="4" t="s">
        <v>572</v>
      </c>
      <c r="D644" s="1" t="s">
        <v>838</v>
      </c>
      <c r="E644" s="2"/>
      <c r="F644" s="1">
        <v>519</v>
      </c>
      <c r="G644" s="1">
        <v>700</v>
      </c>
      <c r="H644" s="1">
        <v>1</v>
      </c>
      <c r="I644" s="1">
        <v>12332</v>
      </c>
      <c r="J644" s="1">
        <v>20</v>
      </c>
      <c r="K644" s="1"/>
      <c r="L644" s="1"/>
      <c r="M644" s="1"/>
      <c r="N644" s="1"/>
      <c r="O644" s="1">
        <v>581</v>
      </c>
      <c r="P644" s="1">
        <v>581</v>
      </c>
      <c r="Q644" s="1">
        <v>581</v>
      </c>
      <c r="R644" s="1">
        <v>581</v>
      </c>
      <c r="S644" s="1">
        <v>581</v>
      </c>
      <c r="T644" s="1">
        <v>581</v>
      </c>
      <c r="U644" s="1">
        <v>581</v>
      </c>
      <c r="V644" s="1">
        <v>581</v>
      </c>
      <c r="W644" s="1">
        <v>581</v>
      </c>
      <c r="X644" s="1">
        <v>581</v>
      </c>
      <c r="Y644" s="1">
        <v>652</v>
      </c>
      <c r="Z644" s="1">
        <v>652</v>
      </c>
      <c r="AA644" s="1">
        <v>652</v>
      </c>
      <c r="AB644" s="1">
        <v>652</v>
      </c>
      <c r="AC644" s="1">
        <v>652</v>
      </c>
      <c r="AD644" s="1">
        <v>652</v>
      </c>
      <c r="AE644" s="1">
        <v>652</v>
      </c>
      <c r="AF644" s="1">
        <v>652</v>
      </c>
      <c r="AG644" s="1">
        <v>652</v>
      </c>
      <c r="AH644" s="1">
        <v>652</v>
      </c>
      <c r="AI644" s="1"/>
      <c r="AJ644" s="1"/>
      <c r="AK644" s="1"/>
      <c r="AL644" s="1"/>
      <c r="AM644" s="1"/>
      <c r="AN644" s="1"/>
      <c r="AO644" s="1"/>
      <c r="AP644" s="1"/>
      <c r="AQ644" s="1"/>
      <c r="AR644" s="1" t="s">
        <v>992</v>
      </c>
      <c r="AS644" s="1" t="s">
        <v>914</v>
      </c>
      <c r="AT644" s="1" t="s">
        <v>915</v>
      </c>
      <c r="AU644" s="1" t="s">
        <v>854</v>
      </c>
      <c r="AV644" s="1"/>
      <c r="AW644" s="1"/>
      <c r="AX644" s="1"/>
      <c r="AY644" s="1" t="s">
        <v>993</v>
      </c>
      <c r="AZ644" s="1" t="s">
        <v>846</v>
      </c>
      <c r="BA644" s="1">
        <v>1</v>
      </c>
      <c r="BB644" s="1"/>
      <c r="BC644" s="1"/>
      <c r="BD644" s="1"/>
      <c r="BE644" s="147">
        <f t="shared" si="13"/>
        <v>12332</v>
      </c>
      <c r="BF644" t="s">
        <v>816</v>
      </c>
    </row>
    <row r="645" spans="1:58" ht="15.75" thickBot="1" x14ac:dyDescent="0.3">
      <c r="A645" s="3" t="s">
        <v>571</v>
      </c>
      <c r="B645" s="3" t="s">
        <v>403</v>
      </c>
      <c r="C645" s="4" t="s">
        <v>619</v>
      </c>
      <c r="D645" s="1" t="s">
        <v>838</v>
      </c>
      <c r="E645" s="2"/>
      <c r="F645" s="1">
        <v>23</v>
      </c>
      <c r="G645" s="1">
        <v>542370</v>
      </c>
      <c r="H645" s="1">
        <v>1</v>
      </c>
      <c r="I645" s="1">
        <v>10847402</v>
      </c>
      <c r="J645" s="1">
        <v>20</v>
      </c>
      <c r="K645" s="1"/>
      <c r="L645" s="1"/>
      <c r="M645" s="1"/>
      <c r="N645" s="1"/>
      <c r="O645" s="1">
        <v>542370</v>
      </c>
      <c r="P645" s="1">
        <v>542370</v>
      </c>
      <c r="Q645" s="1">
        <v>542370</v>
      </c>
      <c r="R645" s="1">
        <v>542370</v>
      </c>
      <c r="S645" s="1">
        <v>542370</v>
      </c>
      <c r="T645" s="1">
        <v>542370</v>
      </c>
      <c r="U645" s="1">
        <v>542370</v>
      </c>
      <c r="V645" s="1">
        <v>542370</v>
      </c>
      <c r="W645" s="1">
        <v>542370</v>
      </c>
      <c r="X645" s="1">
        <v>542370</v>
      </c>
      <c r="Y645" s="1">
        <v>542370</v>
      </c>
      <c r="Z645" s="1">
        <v>542370</v>
      </c>
      <c r="AA645" s="1">
        <v>542370</v>
      </c>
      <c r="AB645" s="1">
        <v>542370</v>
      </c>
      <c r="AC645" s="1">
        <v>542370</v>
      </c>
      <c r="AD645" s="1">
        <v>542370</v>
      </c>
      <c r="AE645" s="1">
        <v>542370</v>
      </c>
      <c r="AF645" s="1">
        <v>542370</v>
      </c>
      <c r="AG645" s="1">
        <v>542370</v>
      </c>
      <c r="AH645" s="1">
        <v>542370</v>
      </c>
      <c r="AI645" s="1"/>
      <c r="AJ645" s="1"/>
      <c r="AK645" s="1"/>
      <c r="AL645" s="1"/>
      <c r="AM645" s="1"/>
      <c r="AN645" s="1"/>
      <c r="AO645" s="1"/>
      <c r="AP645" s="1"/>
      <c r="AQ645" s="1"/>
      <c r="AR645" s="1" t="s">
        <v>992</v>
      </c>
      <c r="AS645" s="1" t="s">
        <v>914</v>
      </c>
      <c r="AT645" s="1" t="s">
        <v>915</v>
      </c>
      <c r="AU645" s="1" t="s">
        <v>854</v>
      </c>
      <c r="AV645" s="1"/>
      <c r="AW645" s="1"/>
      <c r="AX645" s="1"/>
      <c r="AY645" s="1" t="s">
        <v>993</v>
      </c>
      <c r="AZ645" s="1" t="s">
        <v>846</v>
      </c>
      <c r="BA645" s="1">
        <v>1</v>
      </c>
      <c r="BB645" s="1"/>
      <c r="BC645" s="1"/>
      <c r="BD645" s="1"/>
      <c r="BE645" s="147">
        <f t="shared" si="13"/>
        <v>10847402</v>
      </c>
      <c r="BF645" t="s">
        <v>193</v>
      </c>
    </row>
    <row r="646" spans="1:58" ht="15.75" thickBot="1" x14ac:dyDescent="0.3">
      <c r="A646" s="3" t="s">
        <v>217</v>
      </c>
      <c r="B646" s="3" t="s">
        <v>218</v>
      </c>
      <c r="C646" s="4" t="s">
        <v>220</v>
      </c>
      <c r="D646" s="1" t="s">
        <v>917</v>
      </c>
      <c r="E646" s="2" t="s">
        <v>917</v>
      </c>
      <c r="F646" s="1">
        <v>88</v>
      </c>
      <c r="G646" s="1">
        <v>12589</v>
      </c>
      <c r="H646" s="1">
        <v>1</v>
      </c>
      <c r="I646" s="1">
        <v>201427</v>
      </c>
      <c r="J646" s="1">
        <v>16</v>
      </c>
      <c r="K646" s="1"/>
      <c r="L646" s="1"/>
      <c r="M646" s="1"/>
      <c r="N646" s="1"/>
      <c r="O646" s="67">
        <v>12589</v>
      </c>
      <c r="P646" s="1">
        <v>12589</v>
      </c>
      <c r="Q646" s="1">
        <v>12589</v>
      </c>
      <c r="R646" s="1">
        <v>12589</v>
      </c>
      <c r="S646" s="1">
        <v>12589</v>
      </c>
      <c r="T646" s="1">
        <v>12589</v>
      </c>
      <c r="U646" s="1">
        <v>12589</v>
      </c>
      <c r="V646" s="1">
        <v>12589</v>
      </c>
      <c r="W646" s="1">
        <v>12589</v>
      </c>
      <c r="X646" s="1">
        <v>12589</v>
      </c>
      <c r="Y646" s="1">
        <v>12589</v>
      </c>
      <c r="Z646" s="1">
        <v>12589</v>
      </c>
      <c r="AA646" s="1">
        <v>12589</v>
      </c>
      <c r="AB646" s="1">
        <v>12589</v>
      </c>
      <c r="AC646" s="1">
        <v>12589</v>
      </c>
      <c r="AD646" s="1">
        <v>12589</v>
      </c>
      <c r="AE646" s="1"/>
      <c r="AF646" s="1"/>
      <c r="AG646" s="1"/>
      <c r="AH646" s="1"/>
      <c r="AI646" s="1"/>
      <c r="AJ646" s="1"/>
      <c r="AK646" s="1"/>
      <c r="AL646" s="1"/>
      <c r="AM646" s="1"/>
      <c r="AN646" s="1"/>
      <c r="AO646" s="1"/>
      <c r="AP646" s="1"/>
      <c r="AQ646" s="1"/>
      <c r="AR646" s="1" t="s">
        <v>839</v>
      </c>
      <c r="AS646" s="1" t="s">
        <v>924</v>
      </c>
      <c r="AT646" s="1" t="s">
        <v>925</v>
      </c>
      <c r="AU646" s="1" t="s">
        <v>854</v>
      </c>
      <c r="AV646" s="1" t="s">
        <v>995</v>
      </c>
      <c r="AW646" s="1" t="s">
        <v>995</v>
      </c>
      <c r="AX646" s="1" t="s">
        <v>872</v>
      </c>
      <c r="AY646" s="1"/>
      <c r="AZ646" s="1" t="s">
        <v>994</v>
      </c>
      <c r="BA646" s="1">
        <v>1</v>
      </c>
      <c r="BB646" s="1">
        <v>12589</v>
      </c>
      <c r="BC646" s="1" t="s">
        <v>993</v>
      </c>
      <c r="BD646" s="1"/>
      <c r="BE646" s="147">
        <f t="shared" si="13"/>
        <v>201427</v>
      </c>
      <c r="BF646" t="s">
        <v>193</v>
      </c>
    </row>
    <row r="647" spans="1:58" ht="15.75" thickBot="1" x14ac:dyDescent="0.3">
      <c r="A647" s="3" t="s">
        <v>207</v>
      </c>
      <c r="B647" s="3" t="s">
        <v>225</v>
      </c>
      <c r="C647" s="4" t="s">
        <v>224</v>
      </c>
      <c r="D647" s="1" t="s">
        <v>917</v>
      </c>
      <c r="E647" s="2" t="s">
        <v>917</v>
      </c>
      <c r="F647" s="1">
        <v>28</v>
      </c>
      <c r="G647" s="1">
        <v>495307</v>
      </c>
      <c r="H647" s="1">
        <v>1</v>
      </c>
      <c r="I647" s="1">
        <v>7924904</v>
      </c>
      <c r="J647" s="1">
        <v>16</v>
      </c>
      <c r="K647" s="1"/>
      <c r="L647" s="1"/>
      <c r="M647" s="1"/>
      <c r="N647" s="1"/>
      <c r="O647" s="67">
        <v>495307</v>
      </c>
      <c r="P647" s="1">
        <v>495307</v>
      </c>
      <c r="Q647" s="1">
        <v>495307</v>
      </c>
      <c r="R647" s="1">
        <v>495307</v>
      </c>
      <c r="S647" s="1">
        <v>495307</v>
      </c>
      <c r="T647" s="1">
        <v>495307</v>
      </c>
      <c r="U647" s="1">
        <v>495307</v>
      </c>
      <c r="V647" s="1">
        <v>495307</v>
      </c>
      <c r="W647" s="1">
        <v>495307</v>
      </c>
      <c r="X647" s="1">
        <v>495307</v>
      </c>
      <c r="Y647" s="1">
        <v>495307</v>
      </c>
      <c r="Z647" s="1">
        <v>495307</v>
      </c>
      <c r="AA647" s="1">
        <v>495307</v>
      </c>
      <c r="AB647" s="1">
        <v>495307</v>
      </c>
      <c r="AC647" s="1">
        <v>495307</v>
      </c>
      <c r="AD647" s="1">
        <v>495307</v>
      </c>
      <c r="AE647" s="1"/>
      <c r="AF647" s="1"/>
      <c r="AG647" s="1"/>
      <c r="AH647" s="1"/>
      <c r="AI647" s="1"/>
      <c r="AJ647" s="1"/>
      <c r="AK647" s="1"/>
      <c r="AL647" s="1"/>
      <c r="AM647" s="1"/>
      <c r="AN647" s="1"/>
      <c r="AO647" s="1"/>
      <c r="AP647" s="1"/>
      <c r="AQ647" s="1"/>
      <c r="AR647" s="1" t="s">
        <v>839</v>
      </c>
      <c r="AS647" s="1" t="s">
        <v>952</v>
      </c>
      <c r="AT647" s="1" t="s">
        <v>953</v>
      </c>
      <c r="AU647" s="1" t="s">
        <v>854</v>
      </c>
      <c r="AV647" s="1"/>
      <c r="AW647" s="1"/>
      <c r="AX647" s="1"/>
      <c r="AY647" s="1"/>
      <c r="AZ647" s="1" t="s">
        <v>994</v>
      </c>
      <c r="BA647" s="1">
        <v>1</v>
      </c>
      <c r="BB647" s="1">
        <v>507896</v>
      </c>
      <c r="BC647" s="1" t="s">
        <v>993</v>
      </c>
      <c r="BD647" s="1" t="s">
        <v>993</v>
      </c>
      <c r="BE647" s="147">
        <f t="shared" si="13"/>
        <v>7924904</v>
      </c>
      <c r="BF647" t="s">
        <v>193</v>
      </c>
    </row>
    <row r="648" spans="1:58" ht="15.75" thickBot="1" x14ac:dyDescent="0.3">
      <c r="A648" s="3" t="s">
        <v>217</v>
      </c>
      <c r="B648" s="3" t="s">
        <v>230</v>
      </c>
      <c r="C648" s="4" t="s">
        <v>224</v>
      </c>
      <c r="D648" s="1" t="s">
        <v>917</v>
      </c>
      <c r="E648" s="2" t="s">
        <v>917</v>
      </c>
      <c r="F648" s="1">
        <v>5</v>
      </c>
      <c r="G648" s="1">
        <v>2132</v>
      </c>
      <c r="H648" s="1">
        <v>1</v>
      </c>
      <c r="I648" s="1">
        <v>34110</v>
      </c>
      <c r="J648" s="1">
        <v>16</v>
      </c>
      <c r="K648" s="1"/>
      <c r="L648" s="1"/>
      <c r="M648" s="1"/>
      <c r="N648" s="1"/>
      <c r="O648" s="67">
        <v>2132</v>
      </c>
      <c r="P648" s="1">
        <v>2132</v>
      </c>
      <c r="Q648" s="1">
        <v>2132</v>
      </c>
      <c r="R648" s="1">
        <v>2132</v>
      </c>
      <c r="S648" s="1">
        <v>2132</v>
      </c>
      <c r="T648" s="1">
        <v>2132</v>
      </c>
      <c r="U648" s="1">
        <v>2132</v>
      </c>
      <c r="V648" s="1">
        <v>2132</v>
      </c>
      <c r="W648" s="1">
        <v>2132</v>
      </c>
      <c r="X648" s="1">
        <v>2132</v>
      </c>
      <c r="Y648" s="1">
        <v>2132</v>
      </c>
      <c r="Z648" s="1">
        <v>2132</v>
      </c>
      <c r="AA648" s="1">
        <v>2132</v>
      </c>
      <c r="AB648" s="1">
        <v>2132</v>
      </c>
      <c r="AC648" s="1">
        <v>2132</v>
      </c>
      <c r="AD648" s="1">
        <v>2132</v>
      </c>
      <c r="AE648" s="1"/>
      <c r="AF648" s="1"/>
      <c r="AG648" s="1"/>
      <c r="AH648" s="1"/>
      <c r="AI648" s="1"/>
      <c r="AJ648" s="1"/>
      <c r="AK648" s="1"/>
      <c r="AL648" s="1"/>
      <c r="AM648" s="1"/>
      <c r="AN648" s="1"/>
      <c r="AO648" s="1"/>
      <c r="AP648" s="1"/>
      <c r="AQ648" s="1"/>
      <c r="AR648" s="1" t="s">
        <v>839</v>
      </c>
      <c r="AS648" s="1" t="s">
        <v>952</v>
      </c>
      <c r="AT648" s="1" t="s">
        <v>953</v>
      </c>
      <c r="AU648" s="1" t="s">
        <v>854</v>
      </c>
      <c r="AV648" s="1"/>
      <c r="AW648" s="1"/>
      <c r="AX648" s="1"/>
      <c r="AY648" s="1"/>
      <c r="AZ648" s="1" t="s">
        <v>994</v>
      </c>
      <c r="BA648" s="1">
        <v>1</v>
      </c>
      <c r="BB648" s="1">
        <v>510028</v>
      </c>
      <c r="BC648" s="1" t="s">
        <v>993</v>
      </c>
      <c r="BD648" s="1" t="s">
        <v>993</v>
      </c>
      <c r="BE648" s="147">
        <f t="shared" si="13"/>
        <v>34110</v>
      </c>
      <c r="BF648" t="s">
        <v>193</v>
      </c>
    </row>
    <row r="649" spans="1:58" ht="15.75" thickBot="1" x14ac:dyDescent="0.3">
      <c r="A649" s="3" t="s">
        <v>217</v>
      </c>
      <c r="B649" s="3" t="s">
        <v>228</v>
      </c>
      <c r="C649" s="4" t="s">
        <v>224</v>
      </c>
      <c r="D649" s="1" t="s">
        <v>917</v>
      </c>
      <c r="E649" s="2" t="s">
        <v>917</v>
      </c>
      <c r="F649" s="1">
        <v>8</v>
      </c>
      <c r="G649" s="1">
        <v>3168</v>
      </c>
      <c r="H649" s="1">
        <v>1</v>
      </c>
      <c r="I649" s="1">
        <v>50681</v>
      </c>
      <c r="J649" s="1">
        <v>16</v>
      </c>
      <c r="K649" s="1"/>
      <c r="L649" s="1"/>
      <c r="M649" s="1"/>
      <c r="N649" s="1"/>
      <c r="O649" s="67">
        <v>3168</v>
      </c>
      <c r="P649" s="1">
        <v>3168</v>
      </c>
      <c r="Q649" s="1">
        <v>3168</v>
      </c>
      <c r="R649" s="1">
        <v>3168</v>
      </c>
      <c r="S649" s="1">
        <v>3168</v>
      </c>
      <c r="T649" s="1">
        <v>3168</v>
      </c>
      <c r="U649" s="1">
        <v>3168</v>
      </c>
      <c r="V649" s="1">
        <v>3168</v>
      </c>
      <c r="W649" s="1">
        <v>3168</v>
      </c>
      <c r="X649" s="1">
        <v>3168</v>
      </c>
      <c r="Y649" s="1">
        <v>3168</v>
      </c>
      <c r="Z649" s="1">
        <v>3168</v>
      </c>
      <c r="AA649" s="1">
        <v>3168</v>
      </c>
      <c r="AB649" s="1">
        <v>3168</v>
      </c>
      <c r="AC649" s="1">
        <v>3168</v>
      </c>
      <c r="AD649" s="1">
        <v>3168</v>
      </c>
      <c r="AE649" s="1"/>
      <c r="AF649" s="1"/>
      <c r="AG649" s="1"/>
      <c r="AH649" s="1"/>
      <c r="AI649" s="1"/>
      <c r="AJ649" s="1"/>
      <c r="AK649" s="1"/>
      <c r="AL649" s="1"/>
      <c r="AM649" s="1"/>
      <c r="AN649" s="1"/>
      <c r="AO649" s="1"/>
      <c r="AP649" s="1"/>
      <c r="AQ649" s="1"/>
      <c r="AR649" s="1" t="s">
        <v>839</v>
      </c>
      <c r="AS649" s="1" t="s">
        <v>952</v>
      </c>
      <c r="AT649" s="1" t="s">
        <v>953</v>
      </c>
      <c r="AU649" s="1" t="s">
        <v>854</v>
      </c>
      <c r="AV649" s="1"/>
      <c r="AW649" s="1"/>
      <c r="AX649" s="1"/>
      <c r="AY649" s="1"/>
      <c r="AZ649" s="1" t="s">
        <v>994</v>
      </c>
      <c r="BA649" s="1">
        <v>1</v>
      </c>
      <c r="BB649" s="1">
        <v>513195</v>
      </c>
      <c r="BC649" s="1" t="s">
        <v>993</v>
      </c>
      <c r="BD649" s="1" t="s">
        <v>993</v>
      </c>
      <c r="BE649" s="147">
        <f t="shared" si="13"/>
        <v>50681</v>
      </c>
      <c r="BF649" t="s">
        <v>193</v>
      </c>
    </row>
    <row r="650" spans="1:58" ht="15.75" thickBot="1" x14ac:dyDescent="0.3">
      <c r="A650" s="3" t="s">
        <v>207</v>
      </c>
      <c r="B650" s="3" t="s">
        <v>229</v>
      </c>
      <c r="C650" s="4" t="s">
        <v>224</v>
      </c>
      <c r="D650" s="1" t="s">
        <v>917</v>
      </c>
      <c r="E650" s="2" t="s">
        <v>917</v>
      </c>
      <c r="F650" s="1">
        <v>1</v>
      </c>
      <c r="G650" s="1">
        <v>8958</v>
      </c>
      <c r="H650" s="1">
        <v>1</v>
      </c>
      <c r="I650" s="1">
        <v>134377</v>
      </c>
      <c r="J650" s="1">
        <v>15</v>
      </c>
      <c r="K650" s="1"/>
      <c r="L650" s="1"/>
      <c r="M650" s="1"/>
      <c r="N650" s="1"/>
      <c r="O650" s="67">
        <v>8958</v>
      </c>
      <c r="P650" s="1">
        <v>8958</v>
      </c>
      <c r="Q650" s="1">
        <v>8958</v>
      </c>
      <c r="R650" s="1">
        <v>8958</v>
      </c>
      <c r="S650" s="1">
        <v>8958</v>
      </c>
      <c r="T650" s="1">
        <v>8958</v>
      </c>
      <c r="U650" s="1">
        <v>8958</v>
      </c>
      <c r="V650" s="1">
        <v>8958</v>
      </c>
      <c r="W650" s="1">
        <v>8958</v>
      </c>
      <c r="X650" s="1">
        <v>8958</v>
      </c>
      <c r="Y650" s="1">
        <v>8958</v>
      </c>
      <c r="Z650" s="1">
        <v>8958</v>
      </c>
      <c r="AA650" s="1">
        <v>8958</v>
      </c>
      <c r="AB650" s="1">
        <v>8958</v>
      </c>
      <c r="AC650" s="1">
        <v>8958</v>
      </c>
      <c r="AD650" s="1"/>
      <c r="AE650" s="1"/>
      <c r="AF650" s="1"/>
      <c r="AG650" s="1"/>
      <c r="AH650" s="1"/>
      <c r="AI650" s="1"/>
      <c r="AJ650" s="1"/>
      <c r="AK650" s="1"/>
      <c r="AL650" s="1"/>
      <c r="AM650" s="1"/>
      <c r="AN650" s="1"/>
      <c r="AO650" s="1"/>
      <c r="AP650" s="1"/>
      <c r="AQ650" s="1"/>
      <c r="AR650" s="1" t="s">
        <v>839</v>
      </c>
      <c r="AS650" s="1" t="s">
        <v>952</v>
      </c>
      <c r="AT650" s="1" t="s">
        <v>953</v>
      </c>
      <c r="AU650" s="1" t="s">
        <v>854</v>
      </c>
      <c r="AV650" s="1" t="s">
        <v>862</v>
      </c>
      <c r="AW650" s="1" t="s">
        <v>862</v>
      </c>
      <c r="AX650" s="1" t="s">
        <v>844</v>
      </c>
      <c r="AY650" s="1"/>
      <c r="AZ650" s="1" t="s">
        <v>994</v>
      </c>
      <c r="BA650" s="1">
        <v>1</v>
      </c>
      <c r="BB650" s="1">
        <v>522154</v>
      </c>
      <c r="BC650" s="1" t="s">
        <v>993</v>
      </c>
      <c r="BD650" s="1" t="s">
        <v>993</v>
      </c>
      <c r="BE650" s="147">
        <f t="shared" si="13"/>
        <v>134377</v>
      </c>
      <c r="BF650" t="s">
        <v>193</v>
      </c>
    </row>
    <row r="651" spans="1:58" ht="15.75" thickBot="1" x14ac:dyDescent="0.3">
      <c r="A651" s="3" t="s">
        <v>207</v>
      </c>
      <c r="B651" s="3" t="s">
        <v>227</v>
      </c>
      <c r="C651" s="4" t="s">
        <v>224</v>
      </c>
      <c r="D651" s="1" t="s">
        <v>917</v>
      </c>
      <c r="E651" s="2" t="s">
        <v>917</v>
      </c>
      <c r="F651" s="1">
        <v>6</v>
      </c>
      <c r="G651" s="1">
        <v>126459</v>
      </c>
      <c r="H651" s="1">
        <v>1</v>
      </c>
      <c r="I651" s="1">
        <v>1896880</v>
      </c>
      <c r="J651" s="1">
        <v>15</v>
      </c>
      <c r="K651" s="1"/>
      <c r="L651" s="1"/>
      <c r="M651" s="1"/>
      <c r="N651" s="1"/>
      <c r="O651" s="67">
        <v>126459</v>
      </c>
      <c r="P651" s="1">
        <v>126459</v>
      </c>
      <c r="Q651" s="1">
        <v>126459</v>
      </c>
      <c r="R651" s="1">
        <v>126459</v>
      </c>
      <c r="S651" s="1">
        <v>126459</v>
      </c>
      <c r="T651" s="1">
        <v>126459</v>
      </c>
      <c r="U651" s="1">
        <v>126459</v>
      </c>
      <c r="V651" s="1">
        <v>126459</v>
      </c>
      <c r="W651" s="1">
        <v>126459</v>
      </c>
      <c r="X651" s="1">
        <v>126459</v>
      </c>
      <c r="Y651" s="1">
        <v>126459</v>
      </c>
      <c r="Z651" s="1">
        <v>126459</v>
      </c>
      <c r="AA651" s="1">
        <v>126459</v>
      </c>
      <c r="AB651" s="1">
        <v>126459</v>
      </c>
      <c r="AC651" s="1">
        <v>126459</v>
      </c>
      <c r="AD651" s="1"/>
      <c r="AE651" s="1"/>
      <c r="AF651" s="1"/>
      <c r="AG651" s="1"/>
      <c r="AH651" s="1"/>
      <c r="AI651" s="1"/>
      <c r="AJ651" s="1"/>
      <c r="AK651" s="1"/>
      <c r="AL651" s="1"/>
      <c r="AM651" s="1"/>
      <c r="AN651" s="1"/>
      <c r="AO651" s="1"/>
      <c r="AP651" s="1"/>
      <c r="AQ651" s="1"/>
      <c r="AR651" s="1" t="s">
        <v>839</v>
      </c>
      <c r="AS651" s="1" t="s">
        <v>952</v>
      </c>
      <c r="AT651" s="1" t="s">
        <v>953</v>
      </c>
      <c r="AU651" s="1" t="s">
        <v>854</v>
      </c>
      <c r="AV651" s="1"/>
      <c r="AW651" s="1"/>
      <c r="AX651" s="1"/>
      <c r="AY651" s="1"/>
      <c r="AZ651" s="1" t="s">
        <v>994</v>
      </c>
      <c r="BA651" s="1">
        <v>1</v>
      </c>
      <c r="BB651" s="1">
        <v>648612</v>
      </c>
      <c r="BC651" s="1" t="s">
        <v>993</v>
      </c>
      <c r="BD651" s="1" t="s">
        <v>993</v>
      </c>
      <c r="BE651" s="147">
        <f t="shared" si="13"/>
        <v>1896880</v>
      </c>
      <c r="BF651" t="s">
        <v>193</v>
      </c>
    </row>
    <row r="652" spans="1:58" ht="15.75" thickBot="1" x14ac:dyDescent="0.3">
      <c r="A652" s="3" t="s">
        <v>215</v>
      </c>
      <c r="B652" s="3" t="s">
        <v>226</v>
      </c>
      <c r="C652" s="4" t="s">
        <v>224</v>
      </c>
      <c r="D652" s="1" t="s">
        <v>917</v>
      </c>
      <c r="E652" s="2" t="s">
        <v>917</v>
      </c>
      <c r="F652" s="1">
        <v>31</v>
      </c>
      <c r="G652" s="1">
        <v>75103</v>
      </c>
      <c r="H652" s="1">
        <v>1</v>
      </c>
      <c r="I652" s="1">
        <v>1126550</v>
      </c>
      <c r="J652" s="1">
        <v>15</v>
      </c>
      <c r="K652" s="1"/>
      <c r="L652" s="1"/>
      <c r="M652" s="1"/>
      <c r="N652" s="1"/>
      <c r="O652" s="67">
        <v>75103</v>
      </c>
      <c r="P652" s="1">
        <v>75103</v>
      </c>
      <c r="Q652" s="1">
        <v>75103</v>
      </c>
      <c r="R652" s="1">
        <v>75103</v>
      </c>
      <c r="S652" s="1">
        <v>75103</v>
      </c>
      <c r="T652" s="1">
        <v>75103</v>
      </c>
      <c r="U652" s="1">
        <v>75103</v>
      </c>
      <c r="V652" s="1">
        <v>75103</v>
      </c>
      <c r="W652" s="1">
        <v>75103</v>
      </c>
      <c r="X652" s="1">
        <v>75103</v>
      </c>
      <c r="Y652" s="1">
        <v>75103</v>
      </c>
      <c r="Z652" s="1">
        <v>75103</v>
      </c>
      <c r="AA652" s="1">
        <v>75103</v>
      </c>
      <c r="AB652" s="1">
        <v>75103</v>
      </c>
      <c r="AC652" s="1">
        <v>75103</v>
      </c>
      <c r="AD652" s="1"/>
      <c r="AE652" s="1"/>
      <c r="AF652" s="1"/>
      <c r="AG652" s="1"/>
      <c r="AH652" s="1"/>
      <c r="AI652" s="1"/>
      <c r="AJ652" s="1"/>
      <c r="AK652" s="1"/>
      <c r="AL652" s="1"/>
      <c r="AM652" s="1"/>
      <c r="AN652" s="1"/>
      <c r="AO652" s="1"/>
      <c r="AP652" s="1"/>
      <c r="AQ652" s="1"/>
      <c r="AR652" s="1" t="s">
        <v>839</v>
      </c>
      <c r="AS652" s="1" t="s">
        <v>952</v>
      </c>
      <c r="AT652" s="1" t="s">
        <v>953</v>
      </c>
      <c r="AU652" s="1" t="s">
        <v>854</v>
      </c>
      <c r="AV652" s="1"/>
      <c r="AW652" s="1"/>
      <c r="AX652" s="1"/>
      <c r="AY652" s="1"/>
      <c r="AZ652" s="1" t="s">
        <v>994</v>
      </c>
      <c r="BA652" s="1">
        <v>1</v>
      </c>
      <c r="BB652" s="1">
        <v>723716</v>
      </c>
      <c r="BC652" s="1" t="s">
        <v>993</v>
      </c>
      <c r="BD652" s="1" t="s">
        <v>993</v>
      </c>
      <c r="BE652" s="147">
        <f t="shared" si="13"/>
        <v>1126550</v>
      </c>
      <c r="BF652" t="s">
        <v>193</v>
      </c>
    </row>
    <row r="653" spans="1:58" ht="15.75" thickBot="1" x14ac:dyDescent="0.3">
      <c r="A653" s="3" t="s">
        <v>207</v>
      </c>
      <c r="B653" s="3" t="s">
        <v>801</v>
      </c>
      <c r="C653" s="4" t="s">
        <v>220</v>
      </c>
      <c r="D653" s="1" t="s">
        <v>917</v>
      </c>
      <c r="E653" s="2" t="s">
        <v>917</v>
      </c>
      <c r="F653" s="1">
        <v>194</v>
      </c>
      <c r="G653" s="1">
        <v>3560260</v>
      </c>
      <c r="H653" s="1">
        <v>1</v>
      </c>
      <c r="I653" s="1">
        <v>48447735</v>
      </c>
      <c r="J653" s="1">
        <v>14</v>
      </c>
      <c r="K653" s="1"/>
      <c r="L653" s="1"/>
      <c r="M653" s="1"/>
      <c r="N653" s="1"/>
      <c r="O653" s="67">
        <v>3560260</v>
      </c>
      <c r="P653" s="1">
        <v>3560260</v>
      </c>
      <c r="Q653" s="1">
        <v>3560260</v>
      </c>
      <c r="R653" s="1">
        <v>3560260</v>
      </c>
      <c r="S653" s="1">
        <v>3560260</v>
      </c>
      <c r="T653" s="1">
        <v>3560260</v>
      </c>
      <c r="U653" s="1">
        <v>3560260</v>
      </c>
      <c r="V653" s="1">
        <v>3560260</v>
      </c>
      <c r="W653" s="1">
        <v>3560260</v>
      </c>
      <c r="X653" s="1">
        <v>3560260</v>
      </c>
      <c r="Y653" s="1">
        <v>3560260</v>
      </c>
      <c r="Z653" s="1">
        <v>3560260</v>
      </c>
      <c r="AA653" s="1">
        <v>3560260</v>
      </c>
      <c r="AB653" s="1">
        <v>2164359</v>
      </c>
      <c r="AC653" s="1"/>
      <c r="AD653" s="1"/>
      <c r="AE653" s="1"/>
      <c r="AF653" s="1"/>
      <c r="AG653" s="1"/>
      <c r="AH653" s="1"/>
      <c r="AI653" s="1"/>
      <c r="AJ653" s="1"/>
      <c r="AK653" s="1"/>
      <c r="AL653" s="1"/>
      <c r="AM653" s="1"/>
      <c r="AN653" s="1"/>
      <c r="AO653" s="1"/>
      <c r="AP653" s="1"/>
      <c r="AQ653" s="1"/>
      <c r="AR653" s="1" t="s">
        <v>839</v>
      </c>
      <c r="AS653" s="1" t="s">
        <v>924</v>
      </c>
      <c r="AT653" s="1" t="s">
        <v>925</v>
      </c>
      <c r="AU653" s="1" t="s">
        <v>854</v>
      </c>
      <c r="AV653" s="1" t="s">
        <v>991</v>
      </c>
      <c r="AW653" s="1" t="s">
        <v>991</v>
      </c>
      <c r="AX653" s="1" t="s">
        <v>844</v>
      </c>
      <c r="AY653" s="1"/>
      <c r="AZ653" s="1" t="s">
        <v>994</v>
      </c>
      <c r="BA653" s="1">
        <v>1</v>
      </c>
      <c r="BB653" s="1">
        <v>4283975</v>
      </c>
      <c r="BC653" s="1" t="s">
        <v>993</v>
      </c>
      <c r="BD653" s="1" t="s">
        <v>993</v>
      </c>
      <c r="BE653" s="147">
        <f t="shared" si="13"/>
        <v>48447735</v>
      </c>
      <c r="BF653" t="s">
        <v>816</v>
      </c>
    </row>
    <row r="654" spans="1:58" x14ac:dyDescent="0.25">
      <c r="A654" t="s">
        <v>207</v>
      </c>
      <c r="B654" t="s">
        <v>210</v>
      </c>
      <c r="C654" t="s">
        <v>134</v>
      </c>
      <c r="D654" t="s">
        <v>838</v>
      </c>
      <c r="E654" t="s">
        <v>917</v>
      </c>
      <c r="F654">
        <v>8</v>
      </c>
      <c r="G654" s="98">
        <v>211805</v>
      </c>
      <c r="H654">
        <v>1</v>
      </c>
      <c r="I654" s="98">
        <v>3124129</v>
      </c>
      <c r="J654">
        <v>25</v>
      </c>
      <c r="O654" s="21">
        <v>124965</v>
      </c>
      <c r="P654" s="98">
        <v>124965</v>
      </c>
      <c r="Q654" s="98">
        <v>124965</v>
      </c>
      <c r="R654" s="98">
        <v>124965</v>
      </c>
      <c r="S654" s="98">
        <v>124965</v>
      </c>
      <c r="T654" s="98">
        <v>124965</v>
      </c>
      <c r="U654" s="98">
        <v>124965</v>
      </c>
      <c r="V654" s="98">
        <v>124965</v>
      </c>
      <c r="W654" s="98">
        <v>124965</v>
      </c>
      <c r="X654" s="98">
        <v>124965</v>
      </c>
      <c r="Y654" s="98">
        <v>124965</v>
      </c>
      <c r="Z654" s="98">
        <v>124965</v>
      </c>
      <c r="AA654" s="98">
        <v>124965</v>
      </c>
      <c r="AB654" s="98">
        <v>124965</v>
      </c>
      <c r="AC654" s="98">
        <v>124965</v>
      </c>
      <c r="AD654" s="98">
        <v>124965</v>
      </c>
      <c r="AE654" s="98">
        <v>124965</v>
      </c>
      <c r="AF654" s="98">
        <v>124965</v>
      </c>
      <c r="AG654" s="98">
        <v>124965</v>
      </c>
      <c r="AH654" s="98">
        <v>124965</v>
      </c>
      <c r="AI654" s="98">
        <v>124965</v>
      </c>
      <c r="AJ654" s="98">
        <v>124965</v>
      </c>
      <c r="AK654" s="98">
        <v>124965</v>
      </c>
      <c r="AL654" s="98">
        <v>124965</v>
      </c>
      <c r="AM654" s="98">
        <v>124965</v>
      </c>
      <c r="AR654" t="s">
        <v>839</v>
      </c>
      <c r="AS654" t="s">
        <v>860</v>
      </c>
      <c r="AT654" t="s">
        <v>861</v>
      </c>
      <c r="AU654" t="s">
        <v>854</v>
      </c>
      <c r="AV654" t="s">
        <v>862</v>
      </c>
      <c r="AW654" t="s">
        <v>862</v>
      </c>
      <c r="AX654" t="s">
        <v>844</v>
      </c>
      <c r="AZ654" t="s">
        <v>846</v>
      </c>
      <c r="BA654">
        <v>1</v>
      </c>
      <c r="BB654" s="98">
        <v>4408940</v>
      </c>
      <c r="BC654" t="s">
        <v>993</v>
      </c>
      <c r="BD654" t="s">
        <v>993</v>
      </c>
      <c r="BE654" s="147">
        <f t="shared" si="13"/>
        <v>3124129</v>
      </c>
      <c r="BF654" t="s">
        <v>816</v>
      </c>
    </row>
    <row r="655" spans="1:58" x14ac:dyDescent="0.25">
      <c r="A655" t="s">
        <v>207</v>
      </c>
      <c r="B655" t="s">
        <v>208</v>
      </c>
      <c r="C655" t="s">
        <v>134</v>
      </c>
      <c r="D655" t="s">
        <v>838</v>
      </c>
      <c r="E655" t="s">
        <v>917</v>
      </c>
      <c r="F655">
        <v>295</v>
      </c>
      <c r="G655" s="98">
        <v>5806856</v>
      </c>
      <c r="H655">
        <v>1</v>
      </c>
      <c r="I655" s="98">
        <v>68876941</v>
      </c>
      <c r="J655">
        <v>16</v>
      </c>
      <c r="O655" s="21">
        <v>4645485</v>
      </c>
      <c r="P655" s="98">
        <v>4645485</v>
      </c>
      <c r="Q655" s="98">
        <v>4645485</v>
      </c>
      <c r="R655" s="98">
        <v>4645485</v>
      </c>
      <c r="S655" s="98">
        <v>4645485</v>
      </c>
      <c r="T655" s="98">
        <v>4645485</v>
      </c>
      <c r="U655" s="98">
        <v>4645485</v>
      </c>
      <c r="V655" s="98">
        <v>4306806</v>
      </c>
      <c r="W655" s="98">
        <v>4006467</v>
      </c>
      <c r="X655" s="98">
        <v>4006467</v>
      </c>
      <c r="Y655" s="98">
        <v>4006467</v>
      </c>
      <c r="Z655" s="98">
        <v>4006467</v>
      </c>
      <c r="AA655" s="98">
        <v>4006467</v>
      </c>
      <c r="AB655" s="98">
        <v>4006467</v>
      </c>
      <c r="AC655" s="98">
        <v>4006467</v>
      </c>
      <c r="AD655" s="98">
        <v>4006467</v>
      </c>
      <c r="AR655" t="s">
        <v>839</v>
      </c>
      <c r="AS655" t="s">
        <v>860</v>
      </c>
      <c r="AT655" t="s">
        <v>861</v>
      </c>
      <c r="AU655" t="s">
        <v>854</v>
      </c>
      <c r="AV655" t="s">
        <v>862</v>
      </c>
      <c r="AW655" t="s">
        <v>862</v>
      </c>
      <c r="AX655" t="s">
        <v>844</v>
      </c>
      <c r="AZ655" t="s">
        <v>846</v>
      </c>
      <c r="BA655">
        <v>1</v>
      </c>
      <c r="BB655" s="98">
        <v>9054426</v>
      </c>
      <c r="BC655" t="s">
        <v>993</v>
      </c>
      <c r="BD655" t="s">
        <v>993</v>
      </c>
      <c r="BE655" s="147">
        <f t="shared" si="13"/>
        <v>68876941</v>
      </c>
      <c r="BF655" t="s">
        <v>816</v>
      </c>
    </row>
    <row r="656" spans="1:58" x14ac:dyDescent="0.25">
      <c r="A656" t="s">
        <v>207</v>
      </c>
      <c r="B656" t="s">
        <v>232</v>
      </c>
      <c r="C656" t="s">
        <v>231</v>
      </c>
      <c r="D656" t="s">
        <v>838</v>
      </c>
      <c r="E656" t="s">
        <v>917</v>
      </c>
      <c r="F656">
        <v>24</v>
      </c>
      <c r="G656" s="98">
        <v>383883</v>
      </c>
      <c r="H656">
        <v>1</v>
      </c>
      <c r="I656" s="98">
        <v>4122241</v>
      </c>
      <c r="J656">
        <v>16</v>
      </c>
      <c r="O656" s="21">
        <v>307107</v>
      </c>
      <c r="P656" s="98">
        <v>307107</v>
      </c>
      <c r="Q656" s="98">
        <v>307107</v>
      </c>
      <c r="R656" s="98">
        <v>307107</v>
      </c>
      <c r="S656" s="98">
        <v>307107</v>
      </c>
      <c r="T656" s="98">
        <v>307107</v>
      </c>
      <c r="U656" s="98">
        <v>227960</v>
      </c>
      <c r="V656" s="98">
        <v>227960</v>
      </c>
      <c r="W656" s="98">
        <v>227960</v>
      </c>
      <c r="X656" s="98">
        <v>227960</v>
      </c>
      <c r="Y656" s="98">
        <v>227960</v>
      </c>
      <c r="Z656" s="98">
        <v>227960</v>
      </c>
      <c r="AA656" s="98">
        <v>227960</v>
      </c>
      <c r="AB656" s="98">
        <v>227960</v>
      </c>
      <c r="AC656" s="98">
        <v>227960</v>
      </c>
      <c r="AD656" s="98">
        <v>227960</v>
      </c>
      <c r="AR656" t="s">
        <v>839</v>
      </c>
      <c r="AS656" t="s">
        <v>989</v>
      </c>
      <c r="AT656" t="s">
        <v>990</v>
      </c>
      <c r="AU656" t="s">
        <v>886</v>
      </c>
      <c r="AV656" t="s">
        <v>991</v>
      </c>
      <c r="AW656" t="s">
        <v>991</v>
      </c>
      <c r="AX656" t="s">
        <v>844</v>
      </c>
      <c r="AZ656" t="s">
        <v>846</v>
      </c>
      <c r="BA656">
        <v>1</v>
      </c>
      <c r="BB656" s="98">
        <v>9361532</v>
      </c>
      <c r="BC656" t="s">
        <v>993</v>
      </c>
      <c r="BD656" t="s">
        <v>993</v>
      </c>
      <c r="BE656" s="147">
        <f t="shared" si="13"/>
        <v>4122241</v>
      </c>
      <c r="BF656" t="s">
        <v>816</v>
      </c>
    </row>
    <row r="657" spans="1:58" x14ac:dyDescent="0.25">
      <c r="A657" t="s">
        <v>207</v>
      </c>
      <c r="B657" t="s">
        <v>802</v>
      </c>
      <c r="C657" t="s">
        <v>211</v>
      </c>
      <c r="D657" t="s">
        <v>838</v>
      </c>
      <c r="E657" t="s">
        <v>917</v>
      </c>
      <c r="F657">
        <v>25</v>
      </c>
      <c r="G657" s="98">
        <v>423728</v>
      </c>
      <c r="H657">
        <v>1</v>
      </c>
      <c r="I657" s="98">
        <v>5193212</v>
      </c>
      <c r="J657">
        <v>15</v>
      </c>
      <c r="O657" s="21">
        <v>338982</v>
      </c>
      <c r="P657" s="98">
        <v>338982</v>
      </c>
      <c r="Q657" s="98">
        <v>338982</v>
      </c>
      <c r="R657" s="98">
        <v>338982</v>
      </c>
      <c r="S657" s="98">
        <v>338982</v>
      </c>
      <c r="T657" s="98">
        <v>338982</v>
      </c>
      <c r="U657" s="98">
        <v>338982</v>
      </c>
      <c r="V657" s="98">
        <v>338982</v>
      </c>
      <c r="W657" s="98">
        <v>338982</v>
      </c>
      <c r="X657" s="98">
        <v>338982</v>
      </c>
      <c r="Y657" s="98">
        <v>338982</v>
      </c>
      <c r="Z657" s="98">
        <v>338982</v>
      </c>
      <c r="AA657" s="98">
        <v>338982</v>
      </c>
      <c r="AB657" s="98">
        <v>338982</v>
      </c>
      <c r="AC657" s="98">
        <v>338982</v>
      </c>
      <c r="AD657" s="98">
        <v>108474</v>
      </c>
      <c r="AR657" t="s">
        <v>839</v>
      </c>
      <c r="AS657" t="s">
        <v>874</v>
      </c>
      <c r="AT657" t="s">
        <v>875</v>
      </c>
      <c r="AU657" t="s">
        <v>854</v>
      </c>
      <c r="AV657" t="s">
        <v>991</v>
      </c>
      <c r="AW657" t="s">
        <v>991</v>
      </c>
      <c r="AX657" t="s">
        <v>844</v>
      </c>
      <c r="AZ657" t="s">
        <v>846</v>
      </c>
      <c r="BA657">
        <v>1</v>
      </c>
      <c r="BB657" s="98">
        <v>9700515</v>
      </c>
      <c r="BC657" t="s">
        <v>993</v>
      </c>
      <c r="BD657" t="s">
        <v>993</v>
      </c>
      <c r="BE657" s="147">
        <f t="shared" si="13"/>
        <v>5193212</v>
      </c>
      <c r="BF657" t="s">
        <v>816</v>
      </c>
    </row>
    <row r="658" spans="1:58" x14ac:dyDescent="0.25">
      <c r="A658" t="s">
        <v>207</v>
      </c>
      <c r="B658" t="s">
        <v>209</v>
      </c>
      <c r="C658" t="s">
        <v>134</v>
      </c>
      <c r="D658" t="s">
        <v>838</v>
      </c>
      <c r="E658" t="s">
        <v>917</v>
      </c>
      <c r="F658">
        <v>343</v>
      </c>
      <c r="G658" s="98">
        <v>3244502</v>
      </c>
      <c r="H658">
        <v>1</v>
      </c>
      <c r="I658" s="98">
        <v>37023162</v>
      </c>
      <c r="J658">
        <v>15</v>
      </c>
      <c r="O658" s="21">
        <v>2595601</v>
      </c>
      <c r="P658" s="98">
        <v>2595601</v>
      </c>
      <c r="Q658" s="98">
        <v>2595601</v>
      </c>
      <c r="R658" s="98">
        <v>2595601</v>
      </c>
      <c r="S658" s="98">
        <v>2595601</v>
      </c>
      <c r="T658" s="98">
        <v>2595601</v>
      </c>
      <c r="U658" s="98">
        <v>2595601</v>
      </c>
      <c r="V658" s="98">
        <v>2461105</v>
      </c>
      <c r="W658" s="98">
        <v>2341835</v>
      </c>
      <c r="X658" s="98">
        <v>2341835</v>
      </c>
      <c r="Y658" s="98">
        <v>2341835</v>
      </c>
      <c r="Z658" s="98">
        <v>2341835</v>
      </c>
      <c r="AA658" s="98">
        <v>2341835</v>
      </c>
      <c r="AB658" s="98">
        <v>2341835</v>
      </c>
      <c r="AC658" s="98">
        <v>2341835</v>
      </c>
      <c r="AR658" t="s">
        <v>839</v>
      </c>
      <c r="AS658" t="s">
        <v>860</v>
      </c>
      <c r="AT658" t="s">
        <v>861</v>
      </c>
      <c r="AU658" t="s">
        <v>854</v>
      </c>
      <c r="AV658" t="s">
        <v>862</v>
      </c>
      <c r="AW658" t="s">
        <v>862</v>
      </c>
      <c r="AX658" t="s">
        <v>844</v>
      </c>
      <c r="AZ658" t="s">
        <v>846</v>
      </c>
      <c r="BA658">
        <v>1</v>
      </c>
      <c r="BB658" s="98">
        <v>12296116</v>
      </c>
      <c r="BC658" t="s">
        <v>993</v>
      </c>
      <c r="BD658" t="s">
        <v>993</v>
      </c>
      <c r="BE658" s="147">
        <f t="shared" si="13"/>
        <v>37023162</v>
      </c>
      <c r="BF658" t="s">
        <v>816</v>
      </c>
    </row>
    <row r="659" spans="1:58" x14ac:dyDescent="0.25">
      <c r="A659" t="s">
        <v>215</v>
      </c>
      <c r="B659" t="s">
        <v>216</v>
      </c>
      <c r="C659" t="s">
        <v>211</v>
      </c>
      <c r="D659" t="s">
        <v>838</v>
      </c>
      <c r="E659" t="s">
        <v>917</v>
      </c>
      <c r="F659">
        <v>28</v>
      </c>
      <c r="G659" s="98">
        <v>117011</v>
      </c>
      <c r="H659">
        <v>1</v>
      </c>
      <c r="I659" s="98">
        <v>1404128</v>
      </c>
      <c r="J659">
        <v>15</v>
      </c>
      <c r="O659" s="21">
        <v>93609</v>
      </c>
      <c r="P659" s="98">
        <v>93609</v>
      </c>
      <c r="Q659" s="98">
        <v>93609</v>
      </c>
      <c r="R659" s="98">
        <v>93609</v>
      </c>
      <c r="S659" s="98">
        <v>93609</v>
      </c>
      <c r="T659" s="98">
        <v>93609</v>
      </c>
      <c r="U659" s="98">
        <v>93609</v>
      </c>
      <c r="V659" s="98">
        <v>93609</v>
      </c>
      <c r="W659" s="98">
        <v>93609</v>
      </c>
      <c r="X659" s="98">
        <v>93609</v>
      </c>
      <c r="Y659" s="98">
        <v>93609</v>
      </c>
      <c r="Z659" s="98">
        <v>93609</v>
      </c>
      <c r="AA659" s="98">
        <v>93609</v>
      </c>
      <c r="AB659" s="98">
        <v>93609</v>
      </c>
      <c r="AC659" s="98">
        <v>93609</v>
      </c>
      <c r="AR659" t="s">
        <v>839</v>
      </c>
      <c r="AS659" t="s">
        <v>874</v>
      </c>
      <c r="AT659" t="s">
        <v>875</v>
      </c>
      <c r="AU659" t="s">
        <v>854</v>
      </c>
      <c r="AV659" t="s">
        <v>876</v>
      </c>
      <c r="AW659" t="s">
        <v>876</v>
      </c>
      <c r="AX659" t="s">
        <v>877</v>
      </c>
      <c r="AZ659" t="s">
        <v>846</v>
      </c>
      <c r="BA659">
        <v>1</v>
      </c>
      <c r="BB659" s="98">
        <v>12389725</v>
      </c>
      <c r="BC659" t="s">
        <v>993</v>
      </c>
      <c r="BD659" t="s">
        <v>993</v>
      </c>
      <c r="BE659" s="147">
        <f t="shared" si="13"/>
        <v>1404128</v>
      </c>
      <c r="BF659" t="s">
        <v>816</v>
      </c>
    </row>
    <row r="660" spans="1:58" x14ac:dyDescent="0.25">
      <c r="A660" t="s">
        <v>215</v>
      </c>
      <c r="B660" t="s">
        <v>219</v>
      </c>
      <c r="C660" t="s">
        <v>140</v>
      </c>
      <c r="D660" t="s">
        <v>838</v>
      </c>
      <c r="E660" t="s">
        <v>917</v>
      </c>
      <c r="F660">
        <v>4</v>
      </c>
      <c r="G660" s="98">
        <v>17036</v>
      </c>
      <c r="H660">
        <v>1</v>
      </c>
      <c r="I660" s="98">
        <v>204436</v>
      </c>
      <c r="J660">
        <v>15</v>
      </c>
      <c r="O660" s="21">
        <v>13629</v>
      </c>
      <c r="P660" s="98">
        <v>13629</v>
      </c>
      <c r="Q660" s="98">
        <v>13629</v>
      </c>
      <c r="R660" s="98">
        <v>13629</v>
      </c>
      <c r="S660" s="98">
        <v>13629</v>
      </c>
      <c r="T660" s="98">
        <v>13629</v>
      </c>
      <c r="U660" s="98">
        <v>13629</v>
      </c>
      <c r="V660" s="98">
        <v>13629</v>
      </c>
      <c r="W660" s="98">
        <v>13629</v>
      </c>
      <c r="X660" s="98">
        <v>13629</v>
      </c>
      <c r="Y660" s="98">
        <v>13629</v>
      </c>
      <c r="Z660" s="98">
        <v>13629</v>
      </c>
      <c r="AA660" s="98">
        <v>13629</v>
      </c>
      <c r="AB660" s="98">
        <v>13629</v>
      </c>
      <c r="AC660" s="98">
        <v>13629</v>
      </c>
      <c r="AR660" t="s">
        <v>839</v>
      </c>
      <c r="AS660" t="s">
        <v>884</v>
      </c>
      <c r="AT660" t="s">
        <v>885</v>
      </c>
      <c r="AU660" t="s">
        <v>886</v>
      </c>
      <c r="AV660" t="s">
        <v>876</v>
      </c>
      <c r="AW660" t="s">
        <v>876</v>
      </c>
      <c r="AX660" t="s">
        <v>877</v>
      </c>
      <c r="AZ660" t="s">
        <v>846</v>
      </c>
      <c r="BA660">
        <v>1</v>
      </c>
      <c r="BB660" s="98">
        <v>12403354</v>
      </c>
      <c r="BC660" t="s">
        <v>993</v>
      </c>
      <c r="BD660" t="s">
        <v>993</v>
      </c>
      <c r="BE660" s="147">
        <f t="shared" si="13"/>
        <v>204436</v>
      </c>
      <c r="BF660" t="s">
        <v>816</v>
      </c>
    </row>
    <row r="661" spans="1:58" x14ac:dyDescent="0.25">
      <c r="A661" t="s">
        <v>217</v>
      </c>
      <c r="B661" t="s">
        <v>218</v>
      </c>
      <c r="C661" t="s">
        <v>211</v>
      </c>
      <c r="D661" t="s">
        <v>838</v>
      </c>
      <c r="E661" t="s">
        <v>917</v>
      </c>
      <c r="F661">
        <v>26</v>
      </c>
      <c r="G661" s="21">
        <v>3720</v>
      </c>
      <c r="H661" s="20">
        <v>1</v>
      </c>
      <c r="I661" s="98">
        <v>43864</v>
      </c>
      <c r="J661">
        <v>15</v>
      </c>
      <c r="O661" s="21">
        <v>2976</v>
      </c>
      <c r="P661" s="98">
        <v>2976</v>
      </c>
      <c r="Q661" s="98">
        <v>2976</v>
      </c>
      <c r="R661" s="98">
        <v>2976</v>
      </c>
      <c r="S661" s="98">
        <v>2976</v>
      </c>
      <c r="T661" s="98">
        <v>2976</v>
      </c>
      <c r="U661" s="98">
        <v>2976</v>
      </c>
      <c r="V661" s="98">
        <v>2976</v>
      </c>
      <c r="W661" s="98">
        <v>2976</v>
      </c>
      <c r="X661" s="98">
        <v>2976</v>
      </c>
      <c r="Y661" s="98">
        <v>2976</v>
      </c>
      <c r="Z661" s="98">
        <v>2976</v>
      </c>
      <c r="AA661" s="98">
        <v>2976</v>
      </c>
      <c r="AB661" s="98">
        <v>2976</v>
      </c>
      <c r="AC661" s="98">
        <v>2205</v>
      </c>
      <c r="AR661" t="s">
        <v>839</v>
      </c>
      <c r="AS661" t="s">
        <v>874</v>
      </c>
      <c r="AT661" t="s">
        <v>875</v>
      </c>
      <c r="AU661" t="s">
        <v>854</v>
      </c>
      <c r="AV661" t="s">
        <v>995</v>
      </c>
      <c r="AW661" t="s">
        <v>995</v>
      </c>
      <c r="AX661" t="s">
        <v>872</v>
      </c>
      <c r="AZ661" t="s">
        <v>846</v>
      </c>
      <c r="BA661">
        <v>1</v>
      </c>
      <c r="BB661" s="98">
        <v>12406329</v>
      </c>
      <c r="BC661" t="s">
        <v>993</v>
      </c>
      <c r="BD661" t="s">
        <v>993</v>
      </c>
      <c r="BE661" s="147">
        <f t="shared" si="13"/>
        <v>43864</v>
      </c>
      <c r="BF661" t="s">
        <v>816</v>
      </c>
    </row>
  </sheetData>
  <autoFilter ref="A1:BF661" xr:uid="{00000000-0001-0000-2200-000000000000}"/>
  <pageMargins left="0.7" right="0.7" top="0.75" bottom="0.75" header="0.3" footer="0.3"/>
  <pageSetup paperSize="9" orientation="portrait" horizontalDpi="300" verticalDpi="300"/>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G27"/>
  <sheetViews>
    <sheetView workbookViewId="0">
      <pane xSplit="1" ySplit="1" topLeftCell="B2" activePane="bottomRight" state="frozen"/>
      <selection pane="topRight" activeCell="B1" sqref="B1"/>
      <selection pane="bottomLeft" activeCell="A2" sqref="A2"/>
      <selection pane="bottomRight" activeCell="A2" sqref="A2:G27"/>
    </sheetView>
  </sheetViews>
  <sheetFormatPr defaultColWidth="11.42578125" defaultRowHeight="15" x14ac:dyDescent="0.25"/>
  <cols>
    <col min="1" max="1" width="21.7109375" customWidth="1"/>
    <col min="2" max="2" width="36.7109375" customWidth="1"/>
    <col min="3" max="3" width="26.42578125" customWidth="1"/>
    <col min="4" max="5" width="27.28515625" customWidth="1"/>
    <col min="6" max="6" width="11.7109375" customWidth="1"/>
    <col min="7" max="7" width="25.5703125" customWidth="1"/>
  </cols>
  <sheetData>
    <row r="1" spans="1:7" ht="26.25" thickBot="1" x14ac:dyDescent="0.3">
      <c r="A1" s="27" t="s">
        <v>83</v>
      </c>
      <c r="B1" s="27" t="s">
        <v>84</v>
      </c>
      <c r="C1" s="24" t="s">
        <v>430</v>
      </c>
      <c r="D1" s="24" t="s">
        <v>71</v>
      </c>
      <c r="E1" s="24" t="s">
        <v>149</v>
      </c>
      <c r="F1" s="24" t="s">
        <v>73</v>
      </c>
      <c r="G1" s="24" t="s">
        <v>171</v>
      </c>
    </row>
    <row r="2" spans="1:7" ht="16.5" thickTop="1" thickBot="1" x14ac:dyDescent="0.3">
      <c r="A2" s="3" t="s">
        <v>122</v>
      </c>
      <c r="B2" s="3" t="s">
        <v>123</v>
      </c>
      <c r="C2" s="67">
        <v>2210128</v>
      </c>
      <c r="D2" s="67">
        <v>0.73</v>
      </c>
      <c r="E2" s="67">
        <v>1612696</v>
      </c>
      <c r="F2" s="67">
        <v>0.89</v>
      </c>
      <c r="G2" s="67">
        <v>1436412</v>
      </c>
    </row>
    <row r="3" spans="1:7" ht="15.75" thickBot="1" x14ac:dyDescent="0.3">
      <c r="A3" s="3" t="s">
        <v>122</v>
      </c>
      <c r="B3" s="3" t="s">
        <v>124</v>
      </c>
      <c r="C3" s="67">
        <v>841158</v>
      </c>
      <c r="D3" s="67">
        <v>1</v>
      </c>
      <c r="E3" s="67">
        <v>838345</v>
      </c>
      <c r="F3" s="67">
        <v>0.98</v>
      </c>
      <c r="G3" s="67">
        <v>818107</v>
      </c>
    </row>
    <row r="4" spans="1:7" ht="15.75" thickBot="1" x14ac:dyDescent="0.3">
      <c r="A4" s="3" t="s">
        <v>122</v>
      </c>
      <c r="B4" s="3" t="s">
        <v>126</v>
      </c>
      <c r="C4" s="67">
        <v>390473</v>
      </c>
      <c r="D4" s="67">
        <v>0.56000000000000005</v>
      </c>
      <c r="E4" s="67">
        <v>219628</v>
      </c>
      <c r="F4" s="67">
        <v>0.94</v>
      </c>
      <c r="G4" s="67">
        <v>207423</v>
      </c>
    </row>
    <row r="5" spans="1:7" ht="15.75" thickBot="1" x14ac:dyDescent="0.3">
      <c r="A5" s="3" t="s">
        <v>122</v>
      </c>
      <c r="B5" s="3" t="s">
        <v>128</v>
      </c>
      <c r="C5" s="67">
        <v>8632</v>
      </c>
      <c r="D5" s="67">
        <v>0.97</v>
      </c>
      <c r="E5" s="67">
        <v>8382</v>
      </c>
      <c r="F5" s="67">
        <v>0.48</v>
      </c>
      <c r="G5" s="67">
        <v>4023</v>
      </c>
    </row>
    <row r="6" spans="1:7" ht="15.75" thickBot="1" x14ac:dyDescent="0.3">
      <c r="A6" s="3" t="s">
        <v>122</v>
      </c>
      <c r="B6" s="3" t="s">
        <v>129</v>
      </c>
      <c r="C6" s="67">
        <v>449</v>
      </c>
      <c r="D6" s="67">
        <v>1</v>
      </c>
      <c r="E6" s="67">
        <v>449</v>
      </c>
      <c r="F6" s="67">
        <v>0.94</v>
      </c>
      <c r="G6" s="67">
        <v>422</v>
      </c>
    </row>
    <row r="7" spans="1:7" ht="15.75" thickBot="1" x14ac:dyDescent="0.3">
      <c r="A7" s="3" t="s">
        <v>122</v>
      </c>
      <c r="B7" s="3" t="s">
        <v>127</v>
      </c>
      <c r="C7" s="67" t="s">
        <v>837</v>
      </c>
      <c r="D7" s="67"/>
      <c r="E7" s="67" t="s">
        <v>823</v>
      </c>
      <c r="F7" s="67"/>
      <c r="G7" s="67" t="s">
        <v>829</v>
      </c>
    </row>
    <row r="8" spans="1:7" ht="15.75" thickBot="1" x14ac:dyDescent="0.3">
      <c r="A8" s="3" t="s">
        <v>122</v>
      </c>
      <c r="B8" s="3" t="s">
        <v>125</v>
      </c>
      <c r="C8" s="67" t="s">
        <v>837</v>
      </c>
      <c r="D8" s="67"/>
      <c r="E8" s="67" t="s">
        <v>823</v>
      </c>
      <c r="F8" s="67"/>
      <c r="G8" s="67" t="s">
        <v>829</v>
      </c>
    </row>
    <row r="9" spans="1:7" ht="26.25" thickBot="1" x14ac:dyDescent="0.3">
      <c r="A9" s="58" t="s">
        <v>122</v>
      </c>
      <c r="B9" s="58" t="s">
        <v>245</v>
      </c>
      <c r="C9" s="145">
        <v>3450840</v>
      </c>
      <c r="D9" s="145">
        <v>0.78</v>
      </c>
      <c r="E9" s="145">
        <v>2679501</v>
      </c>
      <c r="F9" s="145">
        <v>0.92</v>
      </c>
      <c r="G9" s="145">
        <v>2466387</v>
      </c>
    </row>
    <row r="10" spans="1:7" ht="15.75" thickBot="1" x14ac:dyDescent="0.3">
      <c r="A10" s="3" t="s">
        <v>77</v>
      </c>
      <c r="B10" s="3" t="s">
        <v>130</v>
      </c>
      <c r="C10" s="67">
        <v>3909052</v>
      </c>
      <c r="D10" s="67">
        <v>1.02</v>
      </c>
      <c r="E10" s="67">
        <v>3978038</v>
      </c>
      <c r="F10" s="67">
        <v>1</v>
      </c>
      <c r="G10" s="67">
        <v>3960321</v>
      </c>
    </row>
    <row r="11" spans="1:7" ht="15.75" thickBot="1" x14ac:dyDescent="0.3">
      <c r="A11" s="3" t="s">
        <v>77</v>
      </c>
      <c r="B11" s="3" t="s">
        <v>133</v>
      </c>
      <c r="C11" s="67">
        <v>1227944</v>
      </c>
      <c r="D11" s="67">
        <v>1</v>
      </c>
      <c r="E11" s="67">
        <v>1230018</v>
      </c>
      <c r="F11" s="67">
        <v>0.99</v>
      </c>
      <c r="G11" s="67">
        <v>1217130</v>
      </c>
    </row>
    <row r="12" spans="1:7" ht="15.75" thickBot="1" x14ac:dyDescent="0.3">
      <c r="A12" s="3" t="s">
        <v>77</v>
      </c>
      <c r="B12" s="3" t="s">
        <v>132</v>
      </c>
      <c r="C12" s="67">
        <v>1322722</v>
      </c>
      <c r="D12" s="67">
        <v>0.9</v>
      </c>
      <c r="E12" s="67">
        <v>1195630</v>
      </c>
      <c r="F12" s="67">
        <v>1</v>
      </c>
      <c r="G12" s="67">
        <v>1193276</v>
      </c>
    </row>
    <row r="13" spans="1:7" ht="15.75" thickBot="1" x14ac:dyDescent="0.3">
      <c r="A13" s="3" t="s">
        <v>77</v>
      </c>
      <c r="B13" s="3" t="s">
        <v>131</v>
      </c>
      <c r="C13" s="67">
        <v>1033101</v>
      </c>
      <c r="D13" s="67">
        <v>1.02</v>
      </c>
      <c r="E13" s="67">
        <v>1058182</v>
      </c>
      <c r="F13" s="67">
        <v>1</v>
      </c>
      <c r="G13" s="67">
        <v>1058182</v>
      </c>
    </row>
    <row r="14" spans="1:7" ht="15.75" thickBot="1" x14ac:dyDescent="0.3">
      <c r="A14" s="3" t="s">
        <v>77</v>
      </c>
      <c r="B14" s="3" t="s">
        <v>134</v>
      </c>
      <c r="C14" s="67">
        <v>139179</v>
      </c>
      <c r="D14" s="67">
        <v>0.96</v>
      </c>
      <c r="E14" s="67">
        <v>133986</v>
      </c>
      <c r="F14" s="67">
        <v>0.9</v>
      </c>
      <c r="G14" s="67">
        <v>120516</v>
      </c>
    </row>
    <row r="15" spans="1:7" ht="15.75" thickBot="1" x14ac:dyDescent="0.3">
      <c r="A15" s="3" t="s">
        <v>77</v>
      </c>
      <c r="B15" s="3" t="s">
        <v>135</v>
      </c>
      <c r="C15" s="67">
        <v>43040</v>
      </c>
      <c r="D15" s="67">
        <v>1.03</v>
      </c>
      <c r="E15" s="67">
        <v>44278</v>
      </c>
      <c r="F15" s="67">
        <v>1</v>
      </c>
      <c r="G15" s="67">
        <v>44278</v>
      </c>
    </row>
    <row r="16" spans="1:7" ht="15.75" thickBot="1" x14ac:dyDescent="0.3">
      <c r="A16" s="3" t="s">
        <v>77</v>
      </c>
      <c r="B16" s="3" t="s">
        <v>137</v>
      </c>
      <c r="C16" s="67" t="s">
        <v>837</v>
      </c>
      <c r="D16" s="67"/>
      <c r="E16" s="67" t="s">
        <v>823</v>
      </c>
      <c r="F16" s="67"/>
      <c r="G16" s="67" t="s">
        <v>829</v>
      </c>
    </row>
    <row r="17" spans="1:7" ht="15.75" thickBot="1" x14ac:dyDescent="0.3">
      <c r="A17" s="3" t="s">
        <v>77</v>
      </c>
      <c r="B17" s="3" t="s">
        <v>136</v>
      </c>
      <c r="C17" s="67">
        <v>6</v>
      </c>
      <c r="D17" s="67" t="s">
        <v>832</v>
      </c>
      <c r="E17" s="67" t="s">
        <v>823</v>
      </c>
      <c r="F17" s="67"/>
      <c r="G17" s="67" t="s">
        <v>829</v>
      </c>
    </row>
    <row r="18" spans="1:7" ht="15.75" thickBot="1" x14ac:dyDescent="0.3">
      <c r="A18" s="58" t="s">
        <v>77</v>
      </c>
      <c r="B18" s="58" t="s">
        <v>245</v>
      </c>
      <c r="C18" s="145">
        <v>7675043</v>
      </c>
      <c r="D18" s="145">
        <v>1</v>
      </c>
      <c r="E18" s="145">
        <v>7640132</v>
      </c>
      <c r="F18" s="145">
        <v>0.99</v>
      </c>
      <c r="G18" s="145">
        <v>7593703</v>
      </c>
    </row>
    <row r="19" spans="1:7" ht="15.75" thickBot="1" x14ac:dyDescent="0.3">
      <c r="A19" s="3" t="s">
        <v>78</v>
      </c>
      <c r="B19" s="3" t="s">
        <v>138</v>
      </c>
      <c r="C19" s="67" t="s">
        <v>837</v>
      </c>
      <c r="D19" s="67"/>
      <c r="E19" s="67" t="s">
        <v>823</v>
      </c>
      <c r="F19" s="67"/>
      <c r="G19" s="67" t="s">
        <v>829</v>
      </c>
    </row>
    <row r="20" spans="1:7" ht="15.75" thickBot="1" x14ac:dyDescent="0.3">
      <c r="A20" s="3" t="s">
        <v>78</v>
      </c>
      <c r="B20" s="3" t="s">
        <v>139</v>
      </c>
      <c r="C20" s="67" t="s">
        <v>837</v>
      </c>
      <c r="D20" s="67"/>
      <c r="E20" s="67" t="s">
        <v>823</v>
      </c>
      <c r="F20" s="67"/>
      <c r="G20" s="67" t="s">
        <v>829</v>
      </c>
    </row>
    <row r="21" spans="1:7" ht="15.75" thickBot="1" x14ac:dyDescent="0.3">
      <c r="A21" s="3" t="s">
        <v>78</v>
      </c>
      <c r="B21" s="3" t="s">
        <v>140</v>
      </c>
      <c r="C21" s="67" t="s">
        <v>837</v>
      </c>
      <c r="D21" s="67"/>
      <c r="E21" s="67">
        <v>-9</v>
      </c>
      <c r="F21" s="67">
        <v>0.8</v>
      </c>
      <c r="G21" s="67">
        <v>-7</v>
      </c>
    </row>
    <row r="22" spans="1:7" ht="15.75" thickBot="1" x14ac:dyDescent="0.3">
      <c r="A22" s="58" t="s">
        <v>78</v>
      </c>
      <c r="B22" s="58" t="s">
        <v>245</v>
      </c>
      <c r="C22" s="145" t="s">
        <v>233</v>
      </c>
      <c r="D22" s="145"/>
      <c r="E22" s="145">
        <v>-9</v>
      </c>
      <c r="F22" s="145">
        <v>0.8</v>
      </c>
      <c r="G22" s="145">
        <v>-7</v>
      </c>
    </row>
    <row r="23" spans="1:7" ht="15.75" thickBot="1" x14ac:dyDescent="0.3">
      <c r="A23" s="3" t="s">
        <v>79</v>
      </c>
      <c r="B23" s="3" t="s">
        <v>141</v>
      </c>
      <c r="C23" s="67" t="s">
        <v>837</v>
      </c>
      <c r="D23" s="67"/>
      <c r="E23" s="67" t="s">
        <v>823</v>
      </c>
      <c r="F23" s="67"/>
      <c r="G23" s="67" t="s">
        <v>829</v>
      </c>
    </row>
    <row r="24" spans="1:7" ht="15.75" thickBot="1" x14ac:dyDescent="0.3">
      <c r="A24" s="58" t="s">
        <v>79</v>
      </c>
      <c r="B24" s="58" t="s">
        <v>245</v>
      </c>
      <c r="C24" s="145" t="s">
        <v>233</v>
      </c>
      <c r="D24" s="145"/>
      <c r="E24" s="145" t="s">
        <v>233</v>
      </c>
      <c r="F24" s="145"/>
      <c r="G24" s="145" t="s">
        <v>233</v>
      </c>
    </row>
    <row r="25" spans="1:7" ht="15.75" thickBot="1" x14ac:dyDescent="0.3">
      <c r="A25" s="3" t="s">
        <v>80</v>
      </c>
      <c r="B25" s="3" t="s">
        <v>80</v>
      </c>
      <c r="C25" s="67" t="s">
        <v>837</v>
      </c>
      <c r="D25" s="67"/>
      <c r="E25" s="67" t="s">
        <v>823</v>
      </c>
      <c r="F25" s="67"/>
      <c r="G25" s="67" t="s">
        <v>829</v>
      </c>
    </row>
    <row r="26" spans="1:7" x14ac:dyDescent="0.25">
      <c r="A26" s="58" t="s">
        <v>80</v>
      </c>
      <c r="B26" s="58" t="s">
        <v>245</v>
      </c>
      <c r="C26" s="145" t="s">
        <v>233</v>
      </c>
      <c r="D26" s="145"/>
      <c r="E26" s="145" t="s">
        <v>233</v>
      </c>
      <c r="F26" s="145"/>
      <c r="G26" s="145" t="s">
        <v>233</v>
      </c>
    </row>
    <row r="27" spans="1:7" x14ac:dyDescent="0.25">
      <c r="A27" s="59" t="s">
        <v>70</v>
      </c>
      <c r="B27" s="59" t="s">
        <v>246</v>
      </c>
      <c r="C27" s="72">
        <v>11125883</v>
      </c>
      <c r="D27" s="72">
        <v>0.93</v>
      </c>
      <c r="E27" s="72">
        <v>10319624</v>
      </c>
      <c r="F27" s="72">
        <v>0.97</v>
      </c>
      <c r="G27" s="72">
        <v>10060083</v>
      </c>
    </row>
  </sheetData>
  <pageMargins left="0.7" right="0.7" top="0.75" bottom="0.75" header="0.3" footer="0.3"/>
  <pageSetup paperSize="9" orientation="portrait" horizontalDpi="300" verticalDpi="300"/>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AM55"/>
  <sheetViews>
    <sheetView workbookViewId="0">
      <pane xSplit="2" ySplit="1" topLeftCell="C2" activePane="bottomRight" state="frozen"/>
      <selection pane="topRight" activeCell="C1" sqref="C1"/>
      <selection pane="bottomLeft" activeCell="A2" sqref="A2"/>
      <selection pane="bottomRight" activeCell="G2" sqref="G2:AM29"/>
    </sheetView>
  </sheetViews>
  <sheetFormatPr defaultColWidth="11.42578125" defaultRowHeight="15" x14ac:dyDescent="0.25"/>
  <cols>
    <col min="1" max="1" width="45.28515625" customWidth="1"/>
    <col min="2" max="2" width="36.7109375" customWidth="1"/>
    <col min="3" max="3" width="10.140625" customWidth="1"/>
    <col min="4" max="4" width="24.7109375" customWidth="1"/>
    <col min="5" max="5" width="11.7109375" customWidth="1"/>
    <col min="6" max="6" width="25.28515625" bestFit="1" customWidth="1"/>
    <col min="7" max="7" width="11.42578125" bestFit="1" customWidth="1"/>
    <col min="8" max="8" width="16.85546875" bestFit="1" customWidth="1"/>
    <col min="9" max="10" width="12.140625" bestFit="1" customWidth="1"/>
    <col min="11" max="11" width="14.42578125" customWidth="1"/>
    <col min="12" max="16" width="12.140625" bestFit="1" customWidth="1"/>
    <col min="17" max="25" width="11.28515625" bestFit="1" customWidth="1"/>
    <col min="26" max="31" width="10" bestFit="1" customWidth="1"/>
    <col min="32" max="34" width="9.140625" bestFit="1" customWidth="1"/>
    <col min="35" max="36" width="8.42578125" bestFit="1" customWidth="1"/>
    <col min="37" max="39" width="7.140625" bestFit="1" customWidth="1"/>
  </cols>
  <sheetData>
    <row r="1" spans="1:39" ht="26.25" thickBot="1" x14ac:dyDescent="0.3">
      <c r="A1" s="27" t="s">
        <v>83</v>
      </c>
      <c r="B1" s="27" t="s">
        <v>84</v>
      </c>
      <c r="C1" s="27" t="s">
        <v>148</v>
      </c>
      <c r="D1" s="27" t="s">
        <v>86</v>
      </c>
      <c r="E1" s="27" t="s">
        <v>73</v>
      </c>
      <c r="F1" s="27" t="s">
        <v>186</v>
      </c>
      <c r="G1" s="27" t="s">
        <v>89</v>
      </c>
      <c r="H1" s="27" t="s">
        <v>90</v>
      </c>
      <c r="I1" s="27" t="s">
        <v>91</v>
      </c>
      <c r="J1" s="27" t="s">
        <v>92</v>
      </c>
      <c r="K1" s="27" t="s">
        <v>93</v>
      </c>
      <c r="L1" s="27" t="s">
        <v>94</v>
      </c>
      <c r="M1" s="27" t="s">
        <v>95</v>
      </c>
      <c r="N1" s="27" t="s">
        <v>96</v>
      </c>
      <c r="O1" s="27" t="s">
        <v>97</v>
      </c>
      <c r="P1" s="27" t="s">
        <v>98</v>
      </c>
      <c r="Q1" s="27" t="s">
        <v>99</v>
      </c>
      <c r="R1" s="27" t="s">
        <v>100</v>
      </c>
      <c r="S1" s="27" t="s">
        <v>101</v>
      </c>
      <c r="T1" s="27" t="s">
        <v>102</v>
      </c>
      <c r="U1" s="27" t="s">
        <v>103</v>
      </c>
      <c r="V1" s="27" t="s">
        <v>104</v>
      </c>
      <c r="W1" s="27" t="s">
        <v>105</v>
      </c>
      <c r="X1" s="27" t="s">
        <v>106</v>
      </c>
      <c r="Y1" s="27" t="s">
        <v>107</v>
      </c>
      <c r="Z1" s="27" t="s">
        <v>108</v>
      </c>
      <c r="AA1" s="27" t="s">
        <v>109</v>
      </c>
      <c r="AB1" s="27" t="s">
        <v>110</v>
      </c>
      <c r="AC1" s="27" t="s">
        <v>111</v>
      </c>
      <c r="AD1" s="27" t="s">
        <v>112</v>
      </c>
      <c r="AE1" s="27" t="s">
        <v>113</v>
      </c>
      <c r="AF1" s="27" t="s">
        <v>114</v>
      </c>
      <c r="AG1" s="27" t="s">
        <v>115</v>
      </c>
      <c r="AH1" s="27" t="s">
        <v>116</v>
      </c>
      <c r="AI1" s="27" t="s">
        <v>117</v>
      </c>
      <c r="AJ1" s="27" t="s">
        <v>118</v>
      </c>
      <c r="AK1" s="27" t="s">
        <v>119</v>
      </c>
      <c r="AL1" s="27" t="s">
        <v>120</v>
      </c>
      <c r="AM1" s="27" t="s">
        <v>121</v>
      </c>
    </row>
    <row r="2" spans="1:39" ht="16.5" thickTop="1" thickBot="1" x14ac:dyDescent="0.3">
      <c r="A2" s="3" t="s">
        <v>122</v>
      </c>
      <c r="B2" s="3" t="s">
        <v>123</v>
      </c>
      <c r="C2" s="4">
        <v>14.1</v>
      </c>
      <c r="D2" s="1">
        <v>312371196</v>
      </c>
      <c r="E2" s="2">
        <v>0.87</v>
      </c>
      <c r="F2" s="1">
        <v>3786509746</v>
      </c>
      <c r="G2" s="1"/>
      <c r="H2" s="1"/>
      <c r="I2" s="1"/>
      <c r="J2" s="1"/>
      <c r="K2" s="1">
        <v>272373847.217242</v>
      </c>
      <c r="L2" s="1">
        <v>272341453.51419598</v>
      </c>
      <c r="M2" s="1">
        <v>271477570.20153499</v>
      </c>
      <c r="N2" s="1">
        <v>269899843.75919998</v>
      </c>
      <c r="O2" s="1">
        <v>268453809.10834199</v>
      </c>
      <c r="P2" s="1">
        <v>266619722.18776599</v>
      </c>
      <c r="Q2" s="1">
        <v>263190985.703769</v>
      </c>
      <c r="R2" s="1">
        <v>259701833.17738</v>
      </c>
      <c r="S2" s="1">
        <v>258185918.18164599</v>
      </c>
      <c r="T2" s="1">
        <v>257617754.593353</v>
      </c>
      <c r="U2" s="1">
        <v>244256431.37896299</v>
      </c>
      <c r="V2" s="1">
        <v>204052326.102274</v>
      </c>
      <c r="W2" s="1">
        <v>175493407.693349</v>
      </c>
      <c r="X2" s="1">
        <v>158720547.00739899</v>
      </c>
      <c r="Y2" s="1">
        <v>146504912.66598701</v>
      </c>
      <c r="Z2" s="1">
        <v>32879809.451531101</v>
      </c>
      <c r="AA2" s="1">
        <v>32516415.341286901</v>
      </c>
      <c r="AB2" s="1">
        <v>32095029.767806198</v>
      </c>
      <c r="AC2" s="1">
        <v>32074236.9225928</v>
      </c>
      <c r="AD2" s="1">
        <v>32074236.9225928</v>
      </c>
      <c r="AE2" s="1">
        <v>10863934.242631201</v>
      </c>
      <c r="AF2" s="1">
        <v>10863934.242631201</v>
      </c>
      <c r="AG2" s="1">
        <v>10863934.242631201</v>
      </c>
      <c r="AH2" s="1">
        <v>1816568.7633901001</v>
      </c>
      <c r="AI2" s="1">
        <v>1571283.9329446401</v>
      </c>
      <c r="AJ2" s="1"/>
      <c r="AK2" s="1"/>
      <c r="AL2" s="1"/>
      <c r="AM2" s="1"/>
    </row>
    <row r="3" spans="1:39" ht="15.75" thickBot="1" x14ac:dyDescent="0.3">
      <c r="A3" s="3" t="s">
        <v>122</v>
      </c>
      <c r="B3" s="3" t="s">
        <v>124</v>
      </c>
      <c r="C3" s="4">
        <v>12.5</v>
      </c>
      <c r="D3" s="1">
        <v>283940139</v>
      </c>
      <c r="E3" s="2">
        <v>0.97</v>
      </c>
      <c r="F3" s="1">
        <v>3240373890</v>
      </c>
      <c r="G3" s="1"/>
      <c r="H3" s="1"/>
      <c r="I3" s="1"/>
      <c r="J3" s="1"/>
      <c r="K3" s="1">
        <v>275570377.92365801</v>
      </c>
      <c r="L3" s="1">
        <v>275520910.88299799</v>
      </c>
      <c r="M3" s="1">
        <v>273646077.75851101</v>
      </c>
      <c r="N3" s="1">
        <v>266505429.97389501</v>
      </c>
      <c r="O3" s="1">
        <v>254829122.134478</v>
      </c>
      <c r="P3" s="1">
        <v>248226962.28699601</v>
      </c>
      <c r="Q3" s="1">
        <v>245699847.32235399</v>
      </c>
      <c r="R3" s="1">
        <v>242383518.528622</v>
      </c>
      <c r="S3" s="1">
        <v>240160369.33581001</v>
      </c>
      <c r="T3" s="1">
        <v>235167981.642652</v>
      </c>
      <c r="U3" s="1">
        <v>192461304.585381</v>
      </c>
      <c r="V3" s="1">
        <v>161068896.83558601</v>
      </c>
      <c r="W3" s="1">
        <v>126121370.856176</v>
      </c>
      <c r="X3" s="1">
        <v>112716840.71244</v>
      </c>
      <c r="Y3" s="1">
        <v>90286257.328068003</v>
      </c>
      <c r="Z3" s="1">
        <v>1724.3991388194099</v>
      </c>
      <c r="AA3" s="1">
        <v>1724.3991388194099</v>
      </c>
      <c r="AB3" s="1">
        <v>1724.3991388194099</v>
      </c>
      <c r="AC3" s="1">
        <v>1724.3991388194099</v>
      </c>
      <c r="AD3" s="1">
        <v>1724.3991388194099</v>
      </c>
      <c r="AE3" s="1"/>
      <c r="AF3" s="1"/>
      <c r="AG3" s="1"/>
      <c r="AH3" s="1"/>
      <c r="AI3" s="1"/>
      <c r="AJ3" s="1"/>
      <c r="AK3" s="1"/>
      <c r="AL3" s="1"/>
      <c r="AM3" s="1"/>
    </row>
    <row r="4" spans="1:39" ht="15.75" thickBot="1" x14ac:dyDescent="0.3">
      <c r="A4" s="3" t="s">
        <v>122</v>
      </c>
      <c r="B4" s="3" t="s">
        <v>125</v>
      </c>
      <c r="C4" s="4">
        <v>11.6</v>
      </c>
      <c r="D4" s="1">
        <v>222354690</v>
      </c>
      <c r="E4" s="2">
        <v>0.81</v>
      </c>
      <c r="F4" s="1">
        <v>1810104179</v>
      </c>
      <c r="G4" s="1"/>
      <c r="H4" s="1"/>
      <c r="I4" s="1"/>
      <c r="J4" s="1"/>
      <c r="K4" s="1">
        <v>180047539.34042901</v>
      </c>
      <c r="L4" s="1">
        <v>180047539.34042901</v>
      </c>
      <c r="M4" s="1">
        <v>180047539.34042901</v>
      </c>
      <c r="N4" s="1">
        <v>180047539.34042901</v>
      </c>
      <c r="O4" s="1">
        <v>133447599.73160601</v>
      </c>
      <c r="P4" s="1">
        <v>127652842.918145</v>
      </c>
      <c r="Q4" s="1">
        <v>125429412.832726</v>
      </c>
      <c r="R4" s="1">
        <v>101549950.215839</v>
      </c>
      <c r="S4" s="1">
        <v>101538281.99789201</v>
      </c>
      <c r="T4" s="1">
        <v>101505518.288855</v>
      </c>
      <c r="U4" s="1">
        <v>88394646.529580295</v>
      </c>
      <c r="V4" s="1">
        <v>79177737.106514707</v>
      </c>
      <c r="W4" s="1">
        <v>79133565.309674203</v>
      </c>
      <c r="X4" s="1">
        <v>78727838.129657999</v>
      </c>
      <c r="Y4" s="1">
        <v>73356628.118630901</v>
      </c>
      <c r="Z4" s="1"/>
      <c r="AA4" s="1"/>
      <c r="AB4" s="1"/>
      <c r="AC4" s="1"/>
      <c r="AD4" s="1"/>
      <c r="AE4" s="1"/>
      <c r="AF4" s="1"/>
      <c r="AG4" s="1"/>
      <c r="AH4" s="1"/>
      <c r="AI4" s="1"/>
      <c r="AJ4" s="1"/>
      <c r="AK4" s="1"/>
      <c r="AL4" s="1"/>
      <c r="AM4" s="1"/>
    </row>
    <row r="5" spans="1:39" ht="15.75" thickBot="1" x14ac:dyDescent="0.3">
      <c r="A5" s="3" t="s">
        <v>122</v>
      </c>
      <c r="B5" s="3" t="s">
        <v>126</v>
      </c>
      <c r="C5" s="4">
        <v>6.9</v>
      </c>
      <c r="D5" s="1">
        <v>112517229</v>
      </c>
      <c r="E5" s="2">
        <v>0.86</v>
      </c>
      <c r="F5" s="1">
        <v>669148896</v>
      </c>
      <c r="G5" s="1"/>
      <c r="H5" s="1"/>
      <c r="I5" s="1"/>
      <c r="J5" s="1"/>
      <c r="K5" s="1">
        <v>96224092.019372106</v>
      </c>
      <c r="L5" s="1">
        <v>96224092.019372106</v>
      </c>
      <c r="M5" s="1">
        <v>96224092.019372106</v>
      </c>
      <c r="N5" s="1">
        <v>64001793.827828698</v>
      </c>
      <c r="O5" s="1">
        <v>62850468.312387899</v>
      </c>
      <c r="P5" s="1">
        <v>62526528.305760503</v>
      </c>
      <c r="Q5" s="1">
        <v>62526528.305760503</v>
      </c>
      <c r="R5" s="1">
        <v>44312253.642880797</v>
      </c>
      <c r="S5" s="1">
        <v>26476717.675504401</v>
      </c>
      <c r="T5" s="1">
        <v>11541667.303213799</v>
      </c>
      <c r="U5" s="1">
        <v>11501664.1665779</v>
      </c>
      <c r="V5" s="1">
        <v>11501664.1665779</v>
      </c>
      <c r="W5" s="1">
        <v>11501664.1665779</v>
      </c>
      <c r="X5" s="1">
        <v>2803870.6503936602</v>
      </c>
      <c r="Y5" s="1">
        <v>2803870.6503936602</v>
      </c>
      <c r="Z5" s="1">
        <v>1376846.6372132199</v>
      </c>
      <c r="AA5" s="1">
        <v>971224.10146756703</v>
      </c>
      <c r="AB5" s="1">
        <v>808053.76781139802</v>
      </c>
      <c r="AC5" s="1">
        <v>644883.43415522797</v>
      </c>
      <c r="AD5" s="1">
        <v>644883.43415522797</v>
      </c>
      <c r="AE5" s="1">
        <v>560679.14522234304</v>
      </c>
      <c r="AF5" s="1">
        <v>560679.14522234304</v>
      </c>
      <c r="AG5" s="1">
        <v>560679.14522234304</v>
      </c>
      <c r="AH5" s="1"/>
      <c r="AI5" s="1"/>
      <c r="AJ5" s="1"/>
      <c r="AK5" s="1"/>
      <c r="AL5" s="1"/>
      <c r="AM5" s="1"/>
    </row>
    <row r="6" spans="1:39" ht="15.75" thickBot="1" x14ac:dyDescent="0.3">
      <c r="A6" s="3" t="s">
        <v>122</v>
      </c>
      <c r="B6" s="3" t="s">
        <v>127</v>
      </c>
      <c r="C6" s="4">
        <v>7</v>
      </c>
      <c r="D6" s="1">
        <v>47468176</v>
      </c>
      <c r="E6" s="2">
        <v>0.97</v>
      </c>
      <c r="F6" s="1">
        <v>322308914</v>
      </c>
      <c r="G6" s="1"/>
      <c r="H6" s="1"/>
      <c r="I6" s="1"/>
      <c r="J6" s="1"/>
      <c r="K6" s="1">
        <v>46044130.569300897</v>
      </c>
      <c r="L6" s="1">
        <v>46044130.569300897</v>
      </c>
      <c r="M6" s="1">
        <v>46044130.569300897</v>
      </c>
      <c r="N6" s="1">
        <v>46044130.569300897</v>
      </c>
      <c r="O6" s="1">
        <v>46044130.569300897</v>
      </c>
      <c r="P6" s="1">
        <v>46044130.569300897</v>
      </c>
      <c r="Q6" s="1">
        <v>46044130.569300897</v>
      </c>
      <c r="R6" s="1"/>
      <c r="S6" s="1"/>
      <c r="T6" s="1"/>
      <c r="U6" s="1"/>
      <c r="V6" s="1"/>
      <c r="W6" s="1"/>
      <c r="X6" s="1"/>
      <c r="Y6" s="1"/>
      <c r="Z6" s="1"/>
      <c r="AA6" s="1"/>
      <c r="AB6" s="1"/>
      <c r="AC6" s="1"/>
      <c r="AD6" s="1"/>
      <c r="AE6" s="1"/>
      <c r="AF6" s="1"/>
      <c r="AG6" s="1"/>
      <c r="AH6" s="1"/>
      <c r="AI6" s="1"/>
      <c r="AJ6" s="1"/>
      <c r="AK6" s="1"/>
      <c r="AL6" s="1"/>
      <c r="AM6" s="1"/>
    </row>
    <row r="7" spans="1:39" ht="15.75" thickBot="1" x14ac:dyDescent="0.3">
      <c r="A7" s="3" t="s">
        <v>122</v>
      </c>
      <c r="B7" s="3" t="s">
        <v>128</v>
      </c>
      <c r="C7" s="4">
        <v>17.399999999999999</v>
      </c>
      <c r="D7" s="1">
        <v>22656175</v>
      </c>
      <c r="E7" s="2">
        <v>0.48</v>
      </c>
      <c r="F7" s="1">
        <v>189224370</v>
      </c>
      <c r="G7" s="1"/>
      <c r="H7" s="1"/>
      <c r="I7" s="1"/>
      <c r="J7" s="1"/>
      <c r="K7" s="1">
        <v>10874963.767686199</v>
      </c>
      <c r="L7" s="1">
        <v>10874963.767686199</v>
      </c>
      <c r="M7" s="1">
        <v>10874963.767686199</v>
      </c>
      <c r="N7" s="1">
        <v>10874963.767686199</v>
      </c>
      <c r="O7" s="1">
        <v>10874963.767686199</v>
      </c>
      <c r="P7" s="1">
        <v>10874963.767686199</v>
      </c>
      <c r="Q7" s="1">
        <v>10874963.767686199</v>
      </c>
      <c r="R7" s="1">
        <v>10874963.767686199</v>
      </c>
      <c r="S7" s="1">
        <v>10874963.767686199</v>
      </c>
      <c r="T7" s="1">
        <v>10874963.767686199</v>
      </c>
      <c r="U7" s="1">
        <v>10874963.767686199</v>
      </c>
      <c r="V7" s="1">
        <v>10874963.767686199</v>
      </c>
      <c r="W7" s="1">
        <v>10874963.767686199</v>
      </c>
      <c r="X7" s="1">
        <v>10874963.767686199</v>
      </c>
      <c r="Y7" s="1">
        <v>10874963.767686199</v>
      </c>
      <c r="Z7" s="1">
        <v>10874963.767686199</v>
      </c>
      <c r="AA7" s="1">
        <v>10874963.767686199</v>
      </c>
      <c r="AB7" s="1">
        <v>4349985.5070744902</v>
      </c>
      <c r="AC7" s="1"/>
      <c r="AD7" s="1"/>
      <c r="AE7" s="1"/>
      <c r="AF7" s="1"/>
      <c r="AG7" s="1"/>
      <c r="AH7" s="1"/>
      <c r="AI7" s="1"/>
      <c r="AJ7" s="1"/>
      <c r="AK7" s="1"/>
      <c r="AL7" s="1"/>
      <c r="AM7" s="1"/>
    </row>
    <row r="8" spans="1:39" ht="15.75" thickBot="1" x14ac:dyDescent="0.3">
      <c r="A8" s="3" t="s">
        <v>122</v>
      </c>
      <c r="B8" s="3" t="s">
        <v>129</v>
      </c>
      <c r="C8" s="4">
        <v>4.3</v>
      </c>
      <c r="D8" s="1">
        <v>3868873</v>
      </c>
      <c r="E8" s="2">
        <v>0.94</v>
      </c>
      <c r="F8" s="1">
        <v>15530478</v>
      </c>
      <c r="G8" s="1"/>
      <c r="H8" s="1"/>
      <c r="I8" s="1"/>
      <c r="J8" s="1"/>
      <c r="K8" s="1">
        <v>3636740.9521681</v>
      </c>
      <c r="L8" s="1">
        <v>3636740.9521681</v>
      </c>
      <c r="M8" s="1">
        <v>3349402.1281681</v>
      </c>
      <c r="N8" s="1">
        <v>2957331.3241681</v>
      </c>
      <c r="O8" s="1">
        <v>1947531.0711260701</v>
      </c>
      <c r="P8" s="1">
        <v>2731.7575000000002</v>
      </c>
      <c r="Q8" s="1"/>
      <c r="R8" s="1"/>
      <c r="S8" s="1"/>
      <c r="T8" s="1"/>
      <c r="U8" s="1"/>
      <c r="V8" s="1"/>
      <c r="W8" s="1"/>
      <c r="X8" s="1"/>
      <c r="Y8" s="1"/>
      <c r="Z8" s="1"/>
      <c r="AA8" s="1"/>
      <c r="AB8" s="1"/>
      <c r="AC8" s="1"/>
      <c r="AD8" s="1"/>
      <c r="AE8" s="1"/>
      <c r="AF8" s="1"/>
      <c r="AG8" s="1"/>
      <c r="AH8" s="1"/>
      <c r="AI8" s="1"/>
      <c r="AJ8" s="1"/>
      <c r="AK8" s="1"/>
      <c r="AL8" s="1"/>
      <c r="AM8" s="1"/>
    </row>
    <row r="9" spans="1:39" ht="15.75" thickBot="1" x14ac:dyDescent="0.3">
      <c r="A9" s="3" t="s">
        <v>77</v>
      </c>
      <c r="B9" s="3" t="s">
        <v>130</v>
      </c>
      <c r="C9" s="4">
        <v>10.6</v>
      </c>
      <c r="D9" s="1">
        <v>468544875</v>
      </c>
      <c r="E9" s="2">
        <v>0.73</v>
      </c>
      <c r="F9" s="1">
        <v>3274067589</v>
      </c>
      <c r="G9" s="1"/>
      <c r="H9" s="1"/>
      <c r="I9" s="1"/>
      <c r="J9" s="1"/>
      <c r="K9" s="1">
        <v>343097805.65052801</v>
      </c>
      <c r="L9" s="1">
        <v>343097805.65052801</v>
      </c>
      <c r="M9" s="1">
        <v>343097805.65052801</v>
      </c>
      <c r="N9" s="1">
        <v>343097805.65052801</v>
      </c>
      <c r="O9" s="1">
        <v>274444211.53894401</v>
      </c>
      <c r="P9" s="1">
        <v>270178963.58366799</v>
      </c>
      <c r="Q9" s="1">
        <v>268883729.22710198</v>
      </c>
      <c r="R9" s="1">
        <v>250392090.93605101</v>
      </c>
      <c r="S9" s="1">
        <v>243915635.857465</v>
      </c>
      <c r="T9" s="1">
        <v>232031536.56225801</v>
      </c>
      <c r="U9" s="1">
        <v>161204637.27592701</v>
      </c>
      <c r="V9" s="1">
        <v>33061943.715276599</v>
      </c>
      <c r="W9" s="1">
        <v>29508215.767481301</v>
      </c>
      <c r="X9" s="1">
        <v>28689488.438420501</v>
      </c>
      <c r="Y9" s="1">
        <v>26997647.162290599</v>
      </c>
      <c r="Z9" s="1">
        <v>17281166.346163899</v>
      </c>
      <c r="AA9" s="1">
        <v>17078314.4292407</v>
      </c>
      <c r="AB9" s="1">
        <v>16141928.300439199</v>
      </c>
      <c r="AC9" s="1">
        <v>16141928.300439199</v>
      </c>
      <c r="AD9" s="1">
        <v>15723883.500439201</v>
      </c>
      <c r="AE9" s="1">
        <v>522.50843920833302</v>
      </c>
      <c r="AF9" s="1">
        <v>522.50843920833302</v>
      </c>
      <c r="AG9" s="1"/>
      <c r="AH9" s="1"/>
      <c r="AI9" s="1"/>
      <c r="AJ9" s="1"/>
      <c r="AK9" s="1"/>
      <c r="AL9" s="1"/>
      <c r="AM9" s="1"/>
    </row>
    <row r="10" spans="1:39" ht="15.75" thickBot="1" x14ac:dyDescent="0.3">
      <c r="A10" s="3" t="s">
        <v>77</v>
      </c>
      <c r="B10" s="3" t="s">
        <v>131</v>
      </c>
      <c r="C10" s="4">
        <v>11</v>
      </c>
      <c r="D10" s="1">
        <v>211443968</v>
      </c>
      <c r="E10" s="2">
        <v>0.99</v>
      </c>
      <c r="F10" s="1">
        <v>2211232358</v>
      </c>
      <c r="G10" s="1"/>
      <c r="H10" s="1"/>
      <c r="I10" s="1"/>
      <c r="J10" s="1"/>
      <c r="K10" s="1">
        <v>210052808.22920799</v>
      </c>
      <c r="L10" s="1">
        <v>210052808.22920799</v>
      </c>
      <c r="M10" s="1">
        <v>205476790.94190001</v>
      </c>
      <c r="N10" s="1">
        <v>205476790.94190001</v>
      </c>
      <c r="O10" s="1">
        <v>205367942.81436801</v>
      </c>
      <c r="P10" s="1">
        <v>205367942.81436801</v>
      </c>
      <c r="Q10" s="1">
        <v>201688738.80493799</v>
      </c>
      <c r="R10" s="1">
        <v>169309195.857595</v>
      </c>
      <c r="S10" s="1">
        <v>165818033.52317101</v>
      </c>
      <c r="T10" s="1">
        <v>165818033.52317101</v>
      </c>
      <c r="U10" s="1">
        <v>27059578.077751599</v>
      </c>
      <c r="V10" s="1">
        <v>27059578.077751599</v>
      </c>
      <c r="W10" s="1">
        <v>27059578.077751599</v>
      </c>
      <c r="X10" s="1">
        <v>27059578.077751599</v>
      </c>
      <c r="Y10" s="1">
        <v>27059578.077751599</v>
      </c>
      <c r="Z10" s="1">
        <v>26301076.309012301</v>
      </c>
      <c r="AA10" s="1">
        <v>26301076.309012301</v>
      </c>
      <c r="AB10" s="1">
        <v>26301076.309012301</v>
      </c>
      <c r="AC10" s="1">
        <v>26301076.309012301</v>
      </c>
      <c r="AD10" s="1">
        <v>26301076.309012301</v>
      </c>
      <c r="AE10" s="1"/>
      <c r="AF10" s="1"/>
      <c r="AG10" s="1"/>
      <c r="AH10" s="1"/>
      <c r="AI10" s="1"/>
      <c r="AJ10" s="1"/>
      <c r="AK10" s="1"/>
      <c r="AL10" s="1"/>
      <c r="AM10" s="1"/>
    </row>
    <row r="11" spans="1:39" ht="15.75" thickBot="1" x14ac:dyDescent="0.3">
      <c r="A11" s="3" t="s">
        <v>77</v>
      </c>
      <c r="B11" s="3" t="s">
        <v>132</v>
      </c>
      <c r="C11" s="4">
        <v>12.4</v>
      </c>
      <c r="D11" s="1">
        <v>61444104</v>
      </c>
      <c r="E11" s="2">
        <v>0.98</v>
      </c>
      <c r="F11" s="1">
        <v>685442605</v>
      </c>
      <c r="G11" s="1"/>
      <c r="H11" s="1"/>
      <c r="I11" s="1"/>
      <c r="J11" s="1"/>
      <c r="K11" s="1">
        <v>60492648.910636798</v>
      </c>
      <c r="L11" s="1">
        <v>59548503.254398301</v>
      </c>
      <c r="M11" s="1">
        <v>57731153.4416463</v>
      </c>
      <c r="N11" s="1">
        <v>56193869.912319802</v>
      </c>
      <c r="O11" s="1">
        <v>55978866.5949995</v>
      </c>
      <c r="P11" s="1">
        <v>51876354.796366803</v>
      </c>
      <c r="Q11" s="1">
        <v>38554991.563940004</v>
      </c>
      <c r="R11" s="1">
        <v>37340146.846287698</v>
      </c>
      <c r="S11" s="1">
        <v>37334105.357653201</v>
      </c>
      <c r="T11" s="1">
        <v>37333559.507147104</v>
      </c>
      <c r="U11" s="1">
        <v>28750227.942469101</v>
      </c>
      <c r="V11" s="1">
        <v>27265451.822985999</v>
      </c>
      <c r="W11" s="1">
        <v>25151170.954372801</v>
      </c>
      <c r="X11" s="1">
        <v>25117346.332304899</v>
      </c>
      <c r="Y11" s="1">
        <v>25114513.227704901</v>
      </c>
      <c r="Z11" s="1">
        <v>13454732.432986001</v>
      </c>
      <c r="AA11" s="1">
        <v>12206645.926976999</v>
      </c>
      <c r="AB11" s="1">
        <v>12009774.726977</v>
      </c>
      <c r="AC11" s="1">
        <v>11994356.438848101</v>
      </c>
      <c r="AD11" s="1">
        <v>11994184.556495201</v>
      </c>
      <c r="AE11" s="1"/>
      <c r="AF11" s="1"/>
      <c r="AG11" s="1"/>
      <c r="AH11" s="1"/>
      <c r="AI11" s="1"/>
      <c r="AJ11" s="1"/>
      <c r="AK11" s="1"/>
      <c r="AL11" s="1"/>
      <c r="AM11" s="1"/>
    </row>
    <row r="12" spans="1:39" ht="15.75" thickBot="1" x14ac:dyDescent="0.3">
      <c r="A12" s="3" t="s">
        <v>77</v>
      </c>
      <c r="B12" s="3" t="s">
        <v>133</v>
      </c>
      <c r="C12" s="4">
        <v>15.7</v>
      </c>
      <c r="D12" s="1">
        <v>53818678</v>
      </c>
      <c r="E12" s="2">
        <v>0.96</v>
      </c>
      <c r="F12" s="1">
        <v>688994976</v>
      </c>
      <c r="G12" s="1"/>
      <c r="H12" s="1"/>
      <c r="I12" s="1"/>
      <c r="J12" s="1"/>
      <c r="K12" s="1">
        <v>51749921.289995097</v>
      </c>
      <c r="L12" s="1">
        <v>50504522.996077597</v>
      </c>
      <c r="M12" s="1">
        <v>50504522.996077597</v>
      </c>
      <c r="N12" s="1">
        <v>48324766.981008798</v>
      </c>
      <c r="O12" s="1">
        <v>45792053.284787603</v>
      </c>
      <c r="P12" s="1">
        <v>45283061.669291399</v>
      </c>
      <c r="Q12" s="1">
        <v>44429684.258504704</v>
      </c>
      <c r="R12" s="1">
        <v>42644264.148169003</v>
      </c>
      <c r="S12" s="1">
        <v>42182235.256737098</v>
      </c>
      <c r="T12" s="1">
        <v>41661584.976606503</v>
      </c>
      <c r="U12" s="1">
        <v>27250122.4574713</v>
      </c>
      <c r="V12" s="1">
        <v>24430802.415265098</v>
      </c>
      <c r="W12" s="1">
        <v>23555872.544513401</v>
      </c>
      <c r="X12" s="1">
        <v>22440969.010215402</v>
      </c>
      <c r="Y12" s="1">
        <v>22440969.010215402</v>
      </c>
      <c r="Z12" s="1">
        <v>21641347.7251812</v>
      </c>
      <c r="AA12" s="1">
        <v>20995647.793648999</v>
      </c>
      <c r="AB12" s="1">
        <v>20992502.493648998</v>
      </c>
      <c r="AC12" s="1">
        <v>20835573.191238102</v>
      </c>
      <c r="AD12" s="1">
        <v>20451242.483238101</v>
      </c>
      <c r="AE12" s="1">
        <v>205543.35452014301</v>
      </c>
      <c r="AF12" s="1">
        <v>205543.35452014301</v>
      </c>
      <c r="AG12" s="1">
        <v>205044.50852014299</v>
      </c>
      <c r="AH12" s="1">
        <v>205044.50852014299</v>
      </c>
      <c r="AI12" s="1">
        <v>205044.50852014299</v>
      </c>
      <c r="AJ12" s="1"/>
      <c r="AK12" s="1"/>
      <c r="AL12" s="1"/>
      <c r="AM12" s="1"/>
    </row>
    <row r="13" spans="1:39" ht="15.75" thickBot="1" x14ac:dyDescent="0.3">
      <c r="A13" s="3" t="s">
        <v>77</v>
      </c>
      <c r="B13" s="3" t="s">
        <v>134</v>
      </c>
      <c r="C13" s="4">
        <v>14.8</v>
      </c>
      <c r="D13" s="1">
        <v>17681890</v>
      </c>
      <c r="E13" s="2">
        <v>0.82</v>
      </c>
      <c r="F13" s="1">
        <v>197595056</v>
      </c>
      <c r="G13" s="1"/>
      <c r="H13" s="1"/>
      <c r="I13" s="1"/>
      <c r="J13" s="1"/>
      <c r="K13" s="1">
        <v>14498383.3631457</v>
      </c>
      <c r="L13" s="1">
        <v>14498383.3631457</v>
      </c>
      <c r="M13" s="1">
        <v>14498383.3631457</v>
      </c>
      <c r="N13" s="1">
        <v>14479008.8466185</v>
      </c>
      <c r="O13" s="1">
        <v>14479008.8466185</v>
      </c>
      <c r="P13" s="1">
        <v>14479008.8466185</v>
      </c>
      <c r="Q13" s="1">
        <v>13749594.567638</v>
      </c>
      <c r="R13" s="1">
        <v>13257938.9276278</v>
      </c>
      <c r="S13" s="1">
        <v>12821942.4166754</v>
      </c>
      <c r="T13" s="1">
        <v>12821942.4166754</v>
      </c>
      <c r="U13" s="1">
        <v>12821778.323042899</v>
      </c>
      <c r="V13" s="1">
        <v>8975217.6612319499</v>
      </c>
      <c r="W13" s="1">
        <v>8975217.6612319499</v>
      </c>
      <c r="X13" s="1">
        <v>8975217.6612319499</v>
      </c>
      <c r="Y13" s="1">
        <v>8975217.6612319499</v>
      </c>
      <c r="Z13" s="1">
        <v>5936285.4492789702</v>
      </c>
      <c r="AA13" s="1">
        <v>1039328.93573557</v>
      </c>
      <c r="AB13" s="1">
        <v>1039328.93573557</v>
      </c>
      <c r="AC13" s="1">
        <v>253563.189434147</v>
      </c>
      <c r="AD13" s="1">
        <v>253563.189434147</v>
      </c>
      <c r="AE13" s="1">
        <v>153348.39771041399</v>
      </c>
      <c r="AF13" s="1">
        <v>153348.39771041399</v>
      </c>
      <c r="AG13" s="1">
        <v>153348.39771041399</v>
      </c>
      <c r="AH13" s="1">
        <v>153348.39771041399</v>
      </c>
      <c r="AI13" s="1">
        <v>153348.39771041399</v>
      </c>
      <c r="AJ13" s="1"/>
      <c r="AK13" s="1"/>
      <c r="AL13" s="1"/>
      <c r="AM13" s="1"/>
    </row>
    <row r="14" spans="1:39" ht="15.75" thickBot="1" x14ac:dyDescent="0.3">
      <c r="A14" s="3" t="s">
        <v>77</v>
      </c>
      <c r="B14" s="3" t="s">
        <v>135</v>
      </c>
      <c r="C14" s="4">
        <v>14.2</v>
      </c>
      <c r="D14" s="1">
        <v>6477493</v>
      </c>
      <c r="E14" s="2">
        <v>1</v>
      </c>
      <c r="F14" s="1">
        <v>92235628</v>
      </c>
      <c r="G14" s="1"/>
      <c r="H14" s="1"/>
      <c r="I14" s="1"/>
      <c r="J14" s="1"/>
      <c r="K14" s="1">
        <v>6477492.7515939502</v>
      </c>
      <c r="L14" s="1">
        <v>6477492.7515939502</v>
      </c>
      <c r="M14" s="1">
        <v>6477492.7515939502</v>
      </c>
      <c r="N14" s="1">
        <v>6477492.7515939502</v>
      </c>
      <c r="O14" s="1">
        <v>6477492.7515939502</v>
      </c>
      <c r="P14" s="1">
        <v>6477492.7515939502</v>
      </c>
      <c r="Q14" s="1">
        <v>6477492.7515939502</v>
      </c>
      <c r="R14" s="1">
        <v>6477492.7515939502</v>
      </c>
      <c r="S14" s="1">
        <v>6446869.3358160602</v>
      </c>
      <c r="T14" s="1">
        <v>6408502.1838717302</v>
      </c>
      <c r="U14" s="1">
        <v>6111977.7111495696</v>
      </c>
      <c r="V14" s="1">
        <v>5955728.23590622</v>
      </c>
      <c r="W14" s="1">
        <v>5949518.7015497703</v>
      </c>
      <c r="X14" s="1">
        <v>4546852.5748922098</v>
      </c>
      <c r="Y14" s="1">
        <v>1513794.80288069</v>
      </c>
      <c r="Z14" s="1">
        <v>735913.57562690403</v>
      </c>
      <c r="AA14" s="1">
        <v>704820.00512774102</v>
      </c>
      <c r="AB14" s="1">
        <v>704820.00512774102</v>
      </c>
      <c r="AC14" s="1">
        <v>704820.00512774102</v>
      </c>
      <c r="AD14" s="1">
        <v>426766.37124428101</v>
      </c>
      <c r="AE14" s="1">
        <v>170605.52047602501</v>
      </c>
      <c r="AF14" s="1">
        <v>34697.431755931597</v>
      </c>
      <c r="AG14" s="1"/>
      <c r="AH14" s="1"/>
      <c r="AI14" s="1"/>
      <c r="AJ14" s="1"/>
      <c r="AK14" s="1"/>
      <c r="AL14" s="1"/>
      <c r="AM14" s="1"/>
    </row>
    <row r="15" spans="1:39" ht="15.75" thickBot="1" x14ac:dyDescent="0.3">
      <c r="A15" s="3" t="s">
        <v>77</v>
      </c>
      <c r="B15" s="3" t="s">
        <v>136</v>
      </c>
      <c r="C15" s="4">
        <v>15.2</v>
      </c>
      <c r="D15" s="1">
        <v>629933</v>
      </c>
      <c r="E15" s="2">
        <v>0.8</v>
      </c>
      <c r="F15" s="1">
        <v>7643365</v>
      </c>
      <c r="G15" s="1"/>
      <c r="H15" s="1"/>
      <c r="I15" s="1"/>
      <c r="J15" s="1"/>
      <c r="K15" s="1">
        <v>503946.72781858197</v>
      </c>
      <c r="L15" s="1">
        <v>503946.72781858197</v>
      </c>
      <c r="M15" s="1">
        <v>503946.72781858197</v>
      </c>
      <c r="N15" s="1">
        <v>503946.72781858197</v>
      </c>
      <c r="O15" s="1">
        <v>503946.72781858197</v>
      </c>
      <c r="P15" s="1">
        <v>503946.72781858197</v>
      </c>
      <c r="Q15" s="1">
        <v>503946.72781858197</v>
      </c>
      <c r="R15" s="1">
        <v>503946.72781858197</v>
      </c>
      <c r="S15" s="1">
        <v>503946.72781858197</v>
      </c>
      <c r="T15" s="1">
        <v>503946.72781858197</v>
      </c>
      <c r="U15" s="1">
        <v>491499.312605549</v>
      </c>
      <c r="V15" s="1">
        <v>485417.360395425</v>
      </c>
      <c r="W15" s="1">
        <v>483409.31962214003</v>
      </c>
      <c r="X15" s="1">
        <v>480700.171972877</v>
      </c>
      <c r="Y15" s="1">
        <v>477635.15064674901</v>
      </c>
      <c r="Z15" s="1">
        <v>127944.720378477</v>
      </c>
      <c r="AA15" s="1">
        <v>14667.3868269123</v>
      </c>
      <c r="AB15" s="1">
        <v>14667.3868269123</v>
      </c>
      <c r="AC15" s="1">
        <v>14667.3868269123</v>
      </c>
      <c r="AD15" s="1">
        <v>13289.622047036501</v>
      </c>
      <c r="AE15" s="1"/>
      <c r="AF15" s="1"/>
      <c r="AG15" s="1"/>
      <c r="AH15" s="1"/>
      <c r="AI15" s="1"/>
      <c r="AJ15" s="1"/>
      <c r="AK15" s="1"/>
      <c r="AL15" s="1"/>
      <c r="AM15" s="1"/>
    </row>
    <row r="16" spans="1:39" ht="15.75" thickBot="1" x14ac:dyDescent="0.3">
      <c r="A16" s="3" t="s">
        <v>77</v>
      </c>
      <c r="B16" s="3" t="s">
        <v>137</v>
      </c>
      <c r="C16" s="4">
        <v>10</v>
      </c>
      <c r="D16" s="1" t="s">
        <v>265</v>
      </c>
      <c r="E16" s="2"/>
      <c r="F16" s="1">
        <v>355391073</v>
      </c>
      <c r="G16" s="1"/>
      <c r="H16" s="1"/>
      <c r="I16" s="1"/>
      <c r="J16" s="1"/>
      <c r="K16" s="1">
        <v>109384786.5045</v>
      </c>
      <c r="L16" s="1">
        <v>76617479.859211594</v>
      </c>
      <c r="M16" s="1">
        <v>53807080.919588298</v>
      </c>
      <c r="N16" s="1">
        <v>37229207.496592499</v>
      </c>
      <c r="O16" s="1">
        <v>26318673.3676975</v>
      </c>
      <c r="P16" s="1">
        <v>18524078.1578805</v>
      </c>
      <c r="Q16" s="1">
        <v>13192976.216305699</v>
      </c>
      <c r="R16" s="1">
        <v>9271794.2417549901</v>
      </c>
      <c r="S16" s="1">
        <v>6475833.1781857703</v>
      </c>
      <c r="T16" s="1">
        <v>4569162.8667227896</v>
      </c>
      <c r="U16" s="1"/>
      <c r="V16" s="1"/>
      <c r="W16" s="1"/>
      <c r="X16" s="1"/>
      <c r="Y16" s="1"/>
      <c r="Z16" s="1"/>
      <c r="AA16" s="1"/>
      <c r="AB16" s="1"/>
      <c r="AC16" s="1"/>
      <c r="AD16" s="1"/>
      <c r="AE16" s="1"/>
      <c r="AF16" s="1"/>
      <c r="AG16" s="1"/>
      <c r="AH16" s="1"/>
      <c r="AI16" s="1"/>
      <c r="AJ16" s="1"/>
      <c r="AK16" s="1"/>
      <c r="AL16" s="1"/>
      <c r="AM16" s="1"/>
    </row>
    <row r="17" spans="1:39" ht="15.75" thickBot="1" x14ac:dyDescent="0.3">
      <c r="A17" s="3" t="s">
        <v>78</v>
      </c>
      <c r="B17" s="3" t="s">
        <v>138</v>
      </c>
      <c r="C17" s="4">
        <v>12.4</v>
      </c>
      <c r="D17" s="1">
        <v>1543903</v>
      </c>
      <c r="E17" s="2">
        <v>0.8</v>
      </c>
      <c r="F17" s="1">
        <v>15308260</v>
      </c>
      <c r="G17" s="1"/>
      <c r="H17" s="1"/>
      <c r="I17" s="1"/>
      <c r="J17" s="1"/>
      <c r="K17" s="1">
        <v>1235122.2216686299</v>
      </c>
      <c r="L17" s="1">
        <v>1235122.2216686299</v>
      </c>
      <c r="M17" s="1">
        <v>1235122.2216686299</v>
      </c>
      <c r="N17" s="1">
        <v>1235122.2216686299</v>
      </c>
      <c r="O17" s="1">
        <v>1235122.2216686299</v>
      </c>
      <c r="P17" s="1">
        <v>1235030.58435983</v>
      </c>
      <c r="Q17" s="1">
        <v>1235030.58435983</v>
      </c>
      <c r="R17" s="1">
        <v>1235030.58435983</v>
      </c>
      <c r="S17" s="1">
        <v>1235030.58435983</v>
      </c>
      <c r="T17" s="1">
        <v>1225289.0807998299</v>
      </c>
      <c r="U17" s="1">
        <v>1219223.40288104</v>
      </c>
      <c r="V17" s="1">
        <v>1219223.40288104</v>
      </c>
      <c r="W17" s="1">
        <v>78251.890375999996</v>
      </c>
      <c r="X17" s="1">
        <v>78251.890375999996</v>
      </c>
      <c r="Y17" s="1">
        <v>78251.890375999996</v>
      </c>
      <c r="Z17" s="1">
        <v>58806.938247999999</v>
      </c>
      <c r="AA17" s="1">
        <v>58806.938247999999</v>
      </c>
      <c r="AB17" s="1">
        <v>58806.938247999999</v>
      </c>
      <c r="AC17" s="1">
        <v>58806.938247999999</v>
      </c>
      <c r="AD17" s="1">
        <v>58806.938247999999</v>
      </c>
      <c r="AE17" s="1"/>
      <c r="AF17" s="1"/>
      <c r="AG17" s="1"/>
      <c r="AH17" s="1"/>
      <c r="AI17" s="1"/>
      <c r="AJ17" s="1"/>
      <c r="AK17" s="1"/>
      <c r="AL17" s="1"/>
      <c r="AM17" s="1"/>
    </row>
    <row r="18" spans="1:39" ht="15.75" thickBot="1" x14ac:dyDescent="0.3">
      <c r="A18" s="3" t="s">
        <v>78</v>
      </c>
      <c r="B18" s="3" t="s">
        <v>139</v>
      </c>
      <c r="C18" s="4">
        <v>16</v>
      </c>
      <c r="D18" s="1">
        <v>416130</v>
      </c>
      <c r="E18" s="2">
        <v>0.8</v>
      </c>
      <c r="F18" s="1">
        <v>4420166</v>
      </c>
      <c r="G18" s="1"/>
      <c r="H18" s="1"/>
      <c r="I18" s="1"/>
      <c r="J18" s="1"/>
      <c r="K18" s="1">
        <v>332904.29455525998</v>
      </c>
      <c r="L18" s="1">
        <v>332904.29455525998</v>
      </c>
      <c r="M18" s="1">
        <v>332904.29455525998</v>
      </c>
      <c r="N18" s="1">
        <v>332904.29455525998</v>
      </c>
      <c r="O18" s="1">
        <v>332904.29455525998</v>
      </c>
      <c r="P18" s="1">
        <v>332904.29455525998</v>
      </c>
      <c r="Q18" s="1">
        <v>242274</v>
      </c>
      <c r="R18" s="1">
        <v>242274</v>
      </c>
      <c r="S18" s="1">
        <v>242274</v>
      </c>
      <c r="T18" s="1">
        <v>242274</v>
      </c>
      <c r="U18" s="1">
        <v>242274</v>
      </c>
      <c r="V18" s="1">
        <v>242274</v>
      </c>
      <c r="W18" s="1">
        <v>242274</v>
      </c>
      <c r="X18" s="1">
        <v>242274</v>
      </c>
      <c r="Y18" s="1">
        <v>242274</v>
      </c>
      <c r="Z18" s="1">
        <v>242274</v>
      </c>
      <c r="AA18" s="1"/>
      <c r="AB18" s="1"/>
      <c r="AC18" s="1"/>
      <c r="AD18" s="1"/>
      <c r="AE18" s="1"/>
      <c r="AF18" s="1"/>
      <c r="AG18" s="1"/>
      <c r="AH18" s="1"/>
      <c r="AI18" s="1"/>
      <c r="AJ18" s="1"/>
      <c r="AK18" s="1"/>
      <c r="AL18" s="1"/>
      <c r="AM18" s="1"/>
    </row>
    <row r="19" spans="1:39" ht="15.75" thickBot="1" x14ac:dyDescent="0.3">
      <c r="A19" s="3" t="s">
        <v>78</v>
      </c>
      <c r="B19" s="3" t="s">
        <v>140</v>
      </c>
      <c r="C19" s="4">
        <v>15</v>
      </c>
      <c r="D19" s="1">
        <v>30723</v>
      </c>
      <c r="E19" s="2">
        <v>0.8</v>
      </c>
      <c r="F19" s="1">
        <v>368677</v>
      </c>
      <c r="G19" s="1"/>
      <c r="H19" s="1"/>
      <c r="I19" s="1"/>
      <c r="J19" s="1"/>
      <c r="K19" s="1">
        <v>24578.461465768902</v>
      </c>
      <c r="L19" s="1">
        <v>24578.461465768902</v>
      </c>
      <c r="M19" s="1">
        <v>24578.461465768902</v>
      </c>
      <c r="N19" s="1">
        <v>24578.461465768902</v>
      </c>
      <c r="O19" s="1">
        <v>24578.461465768902</v>
      </c>
      <c r="P19" s="1">
        <v>24578.461465768902</v>
      </c>
      <c r="Q19" s="1">
        <v>24578.461465768902</v>
      </c>
      <c r="R19" s="1">
        <v>24578.461465768902</v>
      </c>
      <c r="S19" s="1">
        <v>24578.461465768902</v>
      </c>
      <c r="T19" s="1">
        <v>24578.461465768902</v>
      </c>
      <c r="U19" s="1">
        <v>24578.461465768902</v>
      </c>
      <c r="V19" s="1">
        <v>24578.461465768902</v>
      </c>
      <c r="W19" s="1">
        <v>24578.461465768902</v>
      </c>
      <c r="X19" s="1">
        <v>24578.461465768902</v>
      </c>
      <c r="Y19" s="1">
        <v>24578.461465768902</v>
      </c>
      <c r="Z19" s="1"/>
      <c r="AA19" s="1"/>
      <c r="AB19" s="1"/>
      <c r="AC19" s="1"/>
      <c r="AD19" s="1"/>
      <c r="AE19" s="1"/>
      <c r="AF19" s="1"/>
      <c r="AG19" s="1"/>
      <c r="AH19" s="1"/>
      <c r="AI19" s="1"/>
      <c r="AJ19" s="1"/>
      <c r="AK19" s="1"/>
      <c r="AL19" s="1"/>
      <c r="AM19" s="1"/>
    </row>
    <row r="20" spans="1:39" ht="15.75" thickBot="1" x14ac:dyDescent="0.3">
      <c r="A20" s="3" t="s">
        <v>79</v>
      </c>
      <c r="B20" s="3" t="s">
        <v>141</v>
      </c>
      <c r="C20" s="4"/>
      <c r="D20" s="1">
        <v>10602500</v>
      </c>
      <c r="E20" s="2">
        <v>1</v>
      </c>
      <c r="F20" s="1">
        <v>159282455</v>
      </c>
      <c r="G20" s="1"/>
      <c r="H20" s="1"/>
      <c r="I20" s="1"/>
      <c r="J20" s="1"/>
      <c r="K20" s="1">
        <v>10602499.529486001</v>
      </c>
      <c r="L20" s="1">
        <v>10602499.529486001</v>
      </c>
      <c r="M20" s="1">
        <v>10602499.529486001</v>
      </c>
      <c r="N20" s="1">
        <v>10602499.529486001</v>
      </c>
      <c r="O20" s="1">
        <v>10602499.529486001</v>
      </c>
      <c r="P20" s="1">
        <v>10602499.529486001</v>
      </c>
      <c r="Q20" s="1">
        <v>10602499.529486001</v>
      </c>
      <c r="R20" s="1">
        <v>10602499.529486001</v>
      </c>
      <c r="S20" s="1">
        <v>10602499.529486001</v>
      </c>
      <c r="T20" s="1">
        <v>10602499.529486001</v>
      </c>
      <c r="U20" s="1">
        <v>10602499.529486001</v>
      </c>
      <c r="V20" s="1">
        <v>10602499.529486001</v>
      </c>
      <c r="W20" s="1">
        <v>10602499.529486001</v>
      </c>
      <c r="X20" s="1">
        <v>10602499.529486001</v>
      </c>
      <c r="Y20" s="1">
        <v>3615820.59450847</v>
      </c>
      <c r="Z20" s="1">
        <v>3615820.59450847</v>
      </c>
      <c r="AA20" s="1">
        <v>3615820.59450847</v>
      </c>
      <c r="AB20" s="1"/>
      <c r="AC20" s="1"/>
      <c r="AD20" s="1"/>
      <c r="AE20" s="1"/>
      <c r="AF20" s="1"/>
      <c r="AG20" s="1"/>
      <c r="AH20" s="1"/>
      <c r="AI20" s="1"/>
      <c r="AJ20" s="1"/>
      <c r="AK20" s="1"/>
      <c r="AL20" s="1"/>
      <c r="AM20" s="1"/>
    </row>
    <row r="21" spans="1:39" ht="15.75" thickBot="1" x14ac:dyDescent="0.3">
      <c r="A21" s="3" t="s">
        <v>80</v>
      </c>
      <c r="B21" s="3" t="s">
        <v>80</v>
      </c>
      <c r="C21" s="4">
        <v>15</v>
      </c>
      <c r="D21" s="1">
        <v>179982384</v>
      </c>
      <c r="E21" s="2">
        <v>1</v>
      </c>
      <c r="F21" s="1">
        <v>2699735756</v>
      </c>
      <c r="G21" s="1"/>
      <c r="H21" s="1"/>
      <c r="I21" s="1"/>
      <c r="J21" s="1"/>
      <c r="K21" s="1">
        <v>179982383.73461199</v>
      </c>
      <c r="L21" s="1">
        <v>179982383.73461199</v>
      </c>
      <c r="M21" s="1">
        <v>179982383.73461199</v>
      </c>
      <c r="N21" s="1">
        <v>179982383.73461199</v>
      </c>
      <c r="O21" s="1">
        <v>179982383.73461199</v>
      </c>
      <c r="P21" s="1">
        <v>179982383.73461199</v>
      </c>
      <c r="Q21" s="1">
        <v>179982383.73461199</v>
      </c>
      <c r="R21" s="1">
        <v>179982383.73461199</v>
      </c>
      <c r="S21" s="1">
        <v>179982383.73461199</v>
      </c>
      <c r="T21" s="1">
        <v>179982383.73461199</v>
      </c>
      <c r="U21" s="1">
        <v>179982383.73461199</v>
      </c>
      <c r="V21" s="1">
        <v>179982383.73461199</v>
      </c>
      <c r="W21" s="1">
        <v>179982383.73461199</v>
      </c>
      <c r="X21" s="1">
        <v>179982383.73461199</v>
      </c>
      <c r="Y21" s="1">
        <v>179982383.73461199</v>
      </c>
      <c r="Z21" s="1"/>
      <c r="AA21" s="1"/>
      <c r="AB21" s="1"/>
      <c r="AC21" s="1"/>
      <c r="AD21" s="1"/>
      <c r="AE21" s="1"/>
      <c r="AF21" s="1"/>
      <c r="AG21" s="1"/>
      <c r="AH21" s="1"/>
      <c r="AI21" s="1"/>
      <c r="AJ21" s="1"/>
      <c r="AK21" s="1"/>
      <c r="AL21" s="1"/>
      <c r="AM21" s="1"/>
    </row>
    <row r="22" spans="1:39" ht="15.75" thickBot="1" x14ac:dyDescent="0.3">
      <c r="A22" s="5" t="s">
        <v>235</v>
      </c>
      <c r="B22" s="5"/>
      <c r="C22" s="11"/>
      <c r="D22" s="8">
        <v>2017793058</v>
      </c>
      <c r="E22" s="14">
        <v>0.87</v>
      </c>
      <c r="F22" s="8">
        <v>20424918435</v>
      </c>
      <c r="G22" s="8">
        <v>0</v>
      </c>
      <c r="H22" s="8">
        <v>0</v>
      </c>
      <c r="I22" s="8">
        <v>0</v>
      </c>
      <c r="J22" s="8">
        <v>0</v>
      </c>
      <c r="K22" s="8">
        <v>1873206973.45907</v>
      </c>
      <c r="L22" s="8">
        <v>1838168262.11992</v>
      </c>
      <c r="M22" s="8">
        <v>1805938440.8190899</v>
      </c>
      <c r="N22" s="8">
        <v>1744291410.11268</v>
      </c>
      <c r="O22" s="8">
        <v>1599987308.8635399</v>
      </c>
      <c r="P22" s="8">
        <v>1566816127.74524</v>
      </c>
      <c r="Q22" s="8">
        <v>1533333788.9293599</v>
      </c>
      <c r="R22" s="8">
        <v>1380106156.0792301</v>
      </c>
      <c r="S22" s="8">
        <v>1344821618.9219799</v>
      </c>
      <c r="T22" s="8">
        <v>1309933179.1663899</v>
      </c>
      <c r="U22" s="8">
        <v>1003249790.65705</v>
      </c>
      <c r="V22" s="8">
        <v>785980686.39589596</v>
      </c>
      <c r="W22" s="8">
        <v>714737942.43592596</v>
      </c>
      <c r="X22" s="8">
        <v>672084200.15030599</v>
      </c>
      <c r="Y22" s="8">
        <v>620349296.30445004</v>
      </c>
      <c r="Z22" s="8">
        <v>134528712.34695399</v>
      </c>
      <c r="AA22" s="8">
        <v>126379455.928905</v>
      </c>
      <c r="AB22" s="8">
        <v>114517698.537847</v>
      </c>
      <c r="AC22" s="8">
        <v>109025636.51506101</v>
      </c>
      <c r="AD22" s="8">
        <v>107943657.726045</v>
      </c>
      <c r="AE22" s="8">
        <v>11954633.1689994</v>
      </c>
      <c r="AF22" s="8">
        <v>11818725.0802793</v>
      </c>
      <c r="AG22" s="8">
        <v>11783006.2940841</v>
      </c>
      <c r="AH22" s="8">
        <v>2174961.6696206601</v>
      </c>
      <c r="AI22" s="8">
        <v>1929676.8391752001</v>
      </c>
      <c r="AJ22" s="8">
        <v>0</v>
      </c>
      <c r="AK22" s="8">
        <v>0</v>
      </c>
      <c r="AL22" s="8">
        <v>0</v>
      </c>
      <c r="AM22" s="8">
        <v>0</v>
      </c>
    </row>
    <row r="23" spans="1:39" ht="15.75" thickBot="1" x14ac:dyDescent="0.3">
      <c r="A23" s="6" t="s">
        <v>236</v>
      </c>
      <c r="B23" s="6"/>
      <c r="C23" s="12"/>
      <c r="D23" s="9"/>
      <c r="E23" s="15"/>
      <c r="F23" s="9"/>
      <c r="G23" s="9">
        <v>1982337836.44118</v>
      </c>
      <c r="H23" s="9">
        <v>7704891853.8281898</v>
      </c>
      <c r="I23" s="9">
        <v>9042261308.0650692</v>
      </c>
      <c r="J23" s="9">
        <v>10238006188.3857</v>
      </c>
      <c r="K23" s="9">
        <v>9687871001.3980904</v>
      </c>
      <c r="L23" s="9">
        <v>9185861694.7305698</v>
      </c>
      <c r="M23" s="9">
        <v>8494701099.7604904</v>
      </c>
      <c r="N23" s="9">
        <v>7875973474.1606503</v>
      </c>
      <c r="O23" s="9">
        <v>7451530372.9256201</v>
      </c>
      <c r="P23" s="9">
        <v>7017192357.4790297</v>
      </c>
      <c r="Q23" s="9">
        <v>6144159596.1701403</v>
      </c>
      <c r="R23" s="9">
        <v>5781438433.0677099</v>
      </c>
      <c r="S23" s="9">
        <v>3719510048.7416601</v>
      </c>
      <c r="T23" s="9">
        <v>3033668668.3885999</v>
      </c>
      <c r="U23" s="9">
        <v>2532818164.7423701</v>
      </c>
      <c r="V23" s="9">
        <v>2090914474.8110299</v>
      </c>
      <c r="W23" s="9">
        <v>1570278760.70783</v>
      </c>
      <c r="X23" s="9">
        <v>916776303.58000004</v>
      </c>
      <c r="Y23" s="9">
        <v>270656791.53972697</v>
      </c>
      <c r="Z23" s="9">
        <v>244139064.74142501</v>
      </c>
      <c r="AA23" s="9">
        <v>198017163.389164</v>
      </c>
      <c r="AB23" s="9">
        <v>172525559.13406399</v>
      </c>
      <c r="AC23" s="9">
        <v>152897202.212955</v>
      </c>
      <c r="AD23" s="9">
        <v>49933692.689484298</v>
      </c>
      <c r="AE23" s="9">
        <v>39267730.983051598</v>
      </c>
      <c r="AF23" s="9">
        <v>19856523.603620999</v>
      </c>
      <c r="AG23" s="9">
        <v>9971525.5603618696</v>
      </c>
      <c r="AH23" s="9">
        <v>6309810.4318578504</v>
      </c>
      <c r="AI23" s="9">
        <v>443970.21219164098</v>
      </c>
      <c r="AJ23" s="9">
        <v>443970.21219164098</v>
      </c>
      <c r="AK23" s="9">
        <v>443970.21219164098</v>
      </c>
      <c r="AL23" s="9">
        <v>443970.21219164098</v>
      </c>
      <c r="AM23" s="9">
        <v>443970.21219164098</v>
      </c>
    </row>
    <row r="24" spans="1:39" ht="15.75" thickBot="1" x14ac:dyDescent="0.3">
      <c r="A24" s="6" t="s">
        <v>237</v>
      </c>
      <c r="B24" s="6"/>
      <c r="C24" s="12"/>
      <c r="D24" s="9"/>
      <c r="E24" s="15"/>
      <c r="F24" s="9"/>
      <c r="G24" s="9">
        <v>0</v>
      </c>
      <c r="H24" s="9">
        <v>4087238480</v>
      </c>
      <c r="I24" s="9">
        <v>3537033300</v>
      </c>
      <c r="J24" s="9">
        <v>3144029596.9066701</v>
      </c>
      <c r="K24" s="9">
        <v>2933997265.8266702</v>
      </c>
      <c r="L24" s="9">
        <v>2573016370.98633</v>
      </c>
      <c r="M24" s="9">
        <v>2324014786.69733</v>
      </c>
      <c r="N24" s="9">
        <v>2075013202.40833</v>
      </c>
      <c r="O24" s="9">
        <v>1909012146.2156701</v>
      </c>
      <c r="P24" s="9">
        <v>1743011090.023</v>
      </c>
      <c r="Q24" s="9">
        <v>1494009505.734</v>
      </c>
      <c r="R24" s="9">
        <v>1411008977.63767</v>
      </c>
      <c r="S24" s="9">
        <v>1245007921.4449999</v>
      </c>
      <c r="T24" s="9">
        <v>1079006865.2523301</v>
      </c>
      <c r="U24" s="9">
        <v>913005809.05966699</v>
      </c>
      <c r="V24" s="9">
        <v>747004752.86699998</v>
      </c>
      <c r="W24" s="9">
        <v>581003696.67433298</v>
      </c>
      <c r="X24" s="9">
        <v>415002640.48166698</v>
      </c>
      <c r="Y24" s="9">
        <v>332002112.385333</v>
      </c>
      <c r="Z24" s="9">
        <v>249001584.289</v>
      </c>
      <c r="AA24" s="9">
        <v>166001056.19266701</v>
      </c>
      <c r="AB24" s="9">
        <v>83000528.096333295</v>
      </c>
      <c r="AC24" s="9">
        <v>0</v>
      </c>
      <c r="AD24" s="9">
        <v>0</v>
      </c>
      <c r="AE24" s="9">
        <v>0</v>
      </c>
      <c r="AF24" s="9">
        <v>0</v>
      </c>
      <c r="AG24" s="9">
        <v>0</v>
      </c>
      <c r="AH24" s="9">
        <v>0</v>
      </c>
      <c r="AI24" s="9">
        <v>0</v>
      </c>
      <c r="AJ24" s="9">
        <v>0</v>
      </c>
      <c r="AK24" s="9">
        <v>0</v>
      </c>
      <c r="AL24" s="9">
        <v>0</v>
      </c>
      <c r="AM24" s="9">
        <v>0</v>
      </c>
    </row>
    <row r="25" spans="1:39" ht="15.75" thickBot="1" x14ac:dyDescent="0.3">
      <c r="A25" s="6" t="s">
        <v>238</v>
      </c>
      <c r="B25" s="6"/>
      <c r="C25" s="12"/>
      <c r="D25" s="9"/>
      <c r="E25" s="15"/>
      <c r="F25" s="9"/>
      <c r="G25" s="9">
        <v>1982337836.44118</v>
      </c>
      <c r="H25" s="9">
        <v>11792130333.828199</v>
      </c>
      <c r="I25" s="9">
        <v>12579294608.0651</v>
      </c>
      <c r="J25" s="9">
        <v>13382035785.2924</v>
      </c>
      <c r="K25" s="9">
        <v>14495075240.6838</v>
      </c>
      <c r="L25" s="9">
        <v>13597046327.8368</v>
      </c>
      <c r="M25" s="9">
        <v>12624654327.276899</v>
      </c>
      <c r="N25" s="9">
        <v>11695278086.6817</v>
      </c>
      <c r="O25" s="9">
        <v>10960529828.004801</v>
      </c>
      <c r="P25" s="9">
        <v>10327019575.247299</v>
      </c>
      <c r="Q25" s="9">
        <v>9171502890.8334999</v>
      </c>
      <c r="R25" s="9">
        <v>8572553566.7846098</v>
      </c>
      <c r="S25" s="9">
        <v>6309339589.1086397</v>
      </c>
      <c r="T25" s="9">
        <v>5422608712.8073301</v>
      </c>
      <c r="U25" s="9">
        <v>4449073764.4590902</v>
      </c>
      <c r="V25" s="9">
        <v>3623899914.0739298</v>
      </c>
      <c r="W25" s="9">
        <v>2866020399.81809</v>
      </c>
      <c r="X25" s="9">
        <v>2003863144.2119701</v>
      </c>
      <c r="Y25" s="9">
        <v>1223008200.2295101</v>
      </c>
      <c r="Z25" s="9">
        <v>627669361.37737894</v>
      </c>
      <c r="AA25" s="9">
        <v>490397675.51073599</v>
      </c>
      <c r="AB25" s="9">
        <v>370043785.76824403</v>
      </c>
      <c r="AC25" s="9">
        <v>261922838.72801599</v>
      </c>
      <c r="AD25" s="9">
        <v>157877350.41552901</v>
      </c>
      <c r="AE25" s="9">
        <v>51222364.152050897</v>
      </c>
      <c r="AF25" s="9">
        <v>31675248.6839003</v>
      </c>
      <c r="AG25" s="9">
        <v>21754531.854446001</v>
      </c>
      <c r="AH25" s="9">
        <v>8484772.1014785096</v>
      </c>
      <c r="AI25" s="9">
        <v>2373647.05136684</v>
      </c>
      <c r="AJ25" s="9">
        <v>443970.21219164098</v>
      </c>
      <c r="AK25" s="9">
        <v>443970.21219164098</v>
      </c>
      <c r="AL25" s="9">
        <v>443970.21219164098</v>
      </c>
      <c r="AM25" s="9">
        <v>443970.21219164098</v>
      </c>
    </row>
    <row r="26" spans="1:39" ht="15.75" thickBot="1" x14ac:dyDescent="0.3">
      <c r="A26" s="6" t="s">
        <v>431</v>
      </c>
      <c r="B26" s="6"/>
      <c r="C26" s="12"/>
      <c r="D26" s="9"/>
      <c r="E26" s="15"/>
      <c r="F26" s="9"/>
      <c r="G26" s="9">
        <v>0</v>
      </c>
      <c r="H26" s="9">
        <v>0</v>
      </c>
      <c r="I26" s="9">
        <v>0</v>
      </c>
      <c r="J26" s="9">
        <v>0</v>
      </c>
      <c r="K26" s="9">
        <v>0</v>
      </c>
      <c r="L26" s="9">
        <v>35038711.339149997</v>
      </c>
      <c r="M26" s="9">
        <v>32229821.300830599</v>
      </c>
      <c r="N26" s="9">
        <v>61647030.706413299</v>
      </c>
      <c r="O26" s="9">
        <v>144304101.24913499</v>
      </c>
      <c r="P26" s="9">
        <v>33171181.118302599</v>
      </c>
      <c r="Q26" s="9">
        <v>33482338.815877002</v>
      </c>
      <c r="R26" s="9">
        <v>153227632.850133</v>
      </c>
      <c r="S26" s="9">
        <v>35284537.157245196</v>
      </c>
      <c r="T26" s="9">
        <v>34888439.755589701</v>
      </c>
      <c r="U26" s="9">
        <v>306683388.50934398</v>
      </c>
      <c r="V26" s="9">
        <v>217269104.261154</v>
      </c>
      <c r="W26" s="9">
        <v>71242743.9599704</v>
      </c>
      <c r="X26" s="9">
        <v>42653742.285620302</v>
      </c>
      <c r="Y26" s="9">
        <v>51734903.845855199</v>
      </c>
      <c r="Z26" s="9">
        <v>485820583.957497</v>
      </c>
      <c r="AA26" s="9">
        <v>8149256.4180484097</v>
      </c>
      <c r="AB26" s="9">
        <v>11861757.3910586</v>
      </c>
      <c r="AC26" s="9">
        <v>5492062.0227852501</v>
      </c>
      <c r="AD26" s="9">
        <v>1081978.7890162801</v>
      </c>
      <c r="AE26" s="9">
        <v>95989024.557045698</v>
      </c>
      <c r="AF26" s="9">
        <v>135908.08872009299</v>
      </c>
      <c r="AG26" s="9">
        <v>35718.786195140303</v>
      </c>
      <c r="AH26" s="9">
        <v>9608044.6244634595</v>
      </c>
      <c r="AI26" s="9">
        <v>245284.83044546199</v>
      </c>
      <c r="AJ26" s="9">
        <v>1929676.8391752001</v>
      </c>
      <c r="AK26" s="9">
        <v>0</v>
      </c>
      <c r="AL26" s="9">
        <v>0</v>
      </c>
      <c r="AM26" s="9">
        <v>0</v>
      </c>
    </row>
    <row r="27" spans="1:39" ht="15.75" thickBot="1" x14ac:dyDescent="0.3">
      <c r="A27" s="6" t="s">
        <v>432</v>
      </c>
      <c r="B27" s="6"/>
      <c r="C27" s="12"/>
      <c r="D27" s="9"/>
      <c r="E27" s="15"/>
      <c r="F27" s="9"/>
      <c r="G27" s="9">
        <v>0</v>
      </c>
      <c r="H27" s="9">
        <v>0</v>
      </c>
      <c r="I27" s="9">
        <v>0</v>
      </c>
      <c r="J27" s="9">
        <v>0</v>
      </c>
      <c r="K27" s="9">
        <v>550135186.98760998</v>
      </c>
      <c r="L27" s="9">
        <v>502009306.667521</v>
      </c>
      <c r="M27" s="9">
        <v>691160594.97007895</v>
      </c>
      <c r="N27" s="9">
        <v>618727625.59984004</v>
      </c>
      <c r="O27" s="9">
        <v>424443101.23503</v>
      </c>
      <c r="P27" s="9">
        <v>434338015.44659001</v>
      </c>
      <c r="Q27" s="9">
        <v>873032761.30888903</v>
      </c>
      <c r="R27" s="9">
        <v>362721163.10242999</v>
      </c>
      <c r="S27" s="9">
        <v>2061928384.32605</v>
      </c>
      <c r="T27" s="9">
        <v>685841380.35306001</v>
      </c>
      <c r="U27" s="9">
        <v>500850503.64622998</v>
      </c>
      <c r="V27" s="9">
        <v>441903689.93133998</v>
      </c>
      <c r="W27" s="9">
        <v>520635714.10320002</v>
      </c>
      <c r="X27" s="9">
        <v>653502457.12783003</v>
      </c>
      <c r="Y27" s="9">
        <v>646119512.04027295</v>
      </c>
      <c r="Z27" s="9">
        <v>26517726.798301999</v>
      </c>
      <c r="AA27" s="9">
        <v>46121901.352260999</v>
      </c>
      <c r="AB27" s="9">
        <v>25491604.255100001</v>
      </c>
      <c r="AC27" s="9">
        <v>19628356.921108998</v>
      </c>
      <c r="AD27" s="9">
        <v>102963509.523471</v>
      </c>
      <c r="AE27" s="9">
        <v>10665961.7064327</v>
      </c>
      <c r="AF27" s="9">
        <v>19411207.3794306</v>
      </c>
      <c r="AG27" s="9">
        <v>9884998.0432591308</v>
      </c>
      <c r="AH27" s="9">
        <v>3661715.1285040202</v>
      </c>
      <c r="AI27" s="9">
        <v>5865840.21966621</v>
      </c>
      <c r="AJ27" s="9">
        <v>0</v>
      </c>
      <c r="AK27" s="9">
        <v>0</v>
      </c>
      <c r="AL27" s="9">
        <v>0</v>
      </c>
      <c r="AM27" s="9">
        <v>0</v>
      </c>
    </row>
    <row r="28" spans="1:39" ht="15.75" thickBot="1" x14ac:dyDescent="0.3">
      <c r="A28" s="6" t="s">
        <v>241</v>
      </c>
      <c r="B28" s="6"/>
      <c r="C28" s="12"/>
      <c r="D28" s="9"/>
      <c r="E28" s="15"/>
      <c r="F28" s="9"/>
      <c r="G28" s="9">
        <v>0</v>
      </c>
      <c r="H28" s="9">
        <v>-4087238480</v>
      </c>
      <c r="I28" s="9">
        <v>210032331</v>
      </c>
      <c r="J28" s="9">
        <v>393003703.09333301</v>
      </c>
      <c r="K28" s="9">
        <v>210032331.079999</v>
      </c>
      <c r="L28" s="9">
        <v>360980894.840334</v>
      </c>
      <c r="M28" s="9">
        <v>249001584.289</v>
      </c>
      <c r="N28" s="9">
        <v>249001584.289</v>
      </c>
      <c r="O28" s="9">
        <v>166001056.19266701</v>
      </c>
      <c r="P28" s="9">
        <v>166001056.19266701</v>
      </c>
      <c r="Q28" s="9">
        <v>249001584.289</v>
      </c>
      <c r="R28" s="9">
        <v>83000528.096332997</v>
      </c>
      <c r="S28" s="9">
        <v>166001056.19266701</v>
      </c>
      <c r="T28" s="9">
        <v>166001056.19266701</v>
      </c>
      <c r="U28" s="9">
        <v>166001056.19266701</v>
      </c>
      <c r="V28" s="9">
        <v>166001056.19266701</v>
      </c>
      <c r="W28" s="9">
        <v>166001056.19266701</v>
      </c>
      <c r="X28" s="9">
        <v>166001056.19266701</v>
      </c>
      <c r="Y28" s="9">
        <v>83000528.096333399</v>
      </c>
      <c r="Z28" s="9">
        <v>83000528.096333295</v>
      </c>
      <c r="AA28" s="9">
        <v>83000528.096333399</v>
      </c>
      <c r="AB28" s="9">
        <v>83000528.096333295</v>
      </c>
      <c r="AC28" s="9">
        <v>83000528.096333295</v>
      </c>
      <c r="AD28" s="9">
        <v>0</v>
      </c>
      <c r="AE28" s="9">
        <v>0</v>
      </c>
      <c r="AF28" s="9">
        <v>0</v>
      </c>
      <c r="AG28" s="9">
        <v>0</v>
      </c>
      <c r="AH28" s="9">
        <v>0</v>
      </c>
      <c r="AI28" s="9">
        <v>0</v>
      </c>
      <c r="AJ28" s="9">
        <v>0</v>
      </c>
      <c r="AK28" s="9">
        <v>0</v>
      </c>
      <c r="AL28" s="9">
        <v>0</v>
      </c>
      <c r="AM28" s="9">
        <v>0</v>
      </c>
    </row>
    <row r="29" spans="1:39" ht="15.75" thickBot="1" x14ac:dyDescent="0.3">
      <c r="A29" s="7" t="s">
        <v>433</v>
      </c>
      <c r="B29" s="7"/>
      <c r="C29" s="13"/>
      <c r="D29" s="10"/>
      <c r="E29" s="16"/>
      <c r="F29" s="10"/>
      <c r="G29" s="10">
        <v>0</v>
      </c>
      <c r="H29" s="10">
        <v>-4087238480</v>
      </c>
      <c r="I29" s="10">
        <v>210032331</v>
      </c>
      <c r="J29" s="10">
        <v>393003703.09333301</v>
      </c>
      <c r="K29" s="10">
        <v>760167518.06760895</v>
      </c>
      <c r="L29" s="10">
        <v>898028912.84700406</v>
      </c>
      <c r="M29" s="10">
        <v>972392000.55991006</v>
      </c>
      <c r="N29" s="10">
        <v>929376240.59525394</v>
      </c>
      <c r="O29" s="10">
        <v>734748258.67683196</v>
      </c>
      <c r="P29" s="10">
        <v>633510252.75756001</v>
      </c>
      <c r="Q29" s="10">
        <v>1155516684.41377</v>
      </c>
      <c r="R29" s="10">
        <v>598949324.04889596</v>
      </c>
      <c r="S29" s="10">
        <v>2263213977.6759601</v>
      </c>
      <c r="T29" s="10">
        <v>886730876.30131602</v>
      </c>
      <c r="U29" s="10">
        <v>973534948.34824002</v>
      </c>
      <c r="V29" s="10">
        <v>825173850.38516104</v>
      </c>
      <c r="W29" s="10">
        <v>757879514.25583696</v>
      </c>
      <c r="X29" s="10">
        <v>862157255.60611701</v>
      </c>
      <c r="Y29" s="10">
        <v>780854943.98246205</v>
      </c>
      <c r="Z29" s="10">
        <v>595338838.85213196</v>
      </c>
      <c r="AA29" s="10">
        <v>137271685.86664301</v>
      </c>
      <c r="AB29" s="10">
        <v>120353889.74249201</v>
      </c>
      <c r="AC29" s="10">
        <v>108120947.04022799</v>
      </c>
      <c r="AD29" s="10">
        <v>104045488.31248701</v>
      </c>
      <c r="AE29" s="10">
        <v>106654986.263478</v>
      </c>
      <c r="AF29" s="10">
        <v>19547115.468150701</v>
      </c>
      <c r="AG29" s="10">
        <v>9920716.8294542693</v>
      </c>
      <c r="AH29" s="10">
        <v>13269759.752967499</v>
      </c>
      <c r="AI29" s="10">
        <v>6111125.05011167</v>
      </c>
      <c r="AJ29" s="10">
        <v>1929676.8391752001</v>
      </c>
      <c r="AK29" s="10">
        <v>0</v>
      </c>
      <c r="AL29" s="10">
        <v>0</v>
      </c>
      <c r="AM29" s="10">
        <v>0</v>
      </c>
    </row>
    <row r="34" spans="2:8" x14ac:dyDescent="0.25">
      <c r="B34" s="21"/>
      <c r="C34" s="21"/>
      <c r="D34" s="21"/>
      <c r="E34" s="21"/>
      <c r="F34" s="21"/>
      <c r="G34" s="21"/>
      <c r="H34" s="21"/>
    </row>
    <row r="35" spans="2:8" x14ac:dyDescent="0.25">
      <c r="B35" s="21"/>
      <c r="C35" s="21"/>
      <c r="D35" s="21"/>
      <c r="E35" s="21"/>
      <c r="F35" s="21"/>
      <c r="G35" s="21"/>
      <c r="H35" s="21"/>
    </row>
    <row r="36" spans="2:8" x14ac:dyDescent="0.25">
      <c r="B36" s="21"/>
      <c r="C36" s="21"/>
      <c r="D36" s="21"/>
      <c r="E36" s="21"/>
      <c r="F36" s="21"/>
      <c r="G36" s="21"/>
      <c r="H36" s="21"/>
    </row>
    <row r="37" spans="2:8" x14ac:dyDescent="0.25">
      <c r="B37" s="21"/>
      <c r="C37" s="21"/>
      <c r="D37" s="21"/>
      <c r="E37" s="21"/>
      <c r="F37" s="21"/>
      <c r="G37" s="21"/>
      <c r="H37" s="21"/>
    </row>
    <row r="38" spans="2:8" x14ac:dyDescent="0.25">
      <c r="B38" s="21"/>
      <c r="C38" s="21"/>
      <c r="D38" s="21"/>
      <c r="E38" s="21"/>
      <c r="F38" s="21"/>
      <c r="G38" s="21"/>
      <c r="H38" s="21"/>
    </row>
    <row r="39" spans="2:8" x14ac:dyDescent="0.25">
      <c r="B39" s="21"/>
      <c r="C39" s="21"/>
      <c r="D39" s="21"/>
      <c r="E39" s="21"/>
      <c r="F39" s="21"/>
      <c r="G39" s="21"/>
      <c r="H39" s="21"/>
    </row>
    <row r="40" spans="2:8" x14ac:dyDescent="0.25">
      <c r="B40" s="21"/>
      <c r="C40" s="21"/>
      <c r="D40" s="21"/>
      <c r="E40" s="21"/>
      <c r="F40" s="21"/>
      <c r="G40" s="21"/>
      <c r="H40" s="21"/>
    </row>
    <row r="41" spans="2:8" x14ac:dyDescent="0.25">
      <c r="B41" s="21"/>
      <c r="C41" s="21"/>
      <c r="D41" s="21"/>
      <c r="E41" s="21"/>
      <c r="F41" s="21"/>
      <c r="G41" s="21"/>
      <c r="H41" s="21"/>
    </row>
    <row r="42" spans="2:8" x14ac:dyDescent="0.25">
      <c r="B42" s="21"/>
      <c r="C42" s="21"/>
      <c r="D42" s="21"/>
      <c r="E42" s="21"/>
      <c r="F42" s="21"/>
      <c r="G42" s="21"/>
      <c r="H42" s="21"/>
    </row>
    <row r="43" spans="2:8" x14ac:dyDescent="0.25">
      <c r="B43" s="21"/>
      <c r="C43" s="21"/>
      <c r="D43" s="21"/>
      <c r="E43" s="21"/>
      <c r="F43" s="21"/>
      <c r="G43" s="21"/>
      <c r="H43" s="21"/>
    </row>
    <row r="44" spans="2:8" x14ac:dyDescent="0.25">
      <c r="B44" s="21"/>
      <c r="C44" s="21"/>
      <c r="D44" s="21"/>
      <c r="E44" s="21"/>
      <c r="F44" s="21"/>
      <c r="G44" s="21"/>
      <c r="H44" s="21"/>
    </row>
    <row r="45" spans="2:8" x14ac:dyDescent="0.25">
      <c r="B45" s="21"/>
      <c r="C45" s="21"/>
      <c r="D45" s="21"/>
      <c r="E45" s="21"/>
      <c r="F45" s="21"/>
      <c r="G45" s="21"/>
      <c r="H45" s="21"/>
    </row>
    <row r="46" spans="2:8" x14ac:dyDescent="0.25">
      <c r="B46" s="21"/>
      <c r="C46" s="21"/>
      <c r="D46" s="21"/>
      <c r="E46" s="21"/>
      <c r="F46" s="21"/>
      <c r="G46" s="21"/>
      <c r="H46" s="21"/>
    </row>
    <row r="47" spans="2:8" x14ac:dyDescent="0.25">
      <c r="B47" s="21"/>
      <c r="C47" s="21"/>
      <c r="D47" s="21"/>
      <c r="E47" s="21"/>
      <c r="F47" s="21"/>
      <c r="G47" s="21"/>
      <c r="H47" s="21"/>
    </row>
    <row r="48" spans="2:8" x14ac:dyDescent="0.25">
      <c r="B48" s="21"/>
      <c r="C48" s="21"/>
      <c r="D48" s="21"/>
      <c r="E48" s="21"/>
      <c r="F48" s="21"/>
      <c r="G48" s="21"/>
      <c r="H48" s="21"/>
    </row>
    <row r="49" spans="2:8" x14ac:dyDescent="0.25">
      <c r="B49" s="21"/>
      <c r="C49" s="21"/>
      <c r="D49" s="21"/>
      <c r="E49" s="21"/>
      <c r="F49" s="21"/>
      <c r="G49" s="21"/>
      <c r="H49" s="21"/>
    </row>
    <row r="50" spans="2:8" x14ac:dyDescent="0.25">
      <c r="B50" s="21"/>
      <c r="C50" s="21"/>
      <c r="D50" s="21"/>
      <c r="E50" s="21"/>
      <c r="F50" s="21"/>
      <c r="G50" s="21"/>
      <c r="H50" s="21"/>
    </row>
    <row r="51" spans="2:8" x14ac:dyDescent="0.25">
      <c r="B51" s="21"/>
      <c r="C51" s="21"/>
      <c r="D51" s="21"/>
      <c r="E51" s="21"/>
      <c r="F51" s="21"/>
      <c r="G51" s="21"/>
      <c r="H51" s="21"/>
    </row>
    <row r="52" spans="2:8" x14ac:dyDescent="0.25">
      <c r="B52" s="21"/>
      <c r="C52" s="21"/>
      <c r="D52" s="21"/>
      <c r="E52" s="21"/>
      <c r="F52" s="21"/>
      <c r="G52" s="21"/>
      <c r="H52" s="21"/>
    </row>
    <row r="53" spans="2:8" x14ac:dyDescent="0.25">
      <c r="B53" s="21"/>
      <c r="C53" s="21"/>
      <c r="D53" s="21"/>
      <c r="E53" s="21"/>
      <c r="F53" s="21"/>
      <c r="G53" s="21"/>
      <c r="H53" s="21"/>
    </row>
    <row r="54" spans="2:8" x14ac:dyDescent="0.25">
      <c r="B54" s="21"/>
      <c r="C54" s="21"/>
      <c r="D54" s="21"/>
      <c r="E54" s="21"/>
      <c r="F54" s="21"/>
      <c r="G54" s="21"/>
      <c r="H54" s="21"/>
    </row>
    <row r="55" spans="2:8" x14ac:dyDescent="0.25">
      <c r="B55" s="21"/>
      <c r="C55" s="21"/>
      <c r="D55" s="21"/>
      <c r="E55" s="21"/>
      <c r="F55" s="21"/>
      <c r="G55" s="21"/>
      <c r="H55" s="21"/>
    </row>
  </sheetData>
  <pageMargins left="0.7" right="0.7" top="0.75" bottom="0.75" header="0.3" footer="0.3"/>
  <pageSetup paperSize="9" orientation="portrait" horizontalDpi="300" verticalDpi="300"/>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AM16"/>
  <sheetViews>
    <sheetView workbookViewId="0">
      <selection activeCell="C11" sqref="C11:C16"/>
    </sheetView>
  </sheetViews>
  <sheetFormatPr defaultColWidth="11.42578125" defaultRowHeight="15" x14ac:dyDescent="0.25"/>
  <cols>
    <col min="1" max="1" width="71.85546875" customWidth="1"/>
    <col min="2" max="2" width="26.42578125" customWidth="1"/>
    <col min="3" max="3" width="27.28515625" customWidth="1"/>
    <col min="4" max="4" width="25.5703125" customWidth="1"/>
    <col min="5" max="5" width="11.28515625" bestFit="1" customWidth="1"/>
    <col min="6" max="27" width="10" bestFit="1" customWidth="1"/>
    <col min="28" max="30" width="9.140625" bestFit="1" customWidth="1"/>
    <col min="31" max="33" width="8.42578125" bestFit="1" customWidth="1"/>
    <col min="34" max="34" width="7.140625" bestFit="1" customWidth="1"/>
    <col min="35" max="37" width="4.85546875" bestFit="1" customWidth="1"/>
  </cols>
  <sheetData>
    <row r="1" spans="1:39" ht="25.5" x14ac:dyDescent="0.25">
      <c r="A1" s="27" t="s">
        <v>83</v>
      </c>
      <c r="B1" s="27" t="s">
        <v>84</v>
      </c>
      <c r="C1" s="27" t="s">
        <v>149</v>
      </c>
      <c r="D1" s="27" t="s">
        <v>159</v>
      </c>
      <c r="E1" s="27" t="s">
        <v>89</v>
      </c>
      <c r="F1" s="27" t="s">
        <v>90</v>
      </c>
      <c r="G1" s="27" t="s">
        <v>91</v>
      </c>
      <c r="H1" s="27" t="s">
        <v>92</v>
      </c>
      <c r="I1" s="27" t="s">
        <v>93</v>
      </c>
      <c r="J1" s="27" t="s">
        <v>94</v>
      </c>
      <c r="K1" s="27" t="s">
        <v>95</v>
      </c>
      <c r="L1" s="27" t="s">
        <v>96</v>
      </c>
      <c r="M1" s="27" t="s">
        <v>97</v>
      </c>
      <c r="N1" s="27" t="s">
        <v>98</v>
      </c>
      <c r="O1" s="27" t="s">
        <v>99</v>
      </c>
      <c r="P1" s="27" t="s">
        <v>100</v>
      </c>
      <c r="Q1" s="27" t="s">
        <v>101</v>
      </c>
      <c r="R1" s="27" t="s">
        <v>102</v>
      </c>
      <c r="S1" s="27" t="s">
        <v>103</v>
      </c>
      <c r="T1" s="27" t="s">
        <v>104</v>
      </c>
      <c r="U1" s="27" t="s">
        <v>105</v>
      </c>
      <c r="V1" s="27" t="s">
        <v>106</v>
      </c>
      <c r="W1" s="27" t="s">
        <v>107</v>
      </c>
      <c r="X1" s="27" t="s">
        <v>108</v>
      </c>
      <c r="Y1" s="27" t="s">
        <v>109</v>
      </c>
      <c r="Z1" s="27" t="s">
        <v>110</v>
      </c>
      <c r="AA1" s="27" t="s">
        <v>111</v>
      </c>
      <c r="AB1" s="27" t="s">
        <v>112</v>
      </c>
      <c r="AC1" s="27" t="s">
        <v>113</v>
      </c>
      <c r="AD1" s="27" t="s">
        <v>114</v>
      </c>
      <c r="AE1" s="27" t="s">
        <v>115</v>
      </c>
      <c r="AF1" s="27" t="s">
        <v>116</v>
      </c>
      <c r="AG1" s="27" t="s">
        <v>117</v>
      </c>
      <c r="AH1" s="27" t="s">
        <v>118</v>
      </c>
      <c r="AI1" s="27" t="s">
        <v>119</v>
      </c>
      <c r="AJ1" s="27" t="s">
        <v>120</v>
      </c>
      <c r="AK1" s="27" t="s">
        <v>121</v>
      </c>
    </row>
    <row r="2" spans="1:39" x14ac:dyDescent="0.25">
      <c r="A2" s="3" t="s">
        <v>122</v>
      </c>
      <c r="B2" s="3" t="s">
        <v>123</v>
      </c>
      <c r="C2" s="4">
        <v>58568.161129931003</v>
      </c>
      <c r="D2" s="1">
        <v>1042513.26811277</v>
      </c>
      <c r="E2" s="2"/>
      <c r="F2" s="1"/>
      <c r="G2" s="1"/>
      <c r="H2" s="1"/>
      <c r="I2" s="1">
        <v>52125.663405638603</v>
      </c>
      <c r="J2" s="1">
        <v>52125.663405638603</v>
      </c>
      <c r="K2" s="1">
        <v>52125.663405638603</v>
      </c>
      <c r="L2" s="1">
        <v>52125.663405638603</v>
      </c>
      <c r="M2" s="1">
        <v>52125.663405638603</v>
      </c>
      <c r="N2" s="1">
        <v>52125.663405638603</v>
      </c>
      <c r="O2" s="1">
        <v>52125.663405638603</v>
      </c>
      <c r="P2" s="1">
        <v>52125.663405638603</v>
      </c>
      <c r="Q2" s="1">
        <v>52125.663405638603</v>
      </c>
      <c r="R2" s="1">
        <v>52125.663405638603</v>
      </c>
      <c r="S2" s="1">
        <v>52125.663405638603</v>
      </c>
      <c r="T2" s="1">
        <v>52125.663405638603</v>
      </c>
      <c r="U2" s="1">
        <v>52125.663405638603</v>
      </c>
      <c r="V2" s="1">
        <v>52125.663405638603</v>
      </c>
      <c r="W2" s="1">
        <v>52125.663405638603</v>
      </c>
      <c r="X2" s="1">
        <v>52125.663405638603</v>
      </c>
      <c r="Y2" s="1">
        <v>52125.663405638603</v>
      </c>
      <c r="Z2" s="1">
        <v>52125.663405638603</v>
      </c>
      <c r="AA2" s="1">
        <v>52125.663405638603</v>
      </c>
      <c r="AB2" s="1">
        <v>52125.663405638603</v>
      </c>
      <c r="AC2" s="1"/>
      <c r="AD2" s="1"/>
      <c r="AE2" s="1"/>
      <c r="AF2" s="1"/>
      <c r="AG2" s="1"/>
      <c r="AH2" s="1"/>
      <c r="AI2" s="1"/>
      <c r="AJ2" s="1"/>
      <c r="AK2" s="1"/>
      <c r="AL2" s="1"/>
      <c r="AM2" s="1"/>
    </row>
    <row r="3" spans="1:39" x14ac:dyDescent="0.25">
      <c r="A3" s="3" t="s">
        <v>151</v>
      </c>
      <c r="B3" s="3"/>
      <c r="C3" s="4">
        <v>4967493.3172807004</v>
      </c>
      <c r="D3" s="1">
        <v>68865271.306325898</v>
      </c>
      <c r="E3" s="2"/>
      <c r="F3" s="1"/>
      <c r="G3" s="1"/>
      <c r="H3" s="1"/>
      <c r="I3" s="1">
        <v>4960633.7188672796</v>
      </c>
      <c r="J3" s="1">
        <v>4930792.0865972796</v>
      </c>
      <c r="K3" s="1">
        <v>4828100.9668207299</v>
      </c>
      <c r="L3" s="1">
        <v>4708880.2787189698</v>
      </c>
      <c r="M3" s="1">
        <v>4708846.9905195804</v>
      </c>
      <c r="N3" s="1">
        <v>4672690.6531354403</v>
      </c>
      <c r="O3" s="1">
        <v>4361941.5416506696</v>
      </c>
      <c r="P3" s="1">
        <v>4362120.7035612902</v>
      </c>
      <c r="Q3" s="1">
        <v>4358835.2228256902</v>
      </c>
      <c r="R3" s="1">
        <v>4343478.0316036697</v>
      </c>
      <c r="S3" s="1">
        <v>3766594.4599008299</v>
      </c>
      <c r="T3" s="1">
        <v>2384929.07429581</v>
      </c>
      <c r="U3" s="1">
        <v>2299535.6160777002</v>
      </c>
      <c r="V3" s="1">
        <v>2259901.6338975802</v>
      </c>
      <c r="W3" s="1">
        <v>2259730.9875271898</v>
      </c>
      <c r="X3" s="1">
        <v>1935765.2264004501</v>
      </c>
      <c r="Y3" s="1">
        <v>1922207.5865380401</v>
      </c>
      <c r="Z3" s="1">
        <v>1922207.5865380401</v>
      </c>
      <c r="AA3" s="1">
        <v>1922207.5865380401</v>
      </c>
      <c r="AB3" s="1">
        <v>1915789.44962267</v>
      </c>
      <c r="AC3" s="1">
        <v>10945.5968987058</v>
      </c>
      <c r="AD3" s="1">
        <v>8027.0003708177801</v>
      </c>
      <c r="AE3" s="1">
        <v>7036.4358064877697</v>
      </c>
      <c r="AF3" s="1">
        <v>7036.4358064877697</v>
      </c>
      <c r="AG3" s="1">
        <v>7036.4358064877697</v>
      </c>
      <c r="AH3" s="1"/>
      <c r="AI3" s="1"/>
      <c r="AJ3" s="1"/>
      <c r="AK3" s="1"/>
      <c r="AL3" s="1"/>
      <c r="AM3" s="1"/>
    </row>
    <row r="4" spans="1:39" x14ac:dyDescent="0.25">
      <c r="A4" s="3" t="s">
        <v>152</v>
      </c>
      <c r="B4" s="3"/>
      <c r="C4" s="4">
        <v>145597229.12949699</v>
      </c>
      <c r="D4" s="1">
        <v>2018441101.98841</v>
      </c>
      <c r="E4" s="2"/>
      <c r="F4" s="1"/>
      <c r="G4" s="1"/>
      <c r="H4" s="1"/>
      <c r="I4" s="1">
        <v>145396174.30000001</v>
      </c>
      <c r="J4" s="1">
        <v>144521516.058166</v>
      </c>
      <c r="K4" s="1">
        <v>141511639.33751601</v>
      </c>
      <c r="L4" s="1">
        <v>138017280.969253</v>
      </c>
      <c r="M4" s="1">
        <v>138016305.29212901</v>
      </c>
      <c r="N4" s="1">
        <v>136956563.04339999</v>
      </c>
      <c r="O4" s="1">
        <v>127848506.58578099</v>
      </c>
      <c r="P4" s="1">
        <v>127853757.821381</v>
      </c>
      <c r="Q4" s="1">
        <v>127757460.38102099</v>
      </c>
      <c r="R4" s="1">
        <v>127307341.10630301</v>
      </c>
      <c r="S4" s="1">
        <v>110398883.619693</v>
      </c>
      <c r="T4" s="1">
        <v>69902271.167610303</v>
      </c>
      <c r="U4" s="1">
        <v>67399388.907237306</v>
      </c>
      <c r="V4" s="1">
        <v>66237716.889538199</v>
      </c>
      <c r="W4" s="1">
        <v>66232715.244421899</v>
      </c>
      <c r="X4" s="1">
        <v>56737278.785797201</v>
      </c>
      <c r="Y4" s="1">
        <v>56339904.361429803</v>
      </c>
      <c r="Z4" s="1">
        <v>56339904.361429803</v>
      </c>
      <c r="AA4" s="1">
        <v>56339904.361429803</v>
      </c>
      <c r="AB4" s="1">
        <v>56151788.7684405</v>
      </c>
      <c r="AC4" s="1">
        <v>320815.44510106603</v>
      </c>
      <c r="AD4" s="1">
        <v>235271.38086866899</v>
      </c>
      <c r="AE4" s="1">
        <v>206237.933488157</v>
      </c>
      <c r="AF4" s="1">
        <v>206237.933488157</v>
      </c>
      <c r="AG4" s="1">
        <v>206237.933488157</v>
      </c>
      <c r="AH4" s="1"/>
      <c r="AI4" s="1"/>
      <c r="AJ4" s="1"/>
      <c r="AK4" s="1"/>
      <c r="AL4" s="1"/>
      <c r="AM4" s="1"/>
    </row>
    <row r="5" spans="1:39" x14ac:dyDescent="0.25">
      <c r="A5" s="3" t="s">
        <v>164</v>
      </c>
      <c r="B5" s="3"/>
      <c r="C5" s="4"/>
      <c r="D5" s="1"/>
      <c r="E5" s="2">
        <v>94320888</v>
      </c>
      <c r="F5" s="1">
        <v>196501850</v>
      </c>
      <c r="G5" s="1">
        <v>298671854.16339999</v>
      </c>
      <c r="H5" s="1">
        <v>408567717.98913699</v>
      </c>
      <c r="I5" s="1">
        <v>408421626.63314402</v>
      </c>
      <c r="J5" s="1">
        <v>407902518.09429801</v>
      </c>
      <c r="K5" s="1">
        <v>404322910.143933</v>
      </c>
      <c r="L5" s="1">
        <v>396930483.27650499</v>
      </c>
      <c r="M5" s="1">
        <v>396442069.33521402</v>
      </c>
      <c r="N5" s="1">
        <v>394045275.36570799</v>
      </c>
      <c r="O5" s="1">
        <v>380100452.98317301</v>
      </c>
      <c r="P5" s="1">
        <v>363557226.84731799</v>
      </c>
      <c r="Q5" s="1">
        <v>308726277.724289</v>
      </c>
      <c r="R5" s="1">
        <v>290453769.646007</v>
      </c>
      <c r="S5" s="1">
        <v>286693313.23070198</v>
      </c>
      <c r="T5" s="1">
        <v>223945430.440788</v>
      </c>
      <c r="U5" s="1">
        <v>202749960.23491299</v>
      </c>
      <c r="V5" s="1">
        <v>133493580.800935</v>
      </c>
      <c r="W5" s="1">
        <v>85854005.362470403</v>
      </c>
      <c r="X5" s="1">
        <v>84303043.957027793</v>
      </c>
      <c r="Y5" s="1">
        <v>79075629.319998205</v>
      </c>
      <c r="Z5" s="1">
        <v>65234279.466848098</v>
      </c>
      <c r="AA5" s="1">
        <v>54812889.722099602</v>
      </c>
      <c r="AB5" s="1">
        <v>16768908.787407</v>
      </c>
      <c r="AC5" s="1">
        <v>16510557.7362312</v>
      </c>
      <c r="AD5" s="1">
        <v>10180411.6646217</v>
      </c>
      <c r="AE5" s="1">
        <v>7198909.9418725502</v>
      </c>
      <c r="AF5" s="1">
        <v>4284607.19722737</v>
      </c>
      <c r="AG5" s="1"/>
      <c r="AH5" s="1"/>
      <c r="AI5" s="1"/>
      <c r="AJ5" s="1"/>
      <c r="AK5" s="1"/>
      <c r="AL5" s="1"/>
      <c r="AM5" s="1"/>
    </row>
    <row r="6" spans="1:39" x14ac:dyDescent="0.25">
      <c r="A6" s="3" t="s">
        <v>165</v>
      </c>
      <c r="B6" s="3"/>
      <c r="C6" s="4"/>
      <c r="D6" s="1"/>
      <c r="E6" s="2">
        <v>94320888</v>
      </c>
      <c r="F6" s="1">
        <v>196501850</v>
      </c>
      <c r="G6" s="1">
        <v>298671854.16339999</v>
      </c>
      <c r="H6" s="1">
        <v>408567717.98913699</v>
      </c>
      <c r="I6" s="1">
        <v>553817800.93314397</v>
      </c>
      <c r="J6" s="1">
        <v>552424034.15246403</v>
      </c>
      <c r="K6" s="1">
        <v>545834549.48144901</v>
      </c>
      <c r="L6" s="1">
        <v>534947764.245758</v>
      </c>
      <c r="M6" s="1">
        <v>534458374.627343</v>
      </c>
      <c r="N6" s="1">
        <v>531001838.40910798</v>
      </c>
      <c r="O6" s="1">
        <v>507948959.56895399</v>
      </c>
      <c r="P6" s="1">
        <v>491410984.66869903</v>
      </c>
      <c r="Q6" s="1">
        <v>436483738.10531002</v>
      </c>
      <c r="R6" s="1">
        <v>417761110.75230998</v>
      </c>
      <c r="S6" s="1">
        <v>397092196.85039502</v>
      </c>
      <c r="T6" s="1">
        <v>293847701.60839802</v>
      </c>
      <c r="U6" s="1">
        <v>270149349.14214998</v>
      </c>
      <c r="V6" s="1">
        <v>199731297.69047299</v>
      </c>
      <c r="W6" s="1">
        <v>152086720.60689199</v>
      </c>
      <c r="X6" s="1">
        <v>141040322.742825</v>
      </c>
      <c r="Y6" s="1">
        <v>135415533.68142799</v>
      </c>
      <c r="Z6" s="1">
        <v>121574183.82827801</v>
      </c>
      <c r="AA6" s="1">
        <v>111152794.083529</v>
      </c>
      <c r="AB6" s="1">
        <v>72920697.555847496</v>
      </c>
      <c r="AC6" s="1">
        <v>16831373.181332301</v>
      </c>
      <c r="AD6" s="1">
        <v>10415683.045490401</v>
      </c>
      <c r="AE6" s="1">
        <v>7405147.8753607096</v>
      </c>
      <c r="AF6" s="1">
        <v>4490845.1307155304</v>
      </c>
      <c r="AG6" s="1">
        <v>206237.933488157</v>
      </c>
      <c r="AH6" s="1"/>
      <c r="AI6" s="1"/>
      <c r="AJ6" s="1"/>
      <c r="AK6" s="1"/>
      <c r="AL6" s="1"/>
      <c r="AM6" s="1"/>
    </row>
    <row r="7" spans="1:39" x14ac:dyDescent="0.25">
      <c r="A7" s="3" t="s">
        <v>166</v>
      </c>
      <c r="B7" s="3"/>
      <c r="C7" s="4">
        <v>0</v>
      </c>
      <c r="D7" s="1">
        <v>0</v>
      </c>
      <c r="E7" s="2"/>
      <c r="F7" s="1"/>
      <c r="G7" s="1"/>
      <c r="H7" s="1"/>
      <c r="I7" s="1"/>
      <c r="J7" s="1">
        <v>29841.632269999001</v>
      </c>
      <c r="K7" s="1">
        <v>102691.119776548</v>
      </c>
      <c r="L7" s="1">
        <v>119220.68810176601</v>
      </c>
      <c r="M7" s="1">
        <v>33.288199391215997</v>
      </c>
      <c r="N7" s="1">
        <v>36156.337384139202</v>
      </c>
      <c r="O7" s="1">
        <v>310749.111484772</v>
      </c>
      <c r="P7" s="1">
        <v>-179.16191062144901</v>
      </c>
      <c r="Q7" s="1">
        <v>3285.4807355962698</v>
      </c>
      <c r="R7" s="1">
        <v>15357.191222026</v>
      </c>
      <c r="S7" s="1">
        <v>576883.57170283596</v>
      </c>
      <c r="T7" s="1">
        <v>1381665.38560502</v>
      </c>
      <c r="U7" s="1">
        <v>85393.458218117201</v>
      </c>
      <c r="V7" s="1">
        <v>39633.982180113402</v>
      </c>
      <c r="W7" s="1">
        <v>170.64637039369001</v>
      </c>
      <c r="X7" s="1">
        <v>323965.76112673897</v>
      </c>
      <c r="Y7" s="1">
        <v>13557.639862415401</v>
      </c>
      <c r="Z7" s="1"/>
      <c r="AA7" s="1"/>
      <c r="AB7" s="1">
        <v>6418.1369153631404</v>
      </c>
      <c r="AC7" s="1">
        <v>1904843.8527239701</v>
      </c>
      <c r="AD7" s="1">
        <v>2918.5965278879899</v>
      </c>
      <c r="AE7" s="1">
        <v>990.56456433000903</v>
      </c>
      <c r="AF7" s="1"/>
      <c r="AG7" s="1"/>
      <c r="AH7" s="1">
        <v>7036.4358064877697</v>
      </c>
      <c r="AI7" s="1"/>
      <c r="AJ7" s="1"/>
      <c r="AK7" s="1"/>
      <c r="AL7" s="1"/>
      <c r="AM7" s="1"/>
    </row>
    <row r="8" spans="1:39" x14ac:dyDescent="0.25">
      <c r="A8" s="3" t="s">
        <v>167</v>
      </c>
      <c r="B8" s="3"/>
      <c r="C8" s="4">
        <v>0</v>
      </c>
      <c r="D8" s="1">
        <v>0</v>
      </c>
      <c r="E8" s="2"/>
      <c r="F8" s="1"/>
      <c r="G8" s="1"/>
      <c r="H8" s="1"/>
      <c r="I8" s="1"/>
      <c r="J8" s="1">
        <v>874658.241833671</v>
      </c>
      <c r="K8" s="1">
        <v>3009876.7206506198</v>
      </c>
      <c r="L8" s="1">
        <v>3494358.3682627501</v>
      </c>
      <c r="M8" s="1">
        <v>975.67712415654205</v>
      </c>
      <c r="N8" s="1">
        <v>1059742.24872912</v>
      </c>
      <c r="O8" s="1">
        <v>9108056.4576186594</v>
      </c>
      <c r="P8" s="1">
        <v>-5251.2356003146797</v>
      </c>
      <c r="Q8" s="1">
        <v>96297.440360326698</v>
      </c>
      <c r="R8" s="1">
        <v>450119.27471758198</v>
      </c>
      <c r="S8" s="1">
        <v>16908457.4866101</v>
      </c>
      <c r="T8" s="1">
        <v>40496612.452082999</v>
      </c>
      <c r="U8" s="1">
        <v>2502882.2603730201</v>
      </c>
      <c r="V8" s="1">
        <v>1161672.0176991201</v>
      </c>
      <c r="W8" s="1">
        <v>5001.6451162390504</v>
      </c>
      <c r="X8" s="1">
        <v>9495436.4586247094</v>
      </c>
      <c r="Y8" s="1">
        <v>397374.424367395</v>
      </c>
      <c r="Z8" s="1"/>
      <c r="AA8" s="1"/>
      <c r="AB8" s="1">
        <v>188115.592989294</v>
      </c>
      <c r="AC8" s="1">
        <v>55830973.3233395</v>
      </c>
      <c r="AD8" s="1">
        <v>85544.064232396995</v>
      </c>
      <c r="AE8" s="1">
        <v>29033.447380512502</v>
      </c>
      <c r="AF8" s="1"/>
      <c r="AG8" s="1"/>
      <c r="AH8" s="1">
        <v>206237.933488157</v>
      </c>
      <c r="AI8" s="1"/>
      <c r="AJ8" s="1"/>
      <c r="AK8" s="1"/>
      <c r="AL8" s="1"/>
      <c r="AM8" s="1"/>
    </row>
    <row r="9" spans="1:39" x14ac:dyDescent="0.25">
      <c r="A9" s="5" t="s">
        <v>168</v>
      </c>
      <c r="B9" s="5"/>
      <c r="C9" s="11"/>
      <c r="D9" s="8"/>
      <c r="E9" s="14"/>
      <c r="F9" s="8"/>
      <c r="G9" s="8"/>
      <c r="H9" s="8"/>
      <c r="I9" s="8">
        <v>146091.355993156</v>
      </c>
      <c r="J9" s="8">
        <v>519108.53884627798</v>
      </c>
      <c r="K9" s="8">
        <v>3579607.9503650898</v>
      </c>
      <c r="L9" s="8">
        <v>7392426.8674276602</v>
      </c>
      <c r="M9" s="8">
        <v>488413.94129070902</v>
      </c>
      <c r="N9" s="8">
        <v>2396793.9695058502</v>
      </c>
      <c r="O9" s="8">
        <v>13944822.3825344</v>
      </c>
      <c r="P9" s="8">
        <v>16543226.1358558</v>
      </c>
      <c r="Q9" s="8">
        <v>54830949.1230288</v>
      </c>
      <c r="R9" s="8">
        <v>18272508.078281999</v>
      </c>
      <c r="S9" s="8">
        <v>3760456.4153055698</v>
      </c>
      <c r="T9" s="8">
        <v>62747882.7899132</v>
      </c>
      <c r="U9" s="8">
        <v>21195470.205876201</v>
      </c>
      <c r="V9" s="8">
        <v>69256379.433977306</v>
      </c>
      <c r="W9" s="8">
        <v>47639575.4384645</v>
      </c>
      <c r="X9" s="8">
        <v>1550961.4054427799</v>
      </c>
      <c r="Y9" s="8">
        <v>5227414.63702955</v>
      </c>
      <c r="Z9" s="8">
        <v>13841349.853150001</v>
      </c>
      <c r="AA9" s="8">
        <v>10421389.7447487</v>
      </c>
      <c r="AB9" s="8">
        <v>38043980.934692502</v>
      </c>
      <c r="AC9" s="8">
        <v>258351.05117580001</v>
      </c>
      <c r="AD9" s="8">
        <v>6330146.0716094896</v>
      </c>
      <c r="AE9" s="8">
        <v>2981501.7227491699</v>
      </c>
      <c r="AF9" s="8">
        <v>2914302.7446451802</v>
      </c>
      <c r="AG9" s="8">
        <v>4284607.19722737</v>
      </c>
      <c r="AH9" s="8"/>
      <c r="AI9" s="8"/>
      <c r="AJ9" s="8"/>
      <c r="AK9" s="8"/>
      <c r="AL9" s="1"/>
      <c r="AM9" s="1"/>
    </row>
    <row r="10" spans="1:39" x14ac:dyDescent="0.25">
      <c r="A10" s="6" t="s">
        <v>169</v>
      </c>
      <c r="B10" s="6"/>
      <c r="C10" s="12"/>
      <c r="D10" s="9"/>
      <c r="E10" s="9"/>
      <c r="F10" s="9"/>
      <c r="G10" s="9"/>
      <c r="H10" s="9"/>
      <c r="I10" s="9">
        <v>146091.355993156</v>
      </c>
      <c r="J10" s="9">
        <v>1393766.78067995</v>
      </c>
      <c r="K10" s="9">
        <v>6589484.6710157096</v>
      </c>
      <c r="L10" s="9">
        <v>10886785.2356904</v>
      </c>
      <c r="M10" s="9">
        <v>489389.61841486598</v>
      </c>
      <c r="N10" s="9">
        <v>3456536.2182349698</v>
      </c>
      <c r="O10" s="9">
        <v>23052878.840153102</v>
      </c>
      <c r="P10" s="9">
        <v>16537974.900255499</v>
      </c>
      <c r="Q10" s="9">
        <v>54927246.5633891</v>
      </c>
      <c r="R10" s="9">
        <v>18722627.352999602</v>
      </c>
      <c r="S10" s="9">
        <v>20668913.901915699</v>
      </c>
      <c r="T10" s="9">
        <v>103244495.24199601</v>
      </c>
      <c r="U10" s="9">
        <v>23698352.466249201</v>
      </c>
      <c r="V10" s="9">
        <v>70418051.451676399</v>
      </c>
      <c r="W10" s="9">
        <v>47644577.083580703</v>
      </c>
      <c r="X10" s="9">
        <v>11046397.8640675</v>
      </c>
      <c r="Y10" s="9">
        <v>5624789.0613969499</v>
      </c>
      <c r="Z10" s="9">
        <v>13841349.853150001</v>
      </c>
      <c r="AA10" s="9">
        <v>10421389.7447487</v>
      </c>
      <c r="AB10" s="9">
        <v>38232096.527681798</v>
      </c>
      <c r="AC10" s="9">
        <v>56089324.374515302</v>
      </c>
      <c r="AD10" s="9">
        <v>6415690.1358418902</v>
      </c>
      <c r="AE10" s="9">
        <v>3010535.1701296801</v>
      </c>
      <c r="AF10" s="9">
        <v>2914302.7446451802</v>
      </c>
      <c r="AG10" s="9">
        <v>4284607.19722737</v>
      </c>
      <c r="AH10" s="9">
        <v>206237.933488157</v>
      </c>
      <c r="AI10" s="9"/>
      <c r="AJ10" s="9"/>
      <c r="AK10" s="9"/>
      <c r="AL10" s="9"/>
      <c r="AM10" s="9"/>
    </row>
    <row r="11" spans="1:39" x14ac:dyDescent="0.25">
      <c r="A11" s="6"/>
      <c r="B11" s="6" t="s">
        <v>134</v>
      </c>
      <c r="C11" s="12">
        <v>3591.74968506301</v>
      </c>
      <c r="D11" s="9">
        <v>63214.794457108997</v>
      </c>
      <c r="E11" s="9"/>
      <c r="F11" s="9"/>
      <c r="G11" s="9"/>
      <c r="H11" s="9"/>
      <c r="I11" s="9">
        <v>3160.7397228554501</v>
      </c>
      <c r="J11" s="9">
        <v>3160.7397228554501</v>
      </c>
      <c r="K11" s="9">
        <v>3160.7397228554501</v>
      </c>
      <c r="L11" s="9">
        <v>3160.7397228554501</v>
      </c>
      <c r="M11" s="9">
        <v>3160.7397228554501</v>
      </c>
      <c r="N11" s="9">
        <v>3160.7397228554501</v>
      </c>
      <c r="O11" s="9">
        <v>3160.7397228554501</v>
      </c>
      <c r="P11" s="9">
        <v>3160.7397228554501</v>
      </c>
      <c r="Q11" s="9">
        <v>3160.7397228554501</v>
      </c>
      <c r="R11" s="9">
        <v>3160.7397228554501</v>
      </c>
      <c r="S11" s="9">
        <v>3160.7397228554501</v>
      </c>
      <c r="T11" s="9">
        <v>3160.7397228554501</v>
      </c>
      <c r="U11" s="9">
        <v>3160.7397228554501</v>
      </c>
      <c r="V11" s="9">
        <v>3160.7397228554501</v>
      </c>
      <c r="W11" s="9">
        <v>3160.7397228554501</v>
      </c>
      <c r="X11" s="9">
        <v>3160.7397228554501</v>
      </c>
      <c r="Y11" s="9">
        <v>3160.7397228554501</v>
      </c>
      <c r="Z11" s="9">
        <v>3160.7397228554501</v>
      </c>
      <c r="AA11" s="9">
        <v>3160.7397228554501</v>
      </c>
      <c r="AB11" s="9">
        <v>3160.7397228554501</v>
      </c>
      <c r="AC11" s="9"/>
      <c r="AD11" s="9"/>
      <c r="AE11" s="9"/>
      <c r="AF11" s="9"/>
      <c r="AG11" s="9"/>
      <c r="AH11" s="9"/>
      <c r="AI11" s="9"/>
      <c r="AJ11" s="9"/>
      <c r="AK11" s="9"/>
      <c r="AL11" s="9"/>
      <c r="AM11" s="9"/>
    </row>
    <row r="12" spans="1:39" x14ac:dyDescent="0.25">
      <c r="A12" s="6"/>
      <c r="B12" s="6" t="s">
        <v>132</v>
      </c>
      <c r="C12" s="12">
        <v>1097953.2241473999</v>
      </c>
      <c r="D12" s="9">
        <v>13389185.798228599</v>
      </c>
      <c r="E12" s="9"/>
      <c r="F12" s="9"/>
      <c r="G12" s="9"/>
      <c r="H12" s="9"/>
      <c r="I12" s="9">
        <v>1097967.1334204799</v>
      </c>
      <c r="J12" s="9">
        <v>1086713.73342048</v>
      </c>
      <c r="K12" s="9">
        <v>1068407.5751431</v>
      </c>
      <c r="L12" s="9">
        <v>1019432.61800912</v>
      </c>
      <c r="M12" s="9">
        <v>1019432.61800912</v>
      </c>
      <c r="N12" s="9">
        <v>995138.58018386096</v>
      </c>
      <c r="O12" s="9">
        <v>707259.67228105303</v>
      </c>
      <c r="P12" s="9">
        <v>707438.83419167402</v>
      </c>
      <c r="Q12" s="9">
        <v>707442.34287355701</v>
      </c>
      <c r="R12" s="9">
        <v>707443.35087355704</v>
      </c>
      <c r="S12" s="9">
        <v>665449.03298114601</v>
      </c>
      <c r="T12" s="9">
        <v>630273.16533395206</v>
      </c>
      <c r="U12" s="9">
        <v>559728.87139269197</v>
      </c>
      <c r="V12" s="9">
        <v>558582.47133044305</v>
      </c>
      <c r="W12" s="9">
        <v>558485.81133044302</v>
      </c>
      <c r="X12" s="9">
        <v>266648.55017905001</v>
      </c>
      <c r="Y12" s="9">
        <v>258335.35931872</v>
      </c>
      <c r="Z12" s="9">
        <v>258335.35931872</v>
      </c>
      <c r="AA12" s="9">
        <v>258335.35931872</v>
      </c>
      <c r="AB12" s="9">
        <v>258335.35931872</v>
      </c>
      <c r="AC12" s="9"/>
      <c r="AD12" s="9"/>
      <c r="AE12" s="9"/>
      <c r="AF12" s="9"/>
      <c r="AG12" s="9"/>
      <c r="AH12" s="9"/>
      <c r="AI12" s="9"/>
      <c r="AJ12" s="9"/>
      <c r="AK12" s="9"/>
      <c r="AL12" s="9"/>
      <c r="AM12" s="9"/>
    </row>
    <row r="13" spans="1:39" x14ac:dyDescent="0.25">
      <c r="A13" s="6"/>
      <c r="B13" s="6" t="s">
        <v>135</v>
      </c>
      <c r="C13" s="12">
        <v>44277.713783011401</v>
      </c>
      <c r="D13" s="9">
        <v>684539.30741448805</v>
      </c>
      <c r="E13" s="9"/>
      <c r="F13" s="9"/>
      <c r="G13" s="9"/>
      <c r="H13" s="9"/>
      <c r="I13" s="9">
        <v>44277.713783011401</v>
      </c>
      <c r="J13" s="9">
        <v>44277.713783011401</v>
      </c>
      <c r="K13" s="9">
        <v>44277.713783011401</v>
      </c>
      <c r="L13" s="9">
        <v>44277.713783011401</v>
      </c>
      <c r="M13" s="9">
        <v>44277.713783011401</v>
      </c>
      <c r="N13" s="9">
        <v>44277.713783011401</v>
      </c>
      <c r="O13" s="9">
        <v>44277.713783011401</v>
      </c>
      <c r="P13" s="9">
        <v>44277.713783011401</v>
      </c>
      <c r="Q13" s="9">
        <v>44277.713783011401</v>
      </c>
      <c r="R13" s="9">
        <v>42968.701434176997</v>
      </c>
      <c r="S13" s="9">
        <v>33600.644020277701</v>
      </c>
      <c r="T13" s="9">
        <v>31461.6481459555</v>
      </c>
      <c r="U13" s="9">
        <v>31461.6481459555</v>
      </c>
      <c r="V13" s="9">
        <v>31230.813136320099</v>
      </c>
      <c r="W13" s="9">
        <v>31156.8267659261</v>
      </c>
      <c r="X13" s="9">
        <v>17640.668601090201</v>
      </c>
      <c r="Y13" s="9">
        <v>17009.336094124799</v>
      </c>
      <c r="Z13" s="9">
        <v>17009.336094124799</v>
      </c>
      <c r="AA13" s="9">
        <v>17009.336094124799</v>
      </c>
      <c r="AB13" s="9">
        <v>10591.199178761501</v>
      </c>
      <c r="AC13" s="9">
        <v>3909.1610922179998</v>
      </c>
      <c r="AD13" s="9">
        <v>990.56456433000903</v>
      </c>
      <c r="AE13" s="9"/>
      <c r="AF13" s="9"/>
      <c r="AG13" s="9"/>
      <c r="AH13" s="9"/>
      <c r="AI13" s="9"/>
      <c r="AJ13" s="9"/>
      <c r="AK13" s="9"/>
      <c r="AL13" s="9"/>
      <c r="AM13" s="9"/>
    </row>
    <row r="14" spans="1:39" x14ac:dyDescent="0.25">
      <c r="A14" s="6"/>
      <c r="B14" s="6" t="s">
        <v>131</v>
      </c>
      <c r="C14" s="12">
        <v>1058181.70149926</v>
      </c>
      <c r="D14" s="9">
        <v>16770571.181767199</v>
      </c>
      <c r="E14" s="9"/>
      <c r="F14" s="9"/>
      <c r="G14" s="9"/>
      <c r="H14" s="9"/>
      <c r="I14" s="9">
        <v>1058181.70149926</v>
      </c>
      <c r="J14" s="9">
        <v>1058181.70149926</v>
      </c>
      <c r="K14" s="9">
        <v>973796.74000008998</v>
      </c>
      <c r="L14" s="9">
        <v>973796.74000008998</v>
      </c>
      <c r="M14" s="9">
        <v>973796.74000008998</v>
      </c>
      <c r="N14" s="9">
        <v>973796.74000008998</v>
      </c>
      <c r="O14" s="9">
        <v>973796.74000008998</v>
      </c>
      <c r="P14" s="9">
        <v>973796.74000008998</v>
      </c>
      <c r="Q14" s="9">
        <v>973796.74000008998</v>
      </c>
      <c r="R14" s="9">
        <v>973796.74000008998</v>
      </c>
      <c r="S14" s="9">
        <v>689436.99688480003</v>
      </c>
      <c r="T14" s="9">
        <v>689436.99688480003</v>
      </c>
      <c r="U14" s="9">
        <v>689436.99688480003</v>
      </c>
      <c r="V14" s="9">
        <v>689436.99688480003</v>
      </c>
      <c r="W14" s="9">
        <v>689436.99688480003</v>
      </c>
      <c r="X14" s="9">
        <v>683329.77486879996</v>
      </c>
      <c r="Y14" s="9">
        <v>683329.77486879996</v>
      </c>
      <c r="Z14" s="9">
        <v>683329.77486879996</v>
      </c>
      <c r="AA14" s="9">
        <v>683329.77486879996</v>
      </c>
      <c r="AB14" s="9">
        <v>683329.77486879996</v>
      </c>
      <c r="AC14" s="9"/>
      <c r="AD14" s="9"/>
      <c r="AE14" s="9"/>
      <c r="AF14" s="9"/>
      <c r="AG14" s="9"/>
      <c r="AH14" s="9"/>
      <c r="AI14" s="9"/>
      <c r="AJ14" s="9"/>
      <c r="AK14" s="9"/>
      <c r="AL14" s="9"/>
      <c r="AM14" s="9"/>
    </row>
    <row r="15" spans="1:39" x14ac:dyDescent="0.25">
      <c r="A15" s="6"/>
      <c r="B15" s="6" t="s">
        <v>130</v>
      </c>
      <c r="C15" s="12">
        <v>1553901.3556297501</v>
      </c>
      <c r="D15" s="9">
        <v>19477860.4405949</v>
      </c>
      <c r="E15" s="9"/>
      <c r="F15" s="9"/>
      <c r="G15" s="9"/>
      <c r="H15" s="9"/>
      <c r="I15" s="9">
        <v>1553901.3556297501</v>
      </c>
      <c r="J15" s="9">
        <v>1553901.3556297501</v>
      </c>
      <c r="K15" s="9">
        <v>1553901.3556297501</v>
      </c>
      <c r="L15" s="9">
        <v>1553901.3556297501</v>
      </c>
      <c r="M15" s="9">
        <v>1553901.3556297501</v>
      </c>
      <c r="N15" s="9">
        <v>1553901.3556297501</v>
      </c>
      <c r="O15" s="9">
        <v>1553901.3556297501</v>
      </c>
      <c r="P15" s="9">
        <v>1553901.3556297501</v>
      </c>
      <c r="Q15" s="9">
        <v>1553901.3556297501</v>
      </c>
      <c r="R15" s="9">
        <v>1553901.3556297501</v>
      </c>
      <c r="S15" s="9">
        <v>1553901.3556297501</v>
      </c>
      <c r="T15" s="9">
        <v>264993.947629745</v>
      </c>
      <c r="U15" s="9">
        <v>264993.947629745</v>
      </c>
      <c r="V15" s="9">
        <v>264993.947629745</v>
      </c>
      <c r="W15" s="9">
        <v>264993.947629745</v>
      </c>
      <c r="X15" s="9">
        <v>264993.947629745</v>
      </c>
      <c r="Y15" s="9">
        <v>264993.947629745</v>
      </c>
      <c r="Z15" s="9">
        <v>264993.947629745</v>
      </c>
      <c r="AA15" s="9">
        <v>264993.947629745</v>
      </c>
      <c r="AB15" s="9">
        <v>264993.947629745</v>
      </c>
      <c r="AC15" s="9"/>
      <c r="AD15" s="9"/>
      <c r="AE15" s="9"/>
      <c r="AF15" s="9"/>
      <c r="AG15" s="9"/>
      <c r="AH15" s="9"/>
      <c r="AI15" s="9"/>
      <c r="AJ15" s="9"/>
      <c r="AK15" s="9"/>
      <c r="AL15" s="9"/>
      <c r="AM15" s="9"/>
    </row>
    <row r="16" spans="1:39" x14ac:dyDescent="0.25">
      <c r="A16" s="17"/>
      <c r="B16" s="17" t="s">
        <v>133</v>
      </c>
      <c r="C16" s="19">
        <v>1151019.41140629</v>
      </c>
      <c r="D16" s="18">
        <v>17437386.515750799</v>
      </c>
      <c r="E16" s="18"/>
      <c r="F16" s="18"/>
      <c r="G16" s="18"/>
      <c r="H16" s="18"/>
      <c r="I16" s="18">
        <v>1151019.41140629</v>
      </c>
      <c r="J16" s="18">
        <v>1132431.17913629</v>
      </c>
      <c r="K16" s="18">
        <v>1132431.17913629</v>
      </c>
      <c r="L16" s="18">
        <v>1062185.4481685101</v>
      </c>
      <c r="M16" s="18">
        <v>1062152.1599691201</v>
      </c>
      <c r="N16" s="18">
        <v>1050289.86041024</v>
      </c>
      <c r="O16" s="18">
        <v>1027419.6568282699</v>
      </c>
      <c r="P16" s="18">
        <v>1027419.6568282699</v>
      </c>
      <c r="Q16" s="18">
        <v>1024130.66741079</v>
      </c>
      <c r="R16" s="18">
        <v>1010081.4805376</v>
      </c>
      <c r="S16" s="18">
        <v>768920.02725636703</v>
      </c>
      <c r="T16" s="18">
        <v>713476.91317286703</v>
      </c>
      <c r="U16" s="18">
        <v>698627.74889600999</v>
      </c>
      <c r="V16" s="18">
        <v>660371.00178778102</v>
      </c>
      <c r="W16" s="18">
        <v>660371.00178778102</v>
      </c>
      <c r="X16" s="18">
        <v>647865.88199327199</v>
      </c>
      <c r="Y16" s="18">
        <v>643252.765498152</v>
      </c>
      <c r="Z16" s="18">
        <v>643252.765498152</v>
      </c>
      <c r="AA16" s="18">
        <v>643252.765498152</v>
      </c>
      <c r="AB16" s="18">
        <v>643252.765498152</v>
      </c>
      <c r="AC16" s="18">
        <v>7036.4358064877697</v>
      </c>
      <c r="AD16" s="18">
        <v>7036.4358064877697</v>
      </c>
      <c r="AE16" s="18">
        <v>7036.4358064877697</v>
      </c>
      <c r="AF16" s="18">
        <v>7036.4358064877697</v>
      </c>
      <c r="AG16" s="18">
        <v>7036.4358064877697</v>
      </c>
      <c r="AH16" s="18"/>
      <c r="AI16" s="18"/>
      <c r="AJ16" s="18"/>
      <c r="AK16" s="18"/>
      <c r="AL16" s="1"/>
      <c r="AM16" s="1"/>
    </row>
  </sheetData>
  <pageMargins left="0.7" right="0.7" top="0.75" bottom="0.75" header="0.3" footer="0.3"/>
  <pageSetup paperSize="9" orientation="portrait" horizontalDpi="300" verticalDpi="30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A9FEA-C2B2-4EEC-A0F5-0D9D6A0FCCED}">
  <dimension ref="A1:F661"/>
  <sheetViews>
    <sheetView workbookViewId="0">
      <selection activeCell="A2" sqref="A2:F661"/>
    </sheetView>
  </sheetViews>
  <sheetFormatPr defaultColWidth="11.42578125" defaultRowHeight="15" x14ac:dyDescent="0.25"/>
  <sheetData>
    <row r="1" spans="1:6" x14ac:dyDescent="0.25">
      <c r="A1" t="s">
        <v>83</v>
      </c>
      <c r="B1" t="s">
        <v>84</v>
      </c>
      <c r="C1" t="s">
        <v>194</v>
      </c>
      <c r="D1" t="s">
        <v>41</v>
      </c>
      <c r="E1" t="s">
        <v>436</v>
      </c>
      <c r="F1" t="s">
        <v>86</v>
      </c>
    </row>
    <row r="2" spans="1:6" x14ac:dyDescent="0.25">
      <c r="A2" t="s">
        <v>122</v>
      </c>
      <c r="B2" t="s">
        <v>129</v>
      </c>
      <c r="C2" t="s">
        <v>207</v>
      </c>
      <c r="D2" t="s">
        <v>447</v>
      </c>
      <c r="E2">
        <v>4.75</v>
      </c>
      <c r="F2">
        <v>2718296.56</v>
      </c>
    </row>
    <row r="3" spans="1:6" x14ac:dyDescent="0.25">
      <c r="A3" t="s">
        <v>122</v>
      </c>
      <c r="B3" t="s">
        <v>129</v>
      </c>
      <c r="C3" t="s">
        <v>450</v>
      </c>
      <c r="D3" t="s">
        <v>451</v>
      </c>
      <c r="E3">
        <v>3.5</v>
      </c>
      <c r="F3">
        <v>616164</v>
      </c>
    </row>
    <row r="4" spans="1:6" x14ac:dyDescent="0.25">
      <c r="A4" t="s">
        <v>122</v>
      </c>
      <c r="B4" t="s">
        <v>129</v>
      </c>
      <c r="C4" t="s">
        <v>450</v>
      </c>
      <c r="D4" t="s">
        <v>452</v>
      </c>
      <c r="E4">
        <v>2</v>
      </c>
      <c r="F4">
        <v>276813</v>
      </c>
    </row>
    <row r="5" spans="1:6" x14ac:dyDescent="0.25">
      <c r="A5" t="s">
        <v>122</v>
      </c>
      <c r="B5" t="s">
        <v>129</v>
      </c>
      <c r="C5" t="s">
        <v>453</v>
      </c>
      <c r="D5" t="s">
        <v>454</v>
      </c>
      <c r="E5">
        <v>3.6</v>
      </c>
      <c r="F5">
        <v>138849</v>
      </c>
    </row>
    <row r="6" spans="1:6" x14ac:dyDescent="0.25">
      <c r="A6" t="s">
        <v>122</v>
      </c>
      <c r="B6" t="s">
        <v>129</v>
      </c>
      <c r="C6" t="s">
        <v>263</v>
      </c>
      <c r="D6" t="s">
        <v>455</v>
      </c>
      <c r="E6">
        <v>2.5</v>
      </c>
      <c r="F6">
        <v>38726</v>
      </c>
    </row>
    <row r="7" spans="1:6" x14ac:dyDescent="0.25">
      <c r="A7" t="s">
        <v>122</v>
      </c>
      <c r="B7" t="s">
        <v>129</v>
      </c>
      <c r="C7" t="s">
        <v>456</v>
      </c>
      <c r="D7" t="s">
        <v>377</v>
      </c>
      <c r="E7">
        <v>3</v>
      </c>
      <c r="F7">
        <v>33602</v>
      </c>
    </row>
    <row r="8" spans="1:6" x14ac:dyDescent="0.25">
      <c r="A8" t="s">
        <v>122</v>
      </c>
      <c r="B8" t="s">
        <v>129</v>
      </c>
      <c r="C8" t="s">
        <v>207</v>
      </c>
      <c r="D8" t="s">
        <v>457</v>
      </c>
      <c r="E8">
        <v>5.125</v>
      </c>
      <c r="F8">
        <v>23249</v>
      </c>
    </row>
    <row r="9" spans="1:6" x14ac:dyDescent="0.25">
      <c r="A9" t="s">
        <v>122</v>
      </c>
      <c r="B9" t="s">
        <v>129</v>
      </c>
      <c r="C9" t="s">
        <v>269</v>
      </c>
      <c r="D9" t="s">
        <v>458</v>
      </c>
      <c r="E9">
        <v>2</v>
      </c>
      <c r="F9">
        <v>8993.6</v>
      </c>
    </row>
    <row r="10" spans="1:6" x14ac:dyDescent="0.25">
      <c r="A10" t="s">
        <v>122</v>
      </c>
      <c r="B10" t="s">
        <v>129</v>
      </c>
      <c r="C10" t="s">
        <v>263</v>
      </c>
      <c r="D10" t="s">
        <v>459</v>
      </c>
      <c r="E10">
        <v>2.5</v>
      </c>
      <c r="F10">
        <v>1020</v>
      </c>
    </row>
    <row r="11" spans="1:6" x14ac:dyDescent="0.25">
      <c r="A11" t="s">
        <v>77</v>
      </c>
      <c r="B11" t="s">
        <v>137</v>
      </c>
      <c r="C11" t="s">
        <v>460</v>
      </c>
      <c r="D11" t="s">
        <v>461</v>
      </c>
      <c r="E11">
        <v>10</v>
      </c>
      <c r="F11">
        <v>1723871.1</v>
      </c>
    </row>
    <row r="12" spans="1:6" x14ac:dyDescent="0.25">
      <c r="A12" t="s">
        <v>77</v>
      </c>
      <c r="B12" t="s">
        <v>137</v>
      </c>
      <c r="C12" t="s">
        <v>460</v>
      </c>
      <c r="D12" t="s">
        <v>463</v>
      </c>
      <c r="E12">
        <v>10</v>
      </c>
      <c r="F12">
        <v>683134.26</v>
      </c>
    </row>
    <row r="13" spans="1:6" x14ac:dyDescent="0.25">
      <c r="A13" t="s">
        <v>77</v>
      </c>
      <c r="B13" t="s">
        <v>137</v>
      </c>
      <c r="C13" t="s">
        <v>460</v>
      </c>
      <c r="D13" t="s">
        <v>464</v>
      </c>
      <c r="E13">
        <v>10</v>
      </c>
      <c r="F13">
        <v>-136364.9</v>
      </c>
    </row>
    <row r="14" spans="1:6" x14ac:dyDescent="0.25">
      <c r="A14" t="s">
        <v>77</v>
      </c>
      <c r="B14" t="s">
        <v>137</v>
      </c>
      <c r="C14" t="s">
        <v>460</v>
      </c>
      <c r="D14" t="s">
        <v>465</v>
      </c>
      <c r="E14">
        <v>10</v>
      </c>
      <c r="F14">
        <v>27714240.100000001</v>
      </c>
    </row>
    <row r="15" spans="1:6" x14ac:dyDescent="0.25">
      <c r="A15" t="s">
        <v>77</v>
      </c>
      <c r="B15" t="s">
        <v>137</v>
      </c>
      <c r="C15" t="s">
        <v>460</v>
      </c>
      <c r="D15" t="s">
        <v>466</v>
      </c>
      <c r="E15">
        <v>10</v>
      </c>
      <c r="F15">
        <v>10078052.699999999</v>
      </c>
    </row>
    <row r="16" spans="1:6" x14ac:dyDescent="0.25">
      <c r="A16" t="s">
        <v>77</v>
      </c>
      <c r="B16" t="s">
        <v>137</v>
      </c>
      <c r="C16" t="s">
        <v>460</v>
      </c>
      <c r="D16" t="s">
        <v>467</v>
      </c>
      <c r="E16">
        <v>10</v>
      </c>
      <c r="F16">
        <v>31952875.5</v>
      </c>
    </row>
    <row r="17" spans="1:6" x14ac:dyDescent="0.25">
      <c r="A17" t="s">
        <v>77</v>
      </c>
      <c r="B17" t="s">
        <v>137</v>
      </c>
      <c r="C17" t="s">
        <v>460</v>
      </c>
      <c r="D17" t="s">
        <v>468</v>
      </c>
      <c r="E17">
        <v>10</v>
      </c>
      <c r="F17">
        <v>3384335.71</v>
      </c>
    </row>
    <row r="18" spans="1:6" x14ac:dyDescent="0.25">
      <c r="A18" t="s">
        <v>77</v>
      </c>
      <c r="B18" t="s">
        <v>137</v>
      </c>
      <c r="C18" t="s">
        <v>460</v>
      </c>
      <c r="D18" t="s">
        <v>469</v>
      </c>
      <c r="E18">
        <v>10</v>
      </c>
      <c r="F18">
        <v>11574710.4</v>
      </c>
    </row>
    <row r="19" spans="1:6" x14ac:dyDescent="0.25">
      <c r="A19" t="s">
        <v>77</v>
      </c>
      <c r="B19" t="s">
        <v>137</v>
      </c>
      <c r="C19" t="s">
        <v>460</v>
      </c>
      <c r="D19" t="s">
        <v>470</v>
      </c>
      <c r="E19">
        <v>10</v>
      </c>
      <c r="F19">
        <v>8497662.2200000007</v>
      </c>
    </row>
    <row r="20" spans="1:6" x14ac:dyDescent="0.25">
      <c r="A20" t="s">
        <v>77</v>
      </c>
      <c r="B20" t="s">
        <v>137</v>
      </c>
      <c r="C20" t="s">
        <v>460</v>
      </c>
      <c r="D20" t="s">
        <v>471</v>
      </c>
      <c r="E20">
        <v>10</v>
      </c>
      <c r="F20">
        <v>9612302.0099999998</v>
      </c>
    </row>
    <row r="21" spans="1:6" x14ac:dyDescent="0.25">
      <c r="A21" t="s">
        <v>77</v>
      </c>
      <c r="B21" t="s">
        <v>137</v>
      </c>
      <c r="C21" t="s">
        <v>460</v>
      </c>
      <c r="D21" t="s">
        <v>472</v>
      </c>
      <c r="E21">
        <v>10</v>
      </c>
      <c r="F21">
        <v>4299967.37</v>
      </c>
    </row>
    <row r="22" spans="1:6" x14ac:dyDescent="0.25">
      <c r="A22" t="s">
        <v>122</v>
      </c>
      <c r="B22" t="s">
        <v>127</v>
      </c>
      <c r="C22" t="s">
        <v>282</v>
      </c>
      <c r="D22" t="s">
        <v>342</v>
      </c>
      <c r="E22">
        <v>7</v>
      </c>
      <c r="F22">
        <v>47468175.799999997</v>
      </c>
    </row>
    <row r="23" spans="1:6" x14ac:dyDescent="0.25">
      <c r="A23" t="s">
        <v>77</v>
      </c>
      <c r="B23" t="s">
        <v>134</v>
      </c>
      <c r="C23" t="s">
        <v>207</v>
      </c>
      <c r="D23" t="s">
        <v>473</v>
      </c>
      <c r="E23">
        <v>16</v>
      </c>
      <c r="F23">
        <v>1630453.22</v>
      </c>
    </row>
    <row r="24" spans="1:6" x14ac:dyDescent="0.25">
      <c r="A24" t="s">
        <v>77</v>
      </c>
      <c r="B24" t="s">
        <v>134</v>
      </c>
      <c r="C24" t="s">
        <v>207</v>
      </c>
      <c r="D24" t="s">
        <v>474</v>
      </c>
      <c r="E24">
        <v>15</v>
      </c>
      <c r="F24">
        <v>1015127.87</v>
      </c>
    </row>
    <row r="25" spans="1:6" x14ac:dyDescent="0.25">
      <c r="A25" t="s">
        <v>77</v>
      </c>
      <c r="B25" t="s">
        <v>134</v>
      </c>
      <c r="C25" t="s">
        <v>207</v>
      </c>
      <c r="D25" t="s">
        <v>475</v>
      </c>
      <c r="E25">
        <v>18</v>
      </c>
      <c r="F25">
        <v>1276058.92</v>
      </c>
    </row>
    <row r="26" spans="1:6" x14ac:dyDescent="0.25">
      <c r="A26" t="s">
        <v>77</v>
      </c>
      <c r="B26" t="s">
        <v>134</v>
      </c>
      <c r="C26" t="s">
        <v>207</v>
      </c>
      <c r="D26" t="s">
        <v>476</v>
      </c>
      <c r="E26">
        <v>11</v>
      </c>
      <c r="F26">
        <v>488155.44300000003</v>
      </c>
    </row>
    <row r="27" spans="1:6" x14ac:dyDescent="0.25">
      <c r="A27" t="s">
        <v>77</v>
      </c>
      <c r="B27" t="s">
        <v>134</v>
      </c>
      <c r="C27" t="s">
        <v>207</v>
      </c>
      <c r="D27" t="s">
        <v>477</v>
      </c>
      <c r="E27">
        <v>25</v>
      </c>
      <c r="F27">
        <v>48107.172500000001</v>
      </c>
    </row>
    <row r="28" spans="1:6" x14ac:dyDescent="0.25">
      <c r="A28" t="s">
        <v>77</v>
      </c>
      <c r="B28" t="s">
        <v>134</v>
      </c>
      <c r="C28" t="s">
        <v>207</v>
      </c>
      <c r="D28" t="s">
        <v>478</v>
      </c>
      <c r="E28">
        <v>3</v>
      </c>
      <c r="F28">
        <v>24218.145700000001</v>
      </c>
    </row>
    <row r="29" spans="1:6" x14ac:dyDescent="0.25">
      <c r="A29" t="s">
        <v>77</v>
      </c>
      <c r="B29" t="s">
        <v>134</v>
      </c>
      <c r="C29" t="s">
        <v>207</v>
      </c>
      <c r="D29" t="s">
        <v>479</v>
      </c>
      <c r="E29">
        <v>20</v>
      </c>
      <c r="F29">
        <v>8792.7319100000004</v>
      </c>
    </row>
    <row r="30" spans="1:6" x14ac:dyDescent="0.25">
      <c r="A30" t="s">
        <v>77</v>
      </c>
      <c r="B30" t="s">
        <v>134</v>
      </c>
      <c r="C30" t="s">
        <v>207</v>
      </c>
      <c r="D30" t="s">
        <v>480</v>
      </c>
      <c r="E30">
        <v>6</v>
      </c>
      <c r="F30">
        <v>690</v>
      </c>
    </row>
    <row r="31" spans="1:6" x14ac:dyDescent="0.25">
      <c r="A31" t="s">
        <v>79</v>
      </c>
      <c r="B31" t="s">
        <v>141</v>
      </c>
      <c r="C31" t="s">
        <v>217</v>
      </c>
      <c r="D31" t="s">
        <v>481</v>
      </c>
      <c r="E31">
        <v>17</v>
      </c>
      <c r="F31">
        <v>726314.34900000005</v>
      </c>
    </row>
    <row r="32" spans="1:6" x14ac:dyDescent="0.25">
      <c r="A32" t="s">
        <v>79</v>
      </c>
      <c r="B32" t="s">
        <v>141</v>
      </c>
      <c r="C32" t="s">
        <v>217</v>
      </c>
      <c r="D32" t="s">
        <v>483</v>
      </c>
      <c r="E32">
        <v>17</v>
      </c>
      <c r="F32">
        <v>0</v>
      </c>
    </row>
    <row r="33" spans="1:6" x14ac:dyDescent="0.25">
      <c r="A33" t="s">
        <v>79</v>
      </c>
      <c r="B33" t="s">
        <v>141</v>
      </c>
      <c r="C33" t="s">
        <v>217</v>
      </c>
      <c r="D33" t="s">
        <v>484</v>
      </c>
      <c r="E33">
        <v>17</v>
      </c>
      <c r="F33">
        <v>0</v>
      </c>
    </row>
    <row r="34" spans="1:6" x14ac:dyDescent="0.25">
      <c r="A34" t="s">
        <v>79</v>
      </c>
      <c r="B34" t="s">
        <v>141</v>
      </c>
      <c r="C34" t="s">
        <v>217</v>
      </c>
      <c r="D34" t="s">
        <v>485</v>
      </c>
      <c r="E34">
        <v>17</v>
      </c>
      <c r="F34">
        <v>2217932.27</v>
      </c>
    </row>
    <row r="35" spans="1:6" x14ac:dyDescent="0.25">
      <c r="A35" t="s">
        <v>79</v>
      </c>
      <c r="B35" t="s">
        <v>141</v>
      </c>
      <c r="C35" t="s">
        <v>217</v>
      </c>
      <c r="D35" t="s">
        <v>486</v>
      </c>
      <c r="E35">
        <v>17</v>
      </c>
      <c r="F35">
        <v>0</v>
      </c>
    </row>
    <row r="36" spans="1:6" x14ac:dyDescent="0.25">
      <c r="A36" t="s">
        <v>79</v>
      </c>
      <c r="B36" t="s">
        <v>141</v>
      </c>
      <c r="C36" t="s">
        <v>217</v>
      </c>
      <c r="D36" t="s">
        <v>487</v>
      </c>
      <c r="E36">
        <v>17</v>
      </c>
      <c r="F36">
        <v>671573.973</v>
      </c>
    </row>
    <row r="37" spans="1:6" x14ac:dyDescent="0.25">
      <c r="A37" t="s">
        <v>79</v>
      </c>
      <c r="B37" t="s">
        <v>141</v>
      </c>
      <c r="C37" t="s">
        <v>217</v>
      </c>
      <c r="D37" t="s">
        <v>488</v>
      </c>
      <c r="E37">
        <v>14</v>
      </c>
      <c r="F37">
        <v>6986678.9299999997</v>
      </c>
    </row>
    <row r="38" spans="1:6" x14ac:dyDescent="0.25">
      <c r="A38" t="s">
        <v>77</v>
      </c>
      <c r="B38" t="s">
        <v>136</v>
      </c>
      <c r="C38" t="s">
        <v>207</v>
      </c>
      <c r="D38" t="s">
        <v>489</v>
      </c>
      <c r="E38">
        <v>15.32</v>
      </c>
      <c r="F38">
        <v>18761.4601</v>
      </c>
    </row>
    <row r="39" spans="1:6" x14ac:dyDescent="0.25">
      <c r="A39" t="s">
        <v>77</v>
      </c>
      <c r="B39" t="s">
        <v>136</v>
      </c>
      <c r="C39" t="s">
        <v>215</v>
      </c>
      <c r="D39" t="s">
        <v>490</v>
      </c>
      <c r="E39">
        <v>15</v>
      </c>
      <c r="F39">
        <v>0</v>
      </c>
    </row>
    <row r="40" spans="1:6" x14ac:dyDescent="0.25">
      <c r="A40" t="s">
        <v>77</v>
      </c>
      <c r="B40" t="s">
        <v>136</v>
      </c>
      <c r="C40" t="s">
        <v>267</v>
      </c>
      <c r="D40" t="s">
        <v>491</v>
      </c>
      <c r="E40">
        <v>20</v>
      </c>
      <c r="F40">
        <v>16612.027600000001</v>
      </c>
    </row>
    <row r="41" spans="1:6" x14ac:dyDescent="0.25">
      <c r="A41" t="s">
        <v>77</v>
      </c>
      <c r="B41" t="s">
        <v>136</v>
      </c>
      <c r="C41" t="s">
        <v>215</v>
      </c>
      <c r="D41" t="s">
        <v>290</v>
      </c>
      <c r="E41">
        <v>10</v>
      </c>
      <c r="F41">
        <v>15559.269</v>
      </c>
    </row>
    <row r="42" spans="1:6" x14ac:dyDescent="0.25">
      <c r="A42" t="s">
        <v>77</v>
      </c>
      <c r="B42" t="s">
        <v>136</v>
      </c>
      <c r="C42" t="s">
        <v>217</v>
      </c>
      <c r="D42" t="s">
        <v>409</v>
      </c>
      <c r="E42">
        <v>14.741183899999999</v>
      </c>
      <c r="F42">
        <v>10459.2135</v>
      </c>
    </row>
    <row r="43" spans="1:6" x14ac:dyDescent="0.25">
      <c r="A43" t="s">
        <v>77</v>
      </c>
      <c r="B43" t="s">
        <v>136</v>
      </c>
      <c r="C43" t="s">
        <v>207</v>
      </c>
      <c r="D43" t="s">
        <v>408</v>
      </c>
      <c r="E43">
        <v>15</v>
      </c>
      <c r="F43">
        <v>8700.4109100000005</v>
      </c>
    </row>
    <row r="44" spans="1:6" x14ac:dyDescent="0.25">
      <c r="A44" t="s">
        <v>77</v>
      </c>
      <c r="B44" t="s">
        <v>136</v>
      </c>
      <c r="C44" t="s">
        <v>207</v>
      </c>
      <c r="D44" t="s">
        <v>492</v>
      </c>
      <c r="E44">
        <v>11</v>
      </c>
      <c r="F44">
        <v>7602.4402600000003</v>
      </c>
    </row>
    <row r="45" spans="1:6" x14ac:dyDescent="0.25">
      <c r="A45" t="s">
        <v>77</v>
      </c>
      <c r="B45" t="s">
        <v>136</v>
      </c>
      <c r="C45" t="s">
        <v>263</v>
      </c>
      <c r="D45" t="s">
        <v>493</v>
      </c>
      <c r="E45">
        <v>12.5132192</v>
      </c>
      <c r="F45">
        <v>5156.4296999999997</v>
      </c>
    </row>
    <row r="46" spans="1:6" x14ac:dyDescent="0.25">
      <c r="A46" t="s">
        <v>77</v>
      </c>
      <c r="B46" t="s">
        <v>136</v>
      </c>
      <c r="C46" t="s">
        <v>207</v>
      </c>
      <c r="D46" t="s">
        <v>494</v>
      </c>
      <c r="E46">
        <v>19</v>
      </c>
      <c r="F46">
        <v>1722.20597</v>
      </c>
    </row>
    <row r="47" spans="1:6" x14ac:dyDescent="0.25">
      <c r="A47" t="s">
        <v>77</v>
      </c>
      <c r="B47" t="s">
        <v>136</v>
      </c>
      <c r="C47" t="s">
        <v>263</v>
      </c>
      <c r="D47" t="s">
        <v>495</v>
      </c>
      <c r="E47">
        <v>13.1792137</v>
      </c>
      <c r="F47">
        <v>901.64250000000004</v>
      </c>
    </row>
    <row r="48" spans="1:6" x14ac:dyDescent="0.25">
      <c r="A48" t="s">
        <v>78</v>
      </c>
      <c r="B48" t="s">
        <v>140</v>
      </c>
      <c r="C48" t="s">
        <v>215</v>
      </c>
      <c r="D48" t="s">
        <v>496</v>
      </c>
      <c r="E48">
        <v>15</v>
      </c>
      <c r="F48">
        <v>13941.430200000001</v>
      </c>
    </row>
    <row r="49" spans="1:6" x14ac:dyDescent="0.25">
      <c r="A49" t="s">
        <v>122</v>
      </c>
      <c r="B49" t="s">
        <v>123</v>
      </c>
      <c r="C49" t="s">
        <v>263</v>
      </c>
      <c r="D49" t="s">
        <v>263</v>
      </c>
      <c r="E49">
        <v>12.5545524</v>
      </c>
      <c r="F49">
        <v>151983400</v>
      </c>
    </row>
    <row r="50" spans="1:6" x14ac:dyDescent="0.25">
      <c r="A50" t="s">
        <v>122</v>
      </c>
      <c r="B50" t="s">
        <v>123</v>
      </c>
      <c r="C50" t="s">
        <v>263</v>
      </c>
      <c r="D50" t="s">
        <v>498</v>
      </c>
      <c r="E50">
        <v>20</v>
      </c>
      <c r="F50">
        <v>17775750.5</v>
      </c>
    </row>
    <row r="51" spans="1:6" x14ac:dyDescent="0.25">
      <c r="A51" t="s">
        <v>122</v>
      </c>
      <c r="B51" t="s">
        <v>123</v>
      </c>
      <c r="C51" t="s">
        <v>499</v>
      </c>
      <c r="D51" t="s">
        <v>207</v>
      </c>
      <c r="E51">
        <v>18.568768500000001</v>
      </c>
      <c r="F51">
        <v>11199762.9</v>
      </c>
    </row>
    <row r="52" spans="1:6" x14ac:dyDescent="0.25">
      <c r="A52" t="s">
        <v>122</v>
      </c>
      <c r="B52" t="s">
        <v>123</v>
      </c>
      <c r="C52" t="s">
        <v>499</v>
      </c>
      <c r="D52" t="s">
        <v>500</v>
      </c>
      <c r="E52">
        <v>17.7585002</v>
      </c>
      <c r="F52">
        <v>8720374.9700000007</v>
      </c>
    </row>
    <row r="53" spans="1:6" x14ac:dyDescent="0.25">
      <c r="A53" t="s">
        <v>122</v>
      </c>
      <c r="B53" t="s">
        <v>123</v>
      </c>
      <c r="C53" t="s">
        <v>499</v>
      </c>
      <c r="D53" t="s">
        <v>266</v>
      </c>
      <c r="E53">
        <v>12.8876645</v>
      </c>
      <c r="F53">
        <v>7108539.8200000003</v>
      </c>
    </row>
    <row r="54" spans="1:6" x14ac:dyDescent="0.25">
      <c r="A54" t="s">
        <v>122</v>
      </c>
      <c r="B54" t="s">
        <v>123</v>
      </c>
      <c r="C54" t="s">
        <v>499</v>
      </c>
      <c r="D54" t="s">
        <v>269</v>
      </c>
      <c r="E54">
        <v>11.3109327</v>
      </c>
      <c r="F54">
        <v>5972977.6399999997</v>
      </c>
    </row>
    <row r="55" spans="1:6" x14ac:dyDescent="0.25">
      <c r="A55" t="s">
        <v>122</v>
      </c>
      <c r="B55" t="s">
        <v>123</v>
      </c>
      <c r="C55" t="s">
        <v>499</v>
      </c>
      <c r="D55" t="s">
        <v>501</v>
      </c>
      <c r="E55">
        <v>20.975253500000001</v>
      </c>
      <c r="F55">
        <v>4729554.87</v>
      </c>
    </row>
    <row r="56" spans="1:6" x14ac:dyDescent="0.25">
      <c r="A56" t="s">
        <v>122</v>
      </c>
      <c r="B56" t="s">
        <v>123</v>
      </c>
      <c r="C56" t="s">
        <v>499</v>
      </c>
      <c r="D56" t="s">
        <v>358</v>
      </c>
      <c r="E56">
        <v>15</v>
      </c>
      <c r="F56">
        <v>4231364.1500000004</v>
      </c>
    </row>
    <row r="57" spans="1:6" x14ac:dyDescent="0.25">
      <c r="A57" t="s">
        <v>122</v>
      </c>
      <c r="B57" t="s">
        <v>123</v>
      </c>
      <c r="C57" t="s">
        <v>499</v>
      </c>
      <c r="D57" t="s">
        <v>502</v>
      </c>
      <c r="E57">
        <v>3.17652701</v>
      </c>
      <c r="F57">
        <v>716187.95499999996</v>
      </c>
    </row>
    <row r="58" spans="1:6" x14ac:dyDescent="0.25">
      <c r="A58" t="s">
        <v>122</v>
      </c>
      <c r="B58" t="s">
        <v>123</v>
      </c>
      <c r="C58" t="s">
        <v>503</v>
      </c>
      <c r="D58" t="s">
        <v>503</v>
      </c>
      <c r="E58">
        <v>10.0145801</v>
      </c>
      <c r="F58">
        <v>605357.79299999995</v>
      </c>
    </row>
    <row r="59" spans="1:6" x14ac:dyDescent="0.25">
      <c r="A59" t="s">
        <v>122</v>
      </c>
      <c r="B59" t="s">
        <v>123</v>
      </c>
      <c r="C59" t="s">
        <v>499</v>
      </c>
      <c r="D59" t="s">
        <v>271</v>
      </c>
      <c r="E59">
        <v>19.279721899999998</v>
      </c>
      <c r="F59">
        <v>398516.63900000002</v>
      </c>
    </row>
    <row r="60" spans="1:6" x14ac:dyDescent="0.25">
      <c r="A60" t="s">
        <v>122</v>
      </c>
      <c r="B60" t="s">
        <v>123</v>
      </c>
      <c r="C60" t="s">
        <v>499</v>
      </c>
      <c r="D60" t="s">
        <v>504</v>
      </c>
      <c r="E60">
        <v>9.6918132200000002</v>
      </c>
      <c r="F60">
        <v>232098.19</v>
      </c>
    </row>
    <row r="61" spans="1:6" x14ac:dyDescent="0.25">
      <c r="A61" t="s">
        <v>122</v>
      </c>
      <c r="B61" t="s">
        <v>123</v>
      </c>
      <c r="C61" t="s">
        <v>499</v>
      </c>
      <c r="D61" t="s">
        <v>505</v>
      </c>
      <c r="E61">
        <v>11</v>
      </c>
      <c r="F61">
        <v>495.97028799999998</v>
      </c>
    </row>
    <row r="62" spans="1:6" x14ac:dyDescent="0.25">
      <c r="A62" t="s">
        <v>122</v>
      </c>
      <c r="B62" t="s">
        <v>123</v>
      </c>
      <c r="C62" t="s">
        <v>362</v>
      </c>
      <c r="D62" t="s">
        <v>362</v>
      </c>
      <c r="E62">
        <v>24.529692600000001</v>
      </c>
      <c r="F62">
        <v>1109662.75</v>
      </c>
    </row>
    <row r="63" spans="1:6" x14ac:dyDescent="0.25">
      <c r="A63" t="s">
        <v>122</v>
      </c>
      <c r="B63" t="s">
        <v>123</v>
      </c>
      <c r="C63" t="s">
        <v>507</v>
      </c>
      <c r="D63" t="s">
        <v>507</v>
      </c>
      <c r="E63">
        <v>14.9603799</v>
      </c>
      <c r="F63">
        <v>478593.70799999998</v>
      </c>
    </row>
    <row r="64" spans="1:6" x14ac:dyDescent="0.25">
      <c r="A64" t="s">
        <v>122</v>
      </c>
      <c r="B64" t="s">
        <v>123</v>
      </c>
      <c r="C64" t="s">
        <v>266</v>
      </c>
      <c r="D64" t="s">
        <v>266</v>
      </c>
      <c r="E64">
        <v>13</v>
      </c>
      <c r="F64">
        <v>2557575</v>
      </c>
    </row>
    <row r="65" spans="1:6" x14ac:dyDescent="0.25">
      <c r="A65" t="s">
        <v>122</v>
      </c>
      <c r="B65" t="s">
        <v>123</v>
      </c>
      <c r="C65" t="s">
        <v>508</v>
      </c>
      <c r="D65" t="s">
        <v>508</v>
      </c>
      <c r="E65">
        <v>13.538175000000001</v>
      </c>
      <c r="F65">
        <v>36564699.899999999</v>
      </c>
    </row>
    <row r="66" spans="1:6" x14ac:dyDescent="0.25">
      <c r="A66" t="s">
        <v>122</v>
      </c>
      <c r="B66" t="s">
        <v>123</v>
      </c>
      <c r="C66" t="s">
        <v>509</v>
      </c>
      <c r="D66" t="s">
        <v>509</v>
      </c>
      <c r="E66">
        <v>13.467592700000001</v>
      </c>
      <c r="F66">
        <v>919873.97100000002</v>
      </c>
    </row>
    <row r="67" spans="1:6" x14ac:dyDescent="0.25">
      <c r="A67" t="s">
        <v>122</v>
      </c>
      <c r="B67" t="s">
        <v>123</v>
      </c>
      <c r="C67" t="s">
        <v>358</v>
      </c>
      <c r="D67" t="s">
        <v>358</v>
      </c>
      <c r="E67">
        <v>15</v>
      </c>
      <c r="F67">
        <v>374116.28899999999</v>
      </c>
    </row>
    <row r="68" spans="1:6" x14ac:dyDescent="0.25">
      <c r="A68" t="s">
        <v>122</v>
      </c>
      <c r="B68" t="s">
        <v>123</v>
      </c>
      <c r="C68" t="s">
        <v>510</v>
      </c>
      <c r="D68" t="s">
        <v>510</v>
      </c>
      <c r="E68">
        <v>14.469870999999999</v>
      </c>
      <c r="F68">
        <v>3200520.1</v>
      </c>
    </row>
    <row r="69" spans="1:6" x14ac:dyDescent="0.25">
      <c r="A69" t="s">
        <v>122</v>
      </c>
      <c r="B69" t="s">
        <v>123</v>
      </c>
      <c r="C69" t="s">
        <v>263</v>
      </c>
      <c r="D69" t="s">
        <v>263</v>
      </c>
      <c r="E69">
        <v>15</v>
      </c>
      <c r="F69">
        <v>2405651.25</v>
      </c>
    </row>
    <row r="70" spans="1:6" x14ac:dyDescent="0.25">
      <c r="A70" t="s">
        <v>122</v>
      </c>
      <c r="B70" t="s">
        <v>123</v>
      </c>
      <c r="C70" t="s">
        <v>254</v>
      </c>
      <c r="D70" t="s">
        <v>254</v>
      </c>
      <c r="E70">
        <v>13</v>
      </c>
      <c r="F70">
        <v>957140.51800000004</v>
      </c>
    </row>
    <row r="71" spans="1:6" x14ac:dyDescent="0.25">
      <c r="A71" t="s">
        <v>122</v>
      </c>
      <c r="B71" t="s">
        <v>123</v>
      </c>
      <c r="C71" t="s">
        <v>511</v>
      </c>
      <c r="D71" t="s">
        <v>511</v>
      </c>
      <c r="E71">
        <v>13.837914899999999</v>
      </c>
      <c r="F71">
        <v>221279.36799999999</v>
      </c>
    </row>
    <row r="72" spans="1:6" x14ac:dyDescent="0.25">
      <c r="A72" t="s">
        <v>122</v>
      </c>
      <c r="B72" t="s">
        <v>123</v>
      </c>
      <c r="C72" t="s">
        <v>512</v>
      </c>
      <c r="D72" t="s">
        <v>512</v>
      </c>
      <c r="E72">
        <v>10</v>
      </c>
      <c r="F72">
        <v>696046.245</v>
      </c>
    </row>
    <row r="73" spans="1:6" x14ac:dyDescent="0.25">
      <c r="A73" t="s">
        <v>122</v>
      </c>
      <c r="B73" t="s">
        <v>123</v>
      </c>
      <c r="C73" t="s">
        <v>360</v>
      </c>
      <c r="D73" t="s">
        <v>360</v>
      </c>
      <c r="E73">
        <v>13</v>
      </c>
      <c r="F73">
        <v>1943530.58</v>
      </c>
    </row>
    <row r="74" spans="1:6" x14ac:dyDescent="0.25">
      <c r="A74" t="s">
        <v>122</v>
      </c>
      <c r="B74" t="s">
        <v>125</v>
      </c>
      <c r="C74" t="s">
        <v>513</v>
      </c>
      <c r="D74" t="s">
        <v>514</v>
      </c>
      <c r="E74">
        <v>15</v>
      </c>
      <c r="F74">
        <v>63549</v>
      </c>
    </row>
    <row r="75" spans="1:6" x14ac:dyDescent="0.25">
      <c r="A75" t="s">
        <v>122</v>
      </c>
      <c r="B75" t="s">
        <v>125</v>
      </c>
      <c r="C75" t="s">
        <v>207</v>
      </c>
      <c r="D75" t="s">
        <v>516</v>
      </c>
      <c r="E75">
        <v>14.999981500000001</v>
      </c>
      <c r="F75">
        <v>812964.77</v>
      </c>
    </row>
    <row r="76" spans="1:6" x14ac:dyDescent="0.25">
      <c r="A76" t="s">
        <v>122</v>
      </c>
      <c r="B76" t="s">
        <v>125</v>
      </c>
      <c r="C76" t="s">
        <v>263</v>
      </c>
      <c r="D76" t="s">
        <v>517</v>
      </c>
      <c r="E76">
        <v>5</v>
      </c>
      <c r="F76">
        <v>6817859.3200000003</v>
      </c>
    </row>
    <row r="77" spans="1:6" x14ac:dyDescent="0.25">
      <c r="A77" t="s">
        <v>122</v>
      </c>
      <c r="B77" t="s">
        <v>125</v>
      </c>
      <c r="C77" t="s">
        <v>263</v>
      </c>
      <c r="D77" t="s">
        <v>518</v>
      </c>
      <c r="E77">
        <v>14.029451399999999</v>
      </c>
      <c r="F77">
        <v>50527589.399999999</v>
      </c>
    </row>
    <row r="78" spans="1:6" x14ac:dyDescent="0.25">
      <c r="A78" t="s">
        <v>122</v>
      </c>
      <c r="B78" t="s">
        <v>125</v>
      </c>
      <c r="C78" t="s">
        <v>263</v>
      </c>
      <c r="D78" t="s">
        <v>353</v>
      </c>
      <c r="E78">
        <v>14.3891647</v>
      </c>
      <c r="F78">
        <v>8179222.8200000003</v>
      </c>
    </row>
    <row r="79" spans="1:6" x14ac:dyDescent="0.25">
      <c r="A79" t="s">
        <v>122</v>
      </c>
      <c r="B79" t="s">
        <v>125</v>
      </c>
      <c r="C79" t="s">
        <v>263</v>
      </c>
      <c r="D79" t="s">
        <v>519</v>
      </c>
      <c r="E79">
        <v>6.8138609099999998</v>
      </c>
      <c r="F79">
        <v>60513943.5</v>
      </c>
    </row>
    <row r="80" spans="1:6" x14ac:dyDescent="0.25">
      <c r="A80" t="s">
        <v>122</v>
      </c>
      <c r="B80" t="s">
        <v>125</v>
      </c>
      <c r="C80" t="s">
        <v>263</v>
      </c>
      <c r="D80" t="s">
        <v>520</v>
      </c>
      <c r="E80">
        <v>14.9931442</v>
      </c>
      <c r="F80">
        <v>63711819.100000001</v>
      </c>
    </row>
    <row r="81" spans="1:6" x14ac:dyDescent="0.25">
      <c r="A81" t="s">
        <v>122</v>
      </c>
      <c r="B81" t="s">
        <v>125</v>
      </c>
      <c r="C81" t="s">
        <v>263</v>
      </c>
      <c r="D81" t="s">
        <v>521</v>
      </c>
      <c r="E81">
        <v>10.445764</v>
      </c>
      <c r="F81">
        <v>15162957.5</v>
      </c>
    </row>
    <row r="82" spans="1:6" x14ac:dyDescent="0.25">
      <c r="A82" t="s">
        <v>122</v>
      </c>
      <c r="B82" t="s">
        <v>125</v>
      </c>
      <c r="C82" t="s">
        <v>263</v>
      </c>
      <c r="D82" t="s">
        <v>522</v>
      </c>
      <c r="E82">
        <v>10.394151000000001</v>
      </c>
      <c r="F82">
        <v>16564784.5</v>
      </c>
    </row>
    <row r="83" spans="1:6" x14ac:dyDescent="0.25">
      <c r="A83" t="s">
        <v>77</v>
      </c>
      <c r="B83" t="s">
        <v>132</v>
      </c>
      <c r="C83" t="s">
        <v>263</v>
      </c>
      <c r="D83" t="s">
        <v>523</v>
      </c>
      <c r="E83">
        <v>5.7038558100000003</v>
      </c>
      <c r="F83">
        <v>1859374.92</v>
      </c>
    </row>
    <row r="84" spans="1:6" x14ac:dyDescent="0.25">
      <c r="A84" t="s">
        <v>77</v>
      </c>
      <c r="B84" t="s">
        <v>132</v>
      </c>
      <c r="C84" t="s">
        <v>263</v>
      </c>
      <c r="D84" t="s">
        <v>525</v>
      </c>
      <c r="E84">
        <v>5</v>
      </c>
      <c r="F84">
        <v>1137759.78</v>
      </c>
    </row>
    <row r="85" spans="1:6" x14ac:dyDescent="0.25">
      <c r="A85" t="s">
        <v>77</v>
      </c>
      <c r="B85" t="s">
        <v>132</v>
      </c>
      <c r="C85" t="s">
        <v>263</v>
      </c>
      <c r="D85" t="s">
        <v>526</v>
      </c>
      <c r="E85">
        <v>5.7038558100000003</v>
      </c>
      <c r="F85">
        <v>1003712.43</v>
      </c>
    </row>
    <row r="86" spans="1:6" x14ac:dyDescent="0.25">
      <c r="A86" t="s">
        <v>77</v>
      </c>
      <c r="B86" t="s">
        <v>132</v>
      </c>
      <c r="C86" t="s">
        <v>263</v>
      </c>
      <c r="D86" t="s">
        <v>527</v>
      </c>
      <c r="E86">
        <v>10</v>
      </c>
      <c r="F86">
        <v>827236.47400000005</v>
      </c>
    </row>
    <row r="87" spans="1:6" x14ac:dyDescent="0.25">
      <c r="A87" t="s">
        <v>77</v>
      </c>
      <c r="B87" t="s">
        <v>132</v>
      </c>
      <c r="C87" t="s">
        <v>263</v>
      </c>
      <c r="D87" t="s">
        <v>528</v>
      </c>
      <c r="E87">
        <v>5.7038558100000003</v>
      </c>
      <c r="F87">
        <v>781655.01599999995</v>
      </c>
    </row>
    <row r="88" spans="1:6" x14ac:dyDescent="0.25">
      <c r="A88" t="s">
        <v>77</v>
      </c>
      <c r="B88" t="s">
        <v>132</v>
      </c>
      <c r="C88" t="s">
        <v>263</v>
      </c>
      <c r="D88" t="s">
        <v>529</v>
      </c>
      <c r="E88">
        <v>5.7038558100000003</v>
      </c>
      <c r="F88">
        <v>681874.24300000002</v>
      </c>
    </row>
    <row r="89" spans="1:6" x14ac:dyDescent="0.25">
      <c r="A89" t="s">
        <v>77</v>
      </c>
      <c r="B89" t="s">
        <v>132</v>
      </c>
      <c r="C89" t="s">
        <v>263</v>
      </c>
      <c r="D89" t="s">
        <v>530</v>
      </c>
      <c r="E89">
        <v>10</v>
      </c>
      <c r="F89">
        <v>488576.99900000001</v>
      </c>
    </row>
    <row r="90" spans="1:6" x14ac:dyDescent="0.25">
      <c r="A90" t="s">
        <v>77</v>
      </c>
      <c r="B90" t="s">
        <v>132</v>
      </c>
      <c r="C90" t="s">
        <v>263</v>
      </c>
      <c r="D90" t="s">
        <v>531</v>
      </c>
      <c r="E90">
        <v>5.7038558100000003</v>
      </c>
      <c r="F90">
        <v>461160.63099999999</v>
      </c>
    </row>
    <row r="91" spans="1:6" x14ac:dyDescent="0.25">
      <c r="A91" t="s">
        <v>77</v>
      </c>
      <c r="B91" t="s">
        <v>132</v>
      </c>
      <c r="C91" t="s">
        <v>263</v>
      </c>
      <c r="D91" t="s">
        <v>532</v>
      </c>
      <c r="E91">
        <v>5.7038558100000003</v>
      </c>
      <c r="F91">
        <v>271600.13400000002</v>
      </c>
    </row>
    <row r="92" spans="1:6" x14ac:dyDescent="0.25">
      <c r="A92" t="s">
        <v>77</v>
      </c>
      <c r="B92" t="s">
        <v>132</v>
      </c>
      <c r="C92" t="s">
        <v>263</v>
      </c>
      <c r="D92" t="s">
        <v>533</v>
      </c>
      <c r="E92">
        <v>5.7038558100000003</v>
      </c>
      <c r="F92">
        <v>267747.45899999997</v>
      </c>
    </row>
    <row r="93" spans="1:6" x14ac:dyDescent="0.25">
      <c r="A93" t="s">
        <v>77</v>
      </c>
      <c r="B93" t="s">
        <v>132</v>
      </c>
      <c r="C93" t="s">
        <v>263</v>
      </c>
      <c r="D93" t="s">
        <v>534</v>
      </c>
      <c r="E93">
        <v>5.7038558100000003</v>
      </c>
      <c r="F93">
        <v>197589.242</v>
      </c>
    </row>
    <row r="94" spans="1:6" x14ac:dyDescent="0.25">
      <c r="A94" t="s">
        <v>77</v>
      </c>
      <c r="B94" t="s">
        <v>132</v>
      </c>
      <c r="C94" t="s">
        <v>263</v>
      </c>
      <c r="D94" t="s">
        <v>535</v>
      </c>
      <c r="E94">
        <v>10</v>
      </c>
      <c r="F94">
        <v>187512.166</v>
      </c>
    </row>
    <row r="95" spans="1:6" x14ac:dyDescent="0.25">
      <c r="A95" t="s">
        <v>77</v>
      </c>
      <c r="B95" t="s">
        <v>132</v>
      </c>
      <c r="C95" t="s">
        <v>263</v>
      </c>
      <c r="D95" t="s">
        <v>536</v>
      </c>
      <c r="E95">
        <v>3.3613445400000002</v>
      </c>
      <c r="F95">
        <v>143037.73300000001</v>
      </c>
    </row>
    <row r="96" spans="1:6" x14ac:dyDescent="0.25">
      <c r="A96" t="s">
        <v>77</v>
      </c>
      <c r="B96" t="s">
        <v>132</v>
      </c>
      <c r="C96" t="s">
        <v>263</v>
      </c>
      <c r="D96" t="s">
        <v>537</v>
      </c>
      <c r="E96">
        <v>10</v>
      </c>
      <c r="F96">
        <v>115674.47199999999</v>
      </c>
    </row>
    <row r="97" spans="1:6" x14ac:dyDescent="0.25">
      <c r="A97" t="s">
        <v>77</v>
      </c>
      <c r="B97" t="s">
        <v>132</v>
      </c>
      <c r="C97" t="s">
        <v>263</v>
      </c>
      <c r="D97" t="s">
        <v>538</v>
      </c>
      <c r="E97">
        <v>5.7038558100000003</v>
      </c>
      <c r="F97">
        <v>91860.295499999993</v>
      </c>
    </row>
    <row r="98" spans="1:6" x14ac:dyDescent="0.25">
      <c r="A98" t="s">
        <v>77</v>
      </c>
      <c r="B98" t="s">
        <v>132</v>
      </c>
      <c r="C98" t="s">
        <v>539</v>
      </c>
      <c r="D98" t="s">
        <v>540</v>
      </c>
      <c r="E98">
        <v>16</v>
      </c>
      <c r="F98">
        <v>84915.107000000004</v>
      </c>
    </row>
    <row r="99" spans="1:6" x14ac:dyDescent="0.25">
      <c r="A99" t="s">
        <v>77</v>
      </c>
      <c r="B99" t="s">
        <v>132</v>
      </c>
      <c r="C99" t="s">
        <v>539</v>
      </c>
      <c r="D99" t="s">
        <v>391</v>
      </c>
      <c r="E99">
        <v>11</v>
      </c>
      <c r="F99">
        <v>51532.086600000002</v>
      </c>
    </row>
    <row r="100" spans="1:6" x14ac:dyDescent="0.25">
      <c r="A100" t="s">
        <v>77</v>
      </c>
      <c r="B100" t="s">
        <v>132</v>
      </c>
      <c r="C100" t="s">
        <v>263</v>
      </c>
      <c r="D100" t="s">
        <v>541</v>
      </c>
      <c r="E100">
        <v>5.7038558100000003</v>
      </c>
      <c r="F100">
        <v>41581.442300000002</v>
      </c>
    </row>
    <row r="101" spans="1:6" x14ac:dyDescent="0.25">
      <c r="A101" t="s">
        <v>77</v>
      </c>
      <c r="B101" t="s">
        <v>132</v>
      </c>
      <c r="C101" t="s">
        <v>263</v>
      </c>
      <c r="D101" t="s">
        <v>542</v>
      </c>
      <c r="E101">
        <v>10</v>
      </c>
      <c r="F101">
        <v>32371.296999999999</v>
      </c>
    </row>
    <row r="102" spans="1:6" x14ac:dyDescent="0.25">
      <c r="A102" t="s">
        <v>77</v>
      </c>
      <c r="B102" t="s">
        <v>132</v>
      </c>
      <c r="C102" t="s">
        <v>263</v>
      </c>
      <c r="D102" t="s">
        <v>543</v>
      </c>
      <c r="E102">
        <v>15</v>
      </c>
      <c r="F102">
        <v>28079.616600000001</v>
      </c>
    </row>
    <row r="103" spans="1:6" x14ac:dyDescent="0.25">
      <c r="A103" t="s">
        <v>77</v>
      </c>
      <c r="B103" t="s">
        <v>132</v>
      </c>
      <c r="C103" t="s">
        <v>544</v>
      </c>
      <c r="D103" t="s">
        <v>545</v>
      </c>
      <c r="E103">
        <v>15</v>
      </c>
      <c r="F103">
        <v>25399.544600000001</v>
      </c>
    </row>
    <row r="104" spans="1:6" x14ac:dyDescent="0.25">
      <c r="A104" t="s">
        <v>77</v>
      </c>
      <c r="B104" t="s">
        <v>132</v>
      </c>
      <c r="C104" t="s">
        <v>263</v>
      </c>
      <c r="D104" t="s">
        <v>527</v>
      </c>
      <c r="E104">
        <v>10</v>
      </c>
      <c r="F104">
        <v>23475.662</v>
      </c>
    </row>
    <row r="105" spans="1:6" x14ac:dyDescent="0.25">
      <c r="A105" t="s">
        <v>77</v>
      </c>
      <c r="B105" t="s">
        <v>132</v>
      </c>
      <c r="C105" t="s">
        <v>263</v>
      </c>
      <c r="D105" t="s">
        <v>546</v>
      </c>
      <c r="E105">
        <v>3.3613445400000002</v>
      </c>
      <c r="F105">
        <v>19694.7984</v>
      </c>
    </row>
    <row r="106" spans="1:6" x14ac:dyDescent="0.25">
      <c r="A106" t="s">
        <v>77</v>
      </c>
      <c r="B106" t="s">
        <v>132</v>
      </c>
      <c r="C106" t="s">
        <v>263</v>
      </c>
      <c r="D106" t="s">
        <v>547</v>
      </c>
      <c r="E106">
        <v>3.3613445400000002</v>
      </c>
      <c r="F106">
        <v>18924.173699999999</v>
      </c>
    </row>
    <row r="107" spans="1:6" x14ac:dyDescent="0.25">
      <c r="A107" t="s">
        <v>77</v>
      </c>
      <c r="B107" t="s">
        <v>132</v>
      </c>
      <c r="C107" t="s">
        <v>548</v>
      </c>
      <c r="D107" t="s">
        <v>549</v>
      </c>
      <c r="E107">
        <v>10</v>
      </c>
      <c r="F107">
        <v>17315.492699999999</v>
      </c>
    </row>
    <row r="108" spans="1:6" x14ac:dyDescent="0.25">
      <c r="A108" t="s">
        <v>77</v>
      </c>
      <c r="B108" t="s">
        <v>132</v>
      </c>
      <c r="C108" t="s">
        <v>263</v>
      </c>
      <c r="D108" t="s">
        <v>550</v>
      </c>
      <c r="E108">
        <v>10</v>
      </c>
      <c r="F108">
        <v>17257.252199999999</v>
      </c>
    </row>
    <row r="109" spans="1:6" x14ac:dyDescent="0.25">
      <c r="A109" t="s">
        <v>77</v>
      </c>
      <c r="B109" t="s">
        <v>132</v>
      </c>
      <c r="C109" t="s">
        <v>263</v>
      </c>
      <c r="D109" t="s">
        <v>551</v>
      </c>
      <c r="E109">
        <v>3.3613445400000002</v>
      </c>
      <c r="F109">
        <v>17217.931499999999</v>
      </c>
    </row>
    <row r="110" spans="1:6" x14ac:dyDescent="0.25">
      <c r="A110" t="s">
        <v>77</v>
      </c>
      <c r="B110" t="s">
        <v>132</v>
      </c>
      <c r="C110" t="s">
        <v>500</v>
      </c>
      <c r="D110" t="s">
        <v>500</v>
      </c>
      <c r="E110">
        <v>15</v>
      </c>
      <c r="F110">
        <v>15259.354799999999</v>
      </c>
    </row>
    <row r="111" spans="1:6" x14ac:dyDescent="0.25">
      <c r="A111" t="s">
        <v>77</v>
      </c>
      <c r="B111" t="s">
        <v>132</v>
      </c>
      <c r="C111" t="s">
        <v>263</v>
      </c>
      <c r="D111" t="s">
        <v>552</v>
      </c>
      <c r="E111">
        <v>3.3613445400000002</v>
      </c>
      <c r="F111">
        <v>14138.3781</v>
      </c>
    </row>
    <row r="112" spans="1:6" x14ac:dyDescent="0.25">
      <c r="A112" t="s">
        <v>77</v>
      </c>
      <c r="B112" t="s">
        <v>132</v>
      </c>
      <c r="C112" t="s">
        <v>548</v>
      </c>
      <c r="D112" t="s">
        <v>553</v>
      </c>
      <c r="E112">
        <v>10</v>
      </c>
      <c r="F112">
        <v>13189.7968</v>
      </c>
    </row>
    <row r="113" spans="1:6" x14ac:dyDescent="0.25">
      <c r="A113" t="s">
        <v>77</v>
      </c>
      <c r="B113" t="s">
        <v>132</v>
      </c>
      <c r="C113" t="s">
        <v>263</v>
      </c>
      <c r="D113" t="s">
        <v>554</v>
      </c>
      <c r="E113">
        <v>3.3613445400000002</v>
      </c>
      <c r="F113">
        <v>9018.7972900000004</v>
      </c>
    </row>
    <row r="114" spans="1:6" x14ac:dyDescent="0.25">
      <c r="A114" t="s">
        <v>77</v>
      </c>
      <c r="B114" t="s">
        <v>132</v>
      </c>
      <c r="C114" t="s">
        <v>263</v>
      </c>
      <c r="D114" t="s">
        <v>533</v>
      </c>
      <c r="E114">
        <v>5.7038558100000003</v>
      </c>
      <c r="F114">
        <v>8331.2063999999991</v>
      </c>
    </row>
    <row r="115" spans="1:6" x14ac:dyDescent="0.25">
      <c r="A115" t="s">
        <v>77</v>
      </c>
      <c r="B115" t="s">
        <v>132</v>
      </c>
      <c r="C115" t="s">
        <v>539</v>
      </c>
      <c r="D115" t="s">
        <v>555</v>
      </c>
      <c r="E115">
        <v>2</v>
      </c>
      <c r="F115">
        <v>7759.7537400000001</v>
      </c>
    </row>
    <row r="116" spans="1:6" x14ac:dyDescent="0.25">
      <c r="A116" t="s">
        <v>77</v>
      </c>
      <c r="B116" t="s">
        <v>132</v>
      </c>
      <c r="C116" t="s">
        <v>263</v>
      </c>
      <c r="D116" t="s">
        <v>528</v>
      </c>
      <c r="E116">
        <v>5.7038558100000003</v>
      </c>
      <c r="F116">
        <v>5554.1376</v>
      </c>
    </row>
    <row r="117" spans="1:6" x14ac:dyDescent="0.25">
      <c r="A117" t="s">
        <v>77</v>
      </c>
      <c r="B117" t="s">
        <v>132</v>
      </c>
      <c r="C117" t="s">
        <v>548</v>
      </c>
      <c r="D117" t="s">
        <v>556</v>
      </c>
      <c r="E117">
        <v>10</v>
      </c>
      <c r="F117">
        <v>4875.8668500000003</v>
      </c>
    </row>
    <row r="118" spans="1:6" x14ac:dyDescent="0.25">
      <c r="A118" t="s">
        <v>77</v>
      </c>
      <c r="B118" t="s">
        <v>132</v>
      </c>
      <c r="C118" t="s">
        <v>263</v>
      </c>
      <c r="D118" t="s">
        <v>557</v>
      </c>
      <c r="E118">
        <v>4.6479200599999997</v>
      </c>
      <c r="F118">
        <v>4217.3702999999996</v>
      </c>
    </row>
    <row r="119" spans="1:6" x14ac:dyDescent="0.25">
      <c r="A119" t="s">
        <v>77</v>
      </c>
      <c r="B119" t="s">
        <v>132</v>
      </c>
      <c r="C119" t="s">
        <v>263</v>
      </c>
      <c r="D119" t="s">
        <v>558</v>
      </c>
      <c r="E119">
        <v>3.3613445400000002</v>
      </c>
      <c r="F119">
        <v>3679.6775400000001</v>
      </c>
    </row>
    <row r="120" spans="1:6" x14ac:dyDescent="0.25">
      <c r="A120" t="s">
        <v>77</v>
      </c>
      <c r="B120" t="s">
        <v>132</v>
      </c>
      <c r="C120" t="s">
        <v>263</v>
      </c>
      <c r="D120" t="s">
        <v>523</v>
      </c>
      <c r="E120">
        <v>5.7038558100000003</v>
      </c>
      <c r="F120">
        <v>3499.1066900000001</v>
      </c>
    </row>
    <row r="121" spans="1:6" x14ac:dyDescent="0.25">
      <c r="A121" t="s">
        <v>77</v>
      </c>
      <c r="B121" t="s">
        <v>132</v>
      </c>
      <c r="C121" t="s">
        <v>263</v>
      </c>
      <c r="D121" t="s">
        <v>559</v>
      </c>
      <c r="E121">
        <v>4.6479200599999997</v>
      </c>
      <c r="F121">
        <v>3319.2266300000001</v>
      </c>
    </row>
    <row r="122" spans="1:6" x14ac:dyDescent="0.25">
      <c r="A122" t="s">
        <v>77</v>
      </c>
      <c r="B122" t="s">
        <v>132</v>
      </c>
      <c r="C122" t="s">
        <v>548</v>
      </c>
      <c r="D122" t="s">
        <v>287</v>
      </c>
      <c r="E122">
        <v>2</v>
      </c>
      <c r="F122">
        <v>3132.33356</v>
      </c>
    </row>
    <row r="123" spans="1:6" x14ac:dyDescent="0.25">
      <c r="A123" t="s">
        <v>77</v>
      </c>
      <c r="B123" t="s">
        <v>132</v>
      </c>
      <c r="C123" t="s">
        <v>548</v>
      </c>
      <c r="D123" t="s">
        <v>560</v>
      </c>
      <c r="E123">
        <v>10</v>
      </c>
      <c r="F123">
        <v>1785.88202</v>
      </c>
    </row>
    <row r="124" spans="1:6" x14ac:dyDescent="0.25">
      <c r="A124" t="s">
        <v>77</v>
      </c>
      <c r="B124" t="s">
        <v>132</v>
      </c>
      <c r="C124" t="s">
        <v>263</v>
      </c>
      <c r="D124" t="s">
        <v>561</v>
      </c>
      <c r="E124">
        <v>4.6479200599999997</v>
      </c>
      <c r="F124">
        <v>1718.1878999999999</v>
      </c>
    </row>
    <row r="125" spans="1:6" x14ac:dyDescent="0.25">
      <c r="A125" t="s">
        <v>77</v>
      </c>
      <c r="B125" t="s">
        <v>132</v>
      </c>
      <c r="C125" t="s">
        <v>548</v>
      </c>
      <c r="D125" t="s">
        <v>562</v>
      </c>
      <c r="E125">
        <v>10</v>
      </c>
      <c r="F125">
        <v>1515.4696300000001</v>
      </c>
    </row>
    <row r="126" spans="1:6" x14ac:dyDescent="0.25">
      <c r="A126" t="s">
        <v>77</v>
      </c>
      <c r="B126" t="s">
        <v>132</v>
      </c>
      <c r="C126" t="s">
        <v>263</v>
      </c>
      <c r="D126" t="s">
        <v>563</v>
      </c>
      <c r="E126">
        <v>3.3613445400000002</v>
      </c>
      <c r="F126">
        <v>1405.76783</v>
      </c>
    </row>
    <row r="127" spans="1:6" x14ac:dyDescent="0.25">
      <c r="A127" t="s">
        <v>77</v>
      </c>
      <c r="B127" t="s">
        <v>132</v>
      </c>
      <c r="C127" t="s">
        <v>548</v>
      </c>
      <c r="D127" t="s">
        <v>564</v>
      </c>
      <c r="E127">
        <v>10</v>
      </c>
      <c r="F127">
        <v>936.125092</v>
      </c>
    </row>
    <row r="128" spans="1:6" x14ac:dyDescent="0.25">
      <c r="A128" t="s">
        <v>77</v>
      </c>
      <c r="B128" t="s">
        <v>132</v>
      </c>
      <c r="C128" t="s">
        <v>548</v>
      </c>
      <c r="D128" t="s">
        <v>565</v>
      </c>
      <c r="E128">
        <v>10</v>
      </c>
      <c r="F128">
        <v>571.49676299999999</v>
      </c>
    </row>
    <row r="129" spans="1:6" x14ac:dyDescent="0.25">
      <c r="A129" t="s">
        <v>77</v>
      </c>
      <c r="B129" t="s">
        <v>132</v>
      </c>
      <c r="C129" t="s">
        <v>263</v>
      </c>
      <c r="D129" t="s">
        <v>566</v>
      </c>
      <c r="E129">
        <v>10</v>
      </c>
      <c r="F129">
        <v>516.74793999999997</v>
      </c>
    </row>
    <row r="130" spans="1:6" x14ac:dyDescent="0.25">
      <c r="A130" t="s">
        <v>77</v>
      </c>
      <c r="B130" t="s">
        <v>132</v>
      </c>
      <c r="C130" t="s">
        <v>263</v>
      </c>
      <c r="D130" t="s">
        <v>567</v>
      </c>
      <c r="E130">
        <v>4.6479200599999997</v>
      </c>
      <c r="F130">
        <v>496.99650000000003</v>
      </c>
    </row>
    <row r="131" spans="1:6" x14ac:dyDescent="0.25">
      <c r="A131" t="s">
        <v>77</v>
      </c>
      <c r="B131" t="s">
        <v>132</v>
      </c>
      <c r="C131" t="s">
        <v>405</v>
      </c>
      <c r="D131" t="s">
        <v>568</v>
      </c>
      <c r="E131">
        <v>10</v>
      </c>
      <c r="F131">
        <v>476.72006699999997</v>
      </c>
    </row>
    <row r="132" spans="1:6" x14ac:dyDescent="0.25">
      <c r="A132" t="s">
        <v>77</v>
      </c>
      <c r="B132" t="s">
        <v>132</v>
      </c>
      <c r="C132" t="s">
        <v>263</v>
      </c>
      <c r="D132" t="s">
        <v>569</v>
      </c>
      <c r="E132">
        <v>3.3613445400000002</v>
      </c>
      <c r="F132">
        <v>98.076824999999999</v>
      </c>
    </row>
    <row r="133" spans="1:6" x14ac:dyDescent="0.25">
      <c r="A133" t="s">
        <v>77</v>
      </c>
      <c r="B133" t="s">
        <v>132</v>
      </c>
      <c r="C133" t="s">
        <v>405</v>
      </c>
      <c r="D133" t="s">
        <v>570</v>
      </c>
      <c r="E133">
        <v>15</v>
      </c>
      <c r="F133">
        <v>0</v>
      </c>
    </row>
    <row r="134" spans="1:6" x14ac:dyDescent="0.25">
      <c r="A134" t="s">
        <v>77</v>
      </c>
      <c r="B134" t="s">
        <v>132</v>
      </c>
      <c r="C134" t="s">
        <v>405</v>
      </c>
      <c r="D134" t="s">
        <v>568</v>
      </c>
      <c r="E134">
        <v>10</v>
      </c>
      <c r="F134">
        <v>0</v>
      </c>
    </row>
    <row r="135" spans="1:6" x14ac:dyDescent="0.25">
      <c r="A135" t="s">
        <v>77</v>
      </c>
      <c r="B135" t="s">
        <v>132</v>
      </c>
      <c r="C135" t="s">
        <v>571</v>
      </c>
      <c r="D135" t="s">
        <v>403</v>
      </c>
      <c r="E135">
        <v>20</v>
      </c>
      <c r="F135">
        <v>3776387.49</v>
      </c>
    </row>
    <row r="136" spans="1:6" x14ac:dyDescent="0.25">
      <c r="A136" t="s">
        <v>77</v>
      </c>
      <c r="B136" t="s">
        <v>132</v>
      </c>
      <c r="C136" t="s">
        <v>544</v>
      </c>
      <c r="D136" t="s">
        <v>545</v>
      </c>
      <c r="E136">
        <v>10</v>
      </c>
      <c r="F136">
        <v>2719406.57</v>
      </c>
    </row>
    <row r="137" spans="1:6" x14ac:dyDescent="0.25">
      <c r="A137" t="s">
        <v>77</v>
      </c>
      <c r="B137" t="s">
        <v>132</v>
      </c>
      <c r="C137" t="s">
        <v>571</v>
      </c>
      <c r="D137" t="s">
        <v>573</v>
      </c>
      <c r="E137">
        <v>7</v>
      </c>
      <c r="F137">
        <v>2696687.03</v>
      </c>
    </row>
    <row r="138" spans="1:6" x14ac:dyDescent="0.25">
      <c r="A138" t="s">
        <v>77</v>
      </c>
      <c r="B138" t="s">
        <v>132</v>
      </c>
      <c r="C138" t="s">
        <v>263</v>
      </c>
      <c r="D138" t="s">
        <v>527</v>
      </c>
      <c r="E138">
        <v>4.6479200599999997</v>
      </c>
      <c r="F138">
        <v>1702202.69</v>
      </c>
    </row>
    <row r="139" spans="1:6" x14ac:dyDescent="0.25">
      <c r="A139" t="s">
        <v>77</v>
      </c>
      <c r="B139" t="s">
        <v>132</v>
      </c>
      <c r="C139" t="s">
        <v>365</v>
      </c>
      <c r="D139" t="s">
        <v>574</v>
      </c>
      <c r="E139">
        <v>10</v>
      </c>
      <c r="F139">
        <v>857182.728</v>
      </c>
    </row>
    <row r="140" spans="1:6" x14ac:dyDescent="0.25">
      <c r="A140" t="s">
        <v>77</v>
      </c>
      <c r="B140" t="s">
        <v>132</v>
      </c>
      <c r="C140" t="s">
        <v>263</v>
      </c>
      <c r="D140" t="s">
        <v>529</v>
      </c>
      <c r="E140">
        <v>3.3613445400000002</v>
      </c>
      <c r="F140">
        <v>736347.44200000004</v>
      </c>
    </row>
    <row r="141" spans="1:6" x14ac:dyDescent="0.25">
      <c r="A141" t="s">
        <v>77</v>
      </c>
      <c r="B141" t="s">
        <v>132</v>
      </c>
      <c r="C141" t="s">
        <v>263</v>
      </c>
      <c r="D141" t="s">
        <v>523</v>
      </c>
      <c r="E141">
        <v>5.5</v>
      </c>
      <c r="F141">
        <v>527436.93999999994</v>
      </c>
    </row>
    <row r="142" spans="1:6" x14ac:dyDescent="0.25">
      <c r="A142" t="s">
        <v>77</v>
      </c>
      <c r="B142" t="s">
        <v>132</v>
      </c>
      <c r="C142" t="s">
        <v>263</v>
      </c>
      <c r="D142" t="s">
        <v>525</v>
      </c>
      <c r="E142">
        <v>8</v>
      </c>
      <c r="F142">
        <v>495711.95299999998</v>
      </c>
    </row>
    <row r="143" spans="1:6" x14ac:dyDescent="0.25">
      <c r="A143" t="s">
        <v>77</v>
      </c>
      <c r="B143" t="s">
        <v>132</v>
      </c>
      <c r="C143" t="s">
        <v>263</v>
      </c>
      <c r="D143" t="s">
        <v>531</v>
      </c>
      <c r="E143">
        <v>15</v>
      </c>
      <c r="F143">
        <v>486393.495</v>
      </c>
    </row>
    <row r="144" spans="1:6" x14ac:dyDescent="0.25">
      <c r="A144" t="s">
        <v>77</v>
      </c>
      <c r="B144" t="s">
        <v>132</v>
      </c>
      <c r="C144" t="s">
        <v>263</v>
      </c>
      <c r="D144" t="s">
        <v>575</v>
      </c>
      <c r="E144">
        <v>20</v>
      </c>
      <c r="F144">
        <v>398051.81400000001</v>
      </c>
    </row>
    <row r="145" spans="1:6" x14ac:dyDescent="0.25">
      <c r="A145" t="s">
        <v>77</v>
      </c>
      <c r="B145" t="s">
        <v>132</v>
      </c>
      <c r="C145" t="s">
        <v>263</v>
      </c>
      <c r="D145" t="s">
        <v>533</v>
      </c>
      <c r="E145">
        <v>18</v>
      </c>
      <c r="F145">
        <v>341162.65700000001</v>
      </c>
    </row>
    <row r="146" spans="1:6" x14ac:dyDescent="0.25">
      <c r="A146" t="s">
        <v>77</v>
      </c>
      <c r="B146" t="s">
        <v>132</v>
      </c>
      <c r="C146" t="s">
        <v>539</v>
      </c>
      <c r="D146" t="s">
        <v>555</v>
      </c>
      <c r="E146">
        <v>10</v>
      </c>
      <c r="F146">
        <v>289817.64500000002</v>
      </c>
    </row>
    <row r="147" spans="1:6" x14ac:dyDescent="0.25">
      <c r="A147" t="s">
        <v>77</v>
      </c>
      <c r="B147" t="s">
        <v>132</v>
      </c>
      <c r="C147" t="s">
        <v>263</v>
      </c>
      <c r="D147" t="s">
        <v>536</v>
      </c>
      <c r="E147">
        <v>20</v>
      </c>
      <c r="F147">
        <v>289434.93300000002</v>
      </c>
    </row>
    <row r="148" spans="1:6" x14ac:dyDescent="0.25">
      <c r="A148" t="s">
        <v>77</v>
      </c>
      <c r="B148" t="s">
        <v>132</v>
      </c>
      <c r="C148" t="s">
        <v>263</v>
      </c>
      <c r="D148" t="s">
        <v>576</v>
      </c>
      <c r="E148">
        <v>10</v>
      </c>
      <c r="F148">
        <v>261512.57699999999</v>
      </c>
    </row>
    <row r="149" spans="1:6" x14ac:dyDescent="0.25">
      <c r="A149" t="s">
        <v>77</v>
      </c>
      <c r="B149" t="s">
        <v>132</v>
      </c>
      <c r="C149" t="s">
        <v>263</v>
      </c>
      <c r="D149" t="s">
        <v>530</v>
      </c>
      <c r="E149">
        <v>10</v>
      </c>
      <c r="F149">
        <v>236203.69699999999</v>
      </c>
    </row>
    <row r="150" spans="1:6" x14ac:dyDescent="0.25">
      <c r="A150" t="s">
        <v>77</v>
      </c>
      <c r="B150" t="s">
        <v>132</v>
      </c>
      <c r="C150" t="s">
        <v>263</v>
      </c>
      <c r="D150" t="s">
        <v>534</v>
      </c>
      <c r="E150">
        <v>5.6497175100000003</v>
      </c>
      <c r="F150">
        <v>214676.62100000001</v>
      </c>
    </row>
    <row r="151" spans="1:6" x14ac:dyDescent="0.25">
      <c r="A151" t="s">
        <v>77</v>
      </c>
      <c r="B151" t="s">
        <v>132</v>
      </c>
      <c r="C151" t="s">
        <v>577</v>
      </c>
      <c r="D151" t="s">
        <v>578</v>
      </c>
      <c r="E151">
        <v>17</v>
      </c>
      <c r="F151">
        <v>196454.1</v>
      </c>
    </row>
    <row r="152" spans="1:6" x14ac:dyDescent="0.25">
      <c r="A152" t="s">
        <v>77</v>
      </c>
      <c r="B152" t="s">
        <v>132</v>
      </c>
      <c r="C152" t="s">
        <v>263</v>
      </c>
      <c r="D152" t="s">
        <v>526</v>
      </c>
      <c r="E152">
        <v>3.3613445400000002</v>
      </c>
      <c r="F152">
        <v>186739.01199999999</v>
      </c>
    </row>
    <row r="153" spans="1:6" x14ac:dyDescent="0.25">
      <c r="A153" t="s">
        <v>77</v>
      </c>
      <c r="B153" t="s">
        <v>132</v>
      </c>
      <c r="C153" t="s">
        <v>539</v>
      </c>
      <c r="D153" t="s">
        <v>540</v>
      </c>
      <c r="E153">
        <v>5.7038558100000003</v>
      </c>
      <c r="F153">
        <v>109666.789</v>
      </c>
    </row>
    <row r="154" spans="1:6" x14ac:dyDescent="0.25">
      <c r="A154" t="s">
        <v>77</v>
      </c>
      <c r="B154" t="s">
        <v>132</v>
      </c>
      <c r="C154" t="s">
        <v>263</v>
      </c>
      <c r="D154" t="s">
        <v>535</v>
      </c>
      <c r="E154">
        <v>3.3613445400000002</v>
      </c>
      <c r="F154">
        <v>105137.492</v>
      </c>
    </row>
    <row r="155" spans="1:6" x14ac:dyDescent="0.25">
      <c r="A155" t="s">
        <v>77</v>
      </c>
      <c r="B155" t="s">
        <v>132</v>
      </c>
      <c r="C155" t="s">
        <v>263</v>
      </c>
      <c r="D155" t="s">
        <v>528</v>
      </c>
      <c r="E155">
        <v>10</v>
      </c>
      <c r="F155">
        <v>70657.466400000005</v>
      </c>
    </row>
    <row r="156" spans="1:6" x14ac:dyDescent="0.25">
      <c r="A156" t="s">
        <v>77</v>
      </c>
      <c r="B156" t="s">
        <v>132</v>
      </c>
      <c r="C156" t="s">
        <v>548</v>
      </c>
      <c r="D156" t="s">
        <v>553</v>
      </c>
      <c r="E156">
        <v>15</v>
      </c>
      <c r="F156">
        <v>54149.966899999999</v>
      </c>
    </row>
    <row r="157" spans="1:6" x14ac:dyDescent="0.25">
      <c r="A157" t="s">
        <v>77</v>
      </c>
      <c r="B157" t="s">
        <v>132</v>
      </c>
      <c r="C157" t="s">
        <v>548</v>
      </c>
      <c r="D157" t="s">
        <v>549</v>
      </c>
      <c r="E157">
        <v>7</v>
      </c>
      <c r="F157">
        <v>51736.609499999999</v>
      </c>
    </row>
    <row r="158" spans="1:6" x14ac:dyDescent="0.25">
      <c r="A158" t="s">
        <v>77</v>
      </c>
      <c r="B158" t="s">
        <v>132</v>
      </c>
      <c r="C158" t="s">
        <v>263</v>
      </c>
      <c r="D158" t="s">
        <v>579</v>
      </c>
      <c r="E158">
        <v>5</v>
      </c>
      <c r="F158">
        <v>48793.348100000003</v>
      </c>
    </row>
    <row r="159" spans="1:6" x14ac:dyDescent="0.25">
      <c r="A159" t="s">
        <v>77</v>
      </c>
      <c r="B159" t="s">
        <v>132</v>
      </c>
      <c r="C159" t="s">
        <v>548</v>
      </c>
      <c r="D159" t="s">
        <v>580</v>
      </c>
      <c r="E159">
        <v>5.7038558100000003</v>
      </c>
      <c r="F159">
        <v>39708</v>
      </c>
    </row>
    <row r="160" spans="1:6" x14ac:dyDescent="0.25">
      <c r="A160" t="s">
        <v>77</v>
      </c>
      <c r="B160" t="s">
        <v>132</v>
      </c>
      <c r="C160" t="s">
        <v>405</v>
      </c>
      <c r="D160" t="s">
        <v>568</v>
      </c>
      <c r="E160">
        <v>5.7038558100000003</v>
      </c>
      <c r="F160">
        <v>34552.046199999997</v>
      </c>
    </row>
    <row r="161" spans="1:6" x14ac:dyDescent="0.25">
      <c r="A161" t="s">
        <v>77</v>
      </c>
      <c r="B161" t="s">
        <v>132</v>
      </c>
      <c r="C161" t="s">
        <v>581</v>
      </c>
      <c r="D161" t="s">
        <v>582</v>
      </c>
      <c r="E161">
        <v>5.7038558100000003</v>
      </c>
      <c r="F161">
        <v>33777.096400000002</v>
      </c>
    </row>
    <row r="162" spans="1:6" x14ac:dyDescent="0.25">
      <c r="A162" t="s">
        <v>77</v>
      </c>
      <c r="B162" t="s">
        <v>132</v>
      </c>
      <c r="C162" t="s">
        <v>263</v>
      </c>
      <c r="D162" t="s">
        <v>532</v>
      </c>
      <c r="E162">
        <v>10</v>
      </c>
      <c r="F162">
        <v>31582.320100000001</v>
      </c>
    </row>
    <row r="163" spans="1:6" x14ac:dyDescent="0.25">
      <c r="A163" t="s">
        <v>77</v>
      </c>
      <c r="B163" t="s">
        <v>132</v>
      </c>
      <c r="C163" t="s">
        <v>263</v>
      </c>
      <c r="D163" t="s">
        <v>543</v>
      </c>
      <c r="E163">
        <v>10</v>
      </c>
      <c r="F163">
        <v>24749.461299999999</v>
      </c>
    </row>
    <row r="164" spans="1:6" x14ac:dyDescent="0.25">
      <c r="A164" t="s">
        <v>77</v>
      </c>
      <c r="B164" t="s">
        <v>132</v>
      </c>
      <c r="C164" t="s">
        <v>263</v>
      </c>
      <c r="D164" t="s">
        <v>541</v>
      </c>
      <c r="E164">
        <v>11</v>
      </c>
      <c r="F164">
        <v>22863.188900000001</v>
      </c>
    </row>
    <row r="165" spans="1:6" x14ac:dyDescent="0.25">
      <c r="A165" t="s">
        <v>77</v>
      </c>
      <c r="B165" t="s">
        <v>132</v>
      </c>
      <c r="C165" t="s">
        <v>571</v>
      </c>
      <c r="D165" t="s">
        <v>426</v>
      </c>
      <c r="E165">
        <v>3.3613445400000002</v>
      </c>
      <c r="F165">
        <v>22662.716899999999</v>
      </c>
    </row>
    <row r="166" spans="1:6" x14ac:dyDescent="0.25">
      <c r="A166" t="s">
        <v>77</v>
      </c>
      <c r="B166" t="s">
        <v>132</v>
      </c>
      <c r="C166" t="s">
        <v>548</v>
      </c>
      <c r="D166" t="s">
        <v>287</v>
      </c>
      <c r="E166">
        <v>20</v>
      </c>
      <c r="F166">
        <v>21710.416799999999</v>
      </c>
    </row>
    <row r="167" spans="1:6" x14ac:dyDescent="0.25">
      <c r="A167" t="s">
        <v>77</v>
      </c>
      <c r="B167" t="s">
        <v>132</v>
      </c>
      <c r="C167" t="s">
        <v>548</v>
      </c>
      <c r="D167" t="s">
        <v>556</v>
      </c>
      <c r="E167">
        <v>3</v>
      </c>
      <c r="F167">
        <v>21361.985000000001</v>
      </c>
    </row>
    <row r="168" spans="1:6" x14ac:dyDescent="0.25">
      <c r="A168" t="s">
        <v>77</v>
      </c>
      <c r="B168" t="s">
        <v>132</v>
      </c>
      <c r="C168" t="s">
        <v>500</v>
      </c>
      <c r="D168" t="s">
        <v>500</v>
      </c>
      <c r="E168">
        <v>6</v>
      </c>
      <c r="F168">
        <v>20755.354800000001</v>
      </c>
    </row>
    <row r="169" spans="1:6" x14ac:dyDescent="0.25">
      <c r="A169" t="s">
        <v>77</v>
      </c>
      <c r="B169" t="s">
        <v>132</v>
      </c>
      <c r="C169" t="s">
        <v>583</v>
      </c>
      <c r="D169" t="s">
        <v>419</v>
      </c>
      <c r="E169">
        <v>15</v>
      </c>
      <c r="F169">
        <v>19301.6224</v>
      </c>
    </row>
    <row r="170" spans="1:6" x14ac:dyDescent="0.25">
      <c r="A170" t="s">
        <v>77</v>
      </c>
      <c r="B170" t="s">
        <v>132</v>
      </c>
      <c r="C170" t="s">
        <v>539</v>
      </c>
      <c r="D170" t="s">
        <v>391</v>
      </c>
      <c r="E170">
        <v>10</v>
      </c>
      <c r="F170">
        <v>16970.465400000001</v>
      </c>
    </row>
    <row r="171" spans="1:6" x14ac:dyDescent="0.25">
      <c r="A171" t="s">
        <v>77</v>
      </c>
      <c r="B171" t="s">
        <v>132</v>
      </c>
      <c r="C171" t="s">
        <v>581</v>
      </c>
      <c r="D171" t="s">
        <v>584</v>
      </c>
      <c r="E171">
        <v>10</v>
      </c>
      <c r="F171">
        <v>15418.2881</v>
      </c>
    </row>
    <row r="172" spans="1:6" x14ac:dyDescent="0.25">
      <c r="A172" t="s">
        <v>77</v>
      </c>
      <c r="B172" t="s">
        <v>132</v>
      </c>
      <c r="C172" t="s">
        <v>548</v>
      </c>
      <c r="D172" t="s">
        <v>564</v>
      </c>
      <c r="E172">
        <v>5.7038558100000003</v>
      </c>
      <c r="F172">
        <v>13280.9912</v>
      </c>
    </row>
    <row r="173" spans="1:6" x14ac:dyDescent="0.25">
      <c r="A173" t="s">
        <v>77</v>
      </c>
      <c r="B173" t="s">
        <v>132</v>
      </c>
      <c r="C173" t="s">
        <v>585</v>
      </c>
      <c r="D173" t="s">
        <v>585</v>
      </c>
      <c r="E173">
        <v>6</v>
      </c>
      <c r="F173">
        <v>8885.1654199999994</v>
      </c>
    </row>
    <row r="174" spans="1:6" x14ac:dyDescent="0.25">
      <c r="A174" t="s">
        <v>77</v>
      </c>
      <c r="B174" t="s">
        <v>132</v>
      </c>
      <c r="C174" t="s">
        <v>263</v>
      </c>
      <c r="D174" t="s">
        <v>537</v>
      </c>
      <c r="E174">
        <v>6.9</v>
      </c>
      <c r="F174">
        <v>7901.2031999999999</v>
      </c>
    </row>
    <row r="175" spans="1:6" x14ac:dyDescent="0.25">
      <c r="A175" t="s">
        <v>77</v>
      </c>
      <c r="B175" t="s">
        <v>132</v>
      </c>
      <c r="C175" t="s">
        <v>263</v>
      </c>
      <c r="D175" t="s">
        <v>547</v>
      </c>
      <c r="E175">
        <v>3.3613445400000002</v>
      </c>
      <c r="F175">
        <v>7519.0465400000003</v>
      </c>
    </row>
    <row r="176" spans="1:6" x14ac:dyDescent="0.25">
      <c r="A176" t="s">
        <v>77</v>
      </c>
      <c r="B176" t="s">
        <v>132</v>
      </c>
      <c r="C176" t="s">
        <v>263</v>
      </c>
      <c r="D176" t="s">
        <v>586</v>
      </c>
      <c r="E176">
        <v>16</v>
      </c>
      <c r="F176">
        <v>7375.0238099999997</v>
      </c>
    </row>
    <row r="177" spans="1:6" x14ac:dyDescent="0.25">
      <c r="A177" t="s">
        <v>77</v>
      </c>
      <c r="B177" t="s">
        <v>132</v>
      </c>
      <c r="C177" t="s">
        <v>263</v>
      </c>
      <c r="D177" t="s">
        <v>550</v>
      </c>
      <c r="E177">
        <v>10</v>
      </c>
      <c r="F177">
        <v>7274.4669199999998</v>
      </c>
    </row>
    <row r="178" spans="1:6" x14ac:dyDescent="0.25">
      <c r="A178" t="s">
        <v>77</v>
      </c>
      <c r="B178" t="s">
        <v>132</v>
      </c>
      <c r="C178" t="s">
        <v>263</v>
      </c>
      <c r="D178" t="s">
        <v>559</v>
      </c>
      <c r="E178">
        <v>5.7038558100000003</v>
      </c>
      <c r="F178">
        <v>6336.7053800000003</v>
      </c>
    </row>
    <row r="179" spans="1:6" x14ac:dyDescent="0.25">
      <c r="A179" t="s">
        <v>77</v>
      </c>
      <c r="B179" t="s">
        <v>132</v>
      </c>
      <c r="C179" t="s">
        <v>263</v>
      </c>
      <c r="D179" t="s">
        <v>587</v>
      </c>
      <c r="E179">
        <v>20</v>
      </c>
      <c r="F179">
        <v>6089.3586400000004</v>
      </c>
    </row>
    <row r="180" spans="1:6" x14ac:dyDescent="0.25">
      <c r="A180" t="s">
        <v>77</v>
      </c>
      <c r="B180" t="s">
        <v>132</v>
      </c>
      <c r="C180" t="s">
        <v>544</v>
      </c>
      <c r="D180" t="s">
        <v>428</v>
      </c>
      <c r="E180">
        <v>15</v>
      </c>
      <c r="F180">
        <v>6025.9912700000004</v>
      </c>
    </row>
    <row r="181" spans="1:6" x14ac:dyDescent="0.25">
      <c r="A181" t="s">
        <v>77</v>
      </c>
      <c r="B181" t="s">
        <v>132</v>
      </c>
      <c r="C181" t="s">
        <v>581</v>
      </c>
      <c r="D181" t="s">
        <v>423</v>
      </c>
      <c r="E181">
        <v>2</v>
      </c>
      <c r="F181">
        <v>5836.5249999999996</v>
      </c>
    </row>
    <row r="182" spans="1:6" x14ac:dyDescent="0.25">
      <c r="A182" t="s">
        <v>77</v>
      </c>
      <c r="B182" t="s">
        <v>132</v>
      </c>
      <c r="C182" t="s">
        <v>263</v>
      </c>
      <c r="D182" t="s">
        <v>546</v>
      </c>
      <c r="E182">
        <v>10</v>
      </c>
      <c r="F182">
        <v>5595.9750000000004</v>
      </c>
    </row>
    <row r="183" spans="1:6" x14ac:dyDescent="0.25">
      <c r="A183" t="s">
        <v>77</v>
      </c>
      <c r="B183" t="s">
        <v>132</v>
      </c>
      <c r="C183" t="s">
        <v>263</v>
      </c>
      <c r="D183" t="s">
        <v>588</v>
      </c>
      <c r="E183">
        <v>3.3613445400000002</v>
      </c>
      <c r="F183">
        <v>5435.0117300000002</v>
      </c>
    </row>
    <row r="184" spans="1:6" x14ac:dyDescent="0.25">
      <c r="A184" t="s">
        <v>77</v>
      </c>
      <c r="B184" t="s">
        <v>132</v>
      </c>
      <c r="C184" t="s">
        <v>263</v>
      </c>
      <c r="D184" t="s">
        <v>558</v>
      </c>
      <c r="E184">
        <v>4.6479200599999997</v>
      </c>
      <c r="F184">
        <v>4495.2761700000001</v>
      </c>
    </row>
    <row r="185" spans="1:6" x14ac:dyDescent="0.25">
      <c r="A185" t="s">
        <v>77</v>
      </c>
      <c r="B185" t="s">
        <v>132</v>
      </c>
      <c r="C185" t="s">
        <v>263</v>
      </c>
      <c r="D185" t="s">
        <v>542</v>
      </c>
      <c r="E185">
        <v>10</v>
      </c>
      <c r="F185">
        <v>4375.3453900000004</v>
      </c>
    </row>
    <row r="186" spans="1:6" x14ac:dyDescent="0.25">
      <c r="A186" t="s">
        <v>77</v>
      </c>
      <c r="B186" t="s">
        <v>132</v>
      </c>
      <c r="C186" t="s">
        <v>263</v>
      </c>
      <c r="D186" t="s">
        <v>552</v>
      </c>
      <c r="E186">
        <v>3.3613445400000002</v>
      </c>
      <c r="F186">
        <v>2999.0499</v>
      </c>
    </row>
    <row r="187" spans="1:6" x14ac:dyDescent="0.25">
      <c r="A187" t="s">
        <v>77</v>
      </c>
      <c r="B187" t="s">
        <v>132</v>
      </c>
      <c r="C187" t="s">
        <v>263</v>
      </c>
      <c r="D187" t="s">
        <v>554</v>
      </c>
      <c r="E187">
        <v>3.3613445400000002</v>
      </c>
      <c r="F187">
        <v>2174.03629</v>
      </c>
    </row>
    <row r="188" spans="1:6" x14ac:dyDescent="0.25">
      <c r="A188" t="s">
        <v>77</v>
      </c>
      <c r="B188" t="s">
        <v>132</v>
      </c>
      <c r="C188" t="s">
        <v>263</v>
      </c>
      <c r="D188" t="s">
        <v>536</v>
      </c>
      <c r="E188">
        <v>6</v>
      </c>
      <c r="F188">
        <v>2024.6662799999999</v>
      </c>
    </row>
    <row r="189" spans="1:6" x14ac:dyDescent="0.25">
      <c r="A189" t="s">
        <v>77</v>
      </c>
      <c r="B189" t="s">
        <v>132</v>
      </c>
      <c r="C189" t="s">
        <v>263</v>
      </c>
      <c r="D189" t="s">
        <v>561</v>
      </c>
      <c r="E189">
        <v>5</v>
      </c>
      <c r="F189">
        <v>1980.8860500000001</v>
      </c>
    </row>
    <row r="190" spans="1:6" x14ac:dyDescent="0.25">
      <c r="A190" t="s">
        <v>77</v>
      </c>
      <c r="B190" t="s">
        <v>132</v>
      </c>
      <c r="C190" t="s">
        <v>589</v>
      </c>
      <c r="D190" t="s">
        <v>429</v>
      </c>
      <c r="E190">
        <v>15</v>
      </c>
      <c r="F190">
        <v>1747.62267</v>
      </c>
    </row>
    <row r="191" spans="1:6" x14ac:dyDescent="0.25">
      <c r="A191" t="s">
        <v>77</v>
      </c>
      <c r="B191" t="s">
        <v>132</v>
      </c>
      <c r="C191" t="s">
        <v>548</v>
      </c>
      <c r="D191" t="s">
        <v>562</v>
      </c>
      <c r="E191">
        <v>10</v>
      </c>
      <c r="F191">
        <v>1530.8420599999999</v>
      </c>
    </row>
    <row r="192" spans="1:6" x14ac:dyDescent="0.25">
      <c r="A192" t="s">
        <v>77</v>
      </c>
      <c r="B192" t="s">
        <v>132</v>
      </c>
      <c r="C192" t="s">
        <v>263</v>
      </c>
      <c r="D192" t="s">
        <v>566</v>
      </c>
      <c r="E192">
        <v>4.6479200599999997</v>
      </c>
      <c r="F192">
        <v>944.79780000000005</v>
      </c>
    </row>
    <row r="193" spans="1:6" x14ac:dyDescent="0.25">
      <c r="A193" t="s">
        <v>77</v>
      </c>
      <c r="B193" t="s">
        <v>132</v>
      </c>
      <c r="C193" t="s">
        <v>263</v>
      </c>
      <c r="D193" t="s">
        <v>563</v>
      </c>
      <c r="E193">
        <v>5.5</v>
      </c>
      <c r="F193">
        <v>937.17854999999997</v>
      </c>
    </row>
    <row r="194" spans="1:6" x14ac:dyDescent="0.25">
      <c r="A194" t="s">
        <v>77</v>
      </c>
      <c r="B194" t="s">
        <v>132</v>
      </c>
      <c r="C194" t="s">
        <v>548</v>
      </c>
      <c r="D194" t="s">
        <v>560</v>
      </c>
      <c r="E194">
        <v>15</v>
      </c>
      <c r="F194">
        <v>892.94100800000001</v>
      </c>
    </row>
    <row r="195" spans="1:6" x14ac:dyDescent="0.25">
      <c r="A195" t="s">
        <v>77</v>
      </c>
      <c r="B195" t="s">
        <v>132</v>
      </c>
      <c r="C195" t="s">
        <v>583</v>
      </c>
      <c r="D195" t="s">
        <v>590</v>
      </c>
      <c r="E195">
        <v>5.7038558100000003</v>
      </c>
      <c r="F195">
        <v>732</v>
      </c>
    </row>
    <row r="196" spans="1:6" x14ac:dyDescent="0.25">
      <c r="A196" t="s">
        <v>77</v>
      </c>
      <c r="B196" t="s">
        <v>132</v>
      </c>
      <c r="C196" t="s">
        <v>263</v>
      </c>
      <c r="D196" t="s">
        <v>591</v>
      </c>
      <c r="E196">
        <v>3.3613445400000002</v>
      </c>
      <c r="F196">
        <v>556.65224999999998</v>
      </c>
    </row>
    <row r="197" spans="1:6" x14ac:dyDescent="0.25">
      <c r="A197" t="s">
        <v>77</v>
      </c>
      <c r="B197" t="s">
        <v>132</v>
      </c>
      <c r="C197" t="s">
        <v>263</v>
      </c>
      <c r="D197" t="s">
        <v>557</v>
      </c>
      <c r="E197">
        <v>10</v>
      </c>
      <c r="F197">
        <v>465.04672499999998</v>
      </c>
    </row>
    <row r="198" spans="1:6" x14ac:dyDescent="0.25">
      <c r="A198" t="s">
        <v>77</v>
      </c>
      <c r="B198" t="s">
        <v>132</v>
      </c>
      <c r="C198" t="s">
        <v>571</v>
      </c>
      <c r="D198" t="s">
        <v>592</v>
      </c>
      <c r="E198">
        <v>2</v>
      </c>
      <c r="F198">
        <v>453.084632</v>
      </c>
    </row>
    <row r="199" spans="1:6" x14ac:dyDescent="0.25">
      <c r="A199" t="s">
        <v>77</v>
      </c>
      <c r="B199" t="s">
        <v>132</v>
      </c>
      <c r="C199" t="s">
        <v>548</v>
      </c>
      <c r="D199" t="s">
        <v>565</v>
      </c>
      <c r="E199">
        <v>16</v>
      </c>
      <c r="F199">
        <v>428.62257199999999</v>
      </c>
    </row>
    <row r="200" spans="1:6" x14ac:dyDescent="0.25">
      <c r="A200" t="s">
        <v>77</v>
      </c>
      <c r="B200" t="s">
        <v>132</v>
      </c>
      <c r="C200" t="s">
        <v>263</v>
      </c>
      <c r="D200" t="s">
        <v>593</v>
      </c>
      <c r="E200">
        <v>4.6479200599999997</v>
      </c>
      <c r="F200">
        <v>422.88839999999999</v>
      </c>
    </row>
    <row r="201" spans="1:6" x14ac:dyDescent="0.25">
      <c r="A201" t="s">
        <v>77</v>
      </c>
      <c r="B201" t="s">
        <v>132</v>
      </c>
      <c r="C201" t="s">
        <v>263</v>
      </c>
      <c r="D201" t="s">
        <v>594</v>
      </c>
      <c r="E201">
        <v>5.7038558100000003</v>
      </c>
      <c r="F201">
        <v>420.9975</v>
      </c>
    </row>
    <row r="202" spans="1:6" x14ac:dyDescent="0.25">
      <c r="A202" t="s">
        <v>77</v>
      </c>
      <c r="B202" t="s">
        <v>132</v>
      </c>
      <c r="C202" t="s">
        <v>263</v>
      </c>
      <c r="D202" t="s">
        <v>567</v>
      </c>
      <c r="E202">
        <v>4.6479200599999997</v>
      </c>
      <c r="F202">
        <v>418.89704999999998</v>
      </c>
    </row>
    <row r="203" spans="1:6" x14ac:dyDescent="0.25">
      <c r="A203" t="s">
        <v>77</v>
      </c>
      <c r="B203" t="s">
        <v>132</v>
      </c>
      <c r="C203" t="s">
        <v>263</v>
      </c>
      <c r="D203" t="s">
        <v>595</v>
      </c>
      <c r="E203">
        <v>20</v>
      </c>
      <c r="F203">
        <v>403.99497600000001</v>
      </c>
    </row>
    <row r="204" spans="1:6" x14ac:dyDescent="0.25">
      <c r="A204" t="s">
        <v>77</v>
      </c>
      <c r="B204" t="s">
        <v>132</v>
      </c>
      <c r="C204" t="s">
        <v>263</v>
      </c>
      <c r="D204" t="s">
        <v>569</v>
      </c>
      <c r="E204">
        <v>10</v>
      </c>
      <c r="F204">
        <v>352.48752000000002</v>
      </c>
    </row>
    <row r="205" spans="1:6" x14ac:dyDescent="0.25">
      <c r="A205" t="s">
        <v>77</v>
      </c>
      <c r="B205" t="s">
        <v>132</v>
      </c>
      <c r="C205" t="s">
        <v>548</v>
      </c>
      <c r="D205" t="s">
        <v>553</v>
      </c>
      <c r="E205">
        <v>15</v>
      </c>
      <c r="F205">
        <v>213.957617</v>
      </c>
    </row>
    <row r="206" spans="1:6" x14ac:dyDescent="0.25">
      <c r="A206" t="s">
        <v>77</v>
      </c>
      <c r="B206" t="s">
        <v>132</v>
      </c>
      <c r="C206" t="s">
        <v>571</v>
      </c>
      <c r="D206" t="s">
        <v>403</v>
      </c>
      <c r="E206">
        <v>20</v>
      </c>
      <c r="F206">
        <v>143.56445299999999</v>
      </c>
    </row>
    <row r="207" spans="1:6" x14ac:dyDescent="0.25">
      <c r="A207" t="s">
        <v>77</v>
      </c>
      <c r="B207" t="s">
        <v>132</v>
      </c>
      <c r="C207" t="s">
        <v>263</v>
      </c>
      <c r="D207" t="s">
        <v>596</v>
      </c>
      <c r="E207">
        <v>10</v>
      </c>
      <c r="F207">
        <v>124.944086</v>
      </c>
    </row>
    <row r="208" spans="1:6" x14ac:dyDescent="0.25">
      <c r="A208" t="s">
        <v>77</v>
      </c>
      <c r="B208" t="s">
        <v>132</v>
      </c>
      <c r="C208" t="s">
        <v>571</v>
      </c>
      <c r="D208" t="s">
        <v>597</v>
      </c>
      <c r="E208">
        <v>10</v>
      </c>
      <c r="F208">
        <v>121.248</v>
      </c>
    </row>
    <row r="209" spans="1:6" x14ac:dyDescent="0.25">
      <c r="A209" t="s">
        <v>77</v>
      </c>
      <c r="B209" t="s">
        <v>132</v>
      </c>
      <c r="C209" t="s">
        <v>598</v>
      </c>
      <c r="D209" t="s">
        <v>599</v>
      </c>
      <c r="E209">
        <v>5.7038558100000003</v>
      </c>
      <c r="F209">
        <v>0</v>
      </c>
    </row>
    <row r="210" spans="1:6" x14ac:dyDescent="0.25">
      <c r="A210" t="s">
        <v>77</v>
      </c>
      <c r="B210" t="s">
        <v>132</v>
      </c>
      <c r="C210" t="s">
        <v>598</v>
      </c>
      <c r="D210" t="s">
        <v>600</v>
      </c>
      <c r="E210">
        <v>15</v>
      </c>
      <c r="F210">
        <v>0</v>
      </c>
    </row>
    <row r="211" spans="1:6" x14ac:dyDescent="0.25">
      <c r="A211" t="s">
        <v>77</v>
      </c>
      <c r="B211" t="s">
        <v>132</v>
      </c>
      <c r="C211" t="s">
        <v>548</v>
      </c>
      <c r="D211" t="s">
        <v>601</v>
      </c>
      <c r="E211">
        <v>5</v>
      </c>
      <c r="F211">
        <v>0</v>
      </c>
    </row>
    <row r="212" spans="1:6" x14ac:dyDescent="0.25">
      <c r="A212" t="s">
        <v>77</v>
      </c>
      <c r="B212" t="s">
        <v>132</v>
      </c>
      <c r="C212" t="s">
        <v>548</v>
      </c>
      <c r="D212" t="s">
        <v>602</v>
      </c>
      <c r="E212">
        <v>20</v>
      </c>
      <c r="F212">
        <v>0</v>
      </c>
    </row>
    <row r="213" spans="1:6" x14ac:dyDescent="0.25">
      <c r="A213" t="s">
        <v>77</v>
      </c>
      <c r="B213" t="s">
        <v>132</v>
      </c>
      <c r="C213" t="s">
        <v>288</v>
      </c>
      <c r="D213" t="s">
        <v>288</v>
      </c>
      <c r="E213">
        <v>10</v>
      </c>
      <c r="F213">
        <v>0</v>
      </c>
    </row>
    <row r="214" spans="1:6" x14ac:dyDescent="0.25">
      <c r="A214" t="s">
        <v>77</v>
      </c>
      <c r="B214" t="s">
        <v>132</v>
      </c>
      <c r="C214" t="s">
        <v>603</v>
      </c>
      <c r="D214" t="s">
        <v>424</v>
      </c>
      <c r="E214">
        <v>1.93931097</v>
      </c>
      <c r="F214">
        <v>0</v>
      </c>
    </row>
    <row r="215" spans="1:6" x14ac:dyDescent="0.25">
      <c r="A215" t="s">
        <v>77</v>
      </c>
      <c r="B215" t="s">
        <v>132</v>
      </c>
      <c r="C215" t="s">
        <v>604</v>
      </c>
      <c r="D215" t="s">
        <v>605</v>
      </c>
      <c r="E215">
        <v>5.7038558100000003</v>
      </c>
      <c r="F215">
        <v>0</v>
      </c>
    </row>
    <row r="216" spans="1:6" x14ac:dyDescent="0.25">
      <c r="A216" t="s">
        <v>77</v>
      </c>
      <c r="B216" t="s">
        <v>132</v>
      </c>
      <c r="C216" t="s">
        <v>598</v>
      </c>
      <c r="D216" t="s">
        <v>417</v>
      </c>
      <c r="E216">
        <v>3.3613445400000002</v>
      </c>
      <c r="F216">
        <v>0</v>
      </c>
    </row>
    <row r="217" spans="1:6" x14ac:dyDescent="0.25">
      <c r="A217" t="s">
        <v>77</v>
      </c>
      <c r="B217" t="s">
        <v>132</v>
      </c>
      <c r="C217" t="s">
        <v>405</v>
      </c>
      <c r="D217" t="s">
        <v>570</v>
      </c>
      <c r="E217">
        <v>12</v>
      </c>
      <c r="F217">
        <v>0</v>
      </c>
    </row>
    <row r="218" spans="1:6" x14ac:dyDescent="0.25">
      <c r="A218" t="s">
        <v>77</v>
      </c>
      <c r="B218" t="s">
        <v>132</v>
      </c>
      <c r="C218" t="s">
        <v>598</v>
      </c>
      <c r="D218" t="s">
        <v>606</v>
      </c>
      <c r="E218">
        <v>16</v>
      </c>
      <c r="F218">
        <v>0</v>
      </c>
    </row>
    <row r="219" spans="1:6" x14ac:dyDescent="0.25">
      <c r="A219" t="s">
        <v>77</v>
      </c>
      <c r="B219" t="s">
        <v>132</v>
      </c>
      <c r="C219" t="s">
        <v>607</v>
      </c>
      <c r="D219" t="s">
        <v>608</v>
      </c>
      <c r="E219">
        <v>15</v>
      </c>
      <c r="F219">
        <v>0</v>
      </c>
    </row>
    <row r="220" spans="1:6" x14ac:dyDescent="0.25">
      <c r="A220" t="s">
        <v>77</v>
      </c>
      <c r="B220" t="s">
        <v>132</v>
      </c>
      <c r="C220" t="s">
        <v>609</v>
      </c>
      <c r="D220" t="s">
        <v>610</v>
      </c>
      <c r="E220">
        <v>25</v>
      </c>
      <c r="F220">
        <v>0</v>
      </c>
    </row>
    <row r="221" spans="1:6" x14ac:dyDescent="0.25">
      <c r="A221" t="s">
        <v>77</v>
      </c>
      <c r="B221" t="s">
        <v>132</v>
      </c>
      <c r="C221" t="s">
        <v>609</v>
      </c>
      <c r="D221" t="s">
        <v>611</v>
      </c>
      <c r="E221">
        <v>15</v>
      </c>
      <c r="F221">
        <v>0</v>
      </c>
    </row>
    <row r="222" spans="1:6" x14ac:dyDescent="0.25">
      <c r="A222" t="s">
        <v>77</v>
      </c>
      <c r="B222" t="s">
        <v>132</v>
      </c>
      <c r="C222" t="s">
        <v>598</v>
      </c>
      <c r="D222" t="s">
        <v>612</v>
      </c>
      <c r="E222">
        <v>10</v>
      </c>
      <c r="F222">
        <v>0</v>
      </c>
    </row>
    <row r="223" spans="1:6" x14ac:dyDescent="0.25">
      <c r="A223" t="s">
        <v>77</v>
      </c>
      <c r="B223" t="s">
        <v>132</v>
      </c>
      <c r="C223" t="s">
        <v>427</v>
      </c>
      <c r="D223" t="s">
        <v>427</v>
      </c>
      <c r="E223">
        <v>1</v>
      </c>
      <c r="F223">
        <v>0</v>
      </c>
    </row>
    <row r="224" spans="1:6" x14ac:dyDescent="0.25">
      <c r="A224" t="s">
        <v>77</v>
      </c>
      <c r="B224" t="s">
        <v>132</v>
      </c>
      <c r="C224" t="s">
        <v>263</v>
      </c>
      <c r="D224" t="s">
        <v>613</v>
      </c>
      <c r="E224">
        <v>6.8410262299999998</v>
      </c>
      <c r="F224">
        <v>55585.6495</v>
      </c>
    </row>
    <row r="225" spans="1:6" x14ac:dyDescent="0.25">
      <c r="A225" t="s">
        <v>77</v>
      </c>
      <c r="B225" t="s">
        <v>132</v>
      </c>
      <c r="C225" t="s">
        <v>263</v>
      </c>
      <c r="D225" t="s">
        <v>615</v>
      </c>
      <c r="E225">
        <v>8.40336134</v>
      </c>
      <c r="F225">
        <v>599.76</v>
      </c>
    </row>
    <row r="226" spans="1:6" x14ac:dyDescent="0.25">
      <c r="A226" t="s">
        <v>77</v>
      </c>
      <c r="B226" t="s">
        <v>132</v>
      </c>
      <c r="C226" t="s">
        <v>263</v>
      </c>
      <c r="D226" t="s">
        <v>616</v>
      </c>
      <c r="E226">
        <v>11.619800100000001</v>
      </c>
      <c r="F226">
        <v>19305.77</v>
      </c>
    </row>
    <row r="227" spans="1:6" x14ac:dyDescent="0.25">
      <c r="A227" t="s">
        <v>77</v>
      </c>
      <c r="B227" t="s">
        <v>132</v>
      </c>
      <c r="C227" t="s">
        <v>207</v>
      </c>
      <c r="D227" t="s">
        <v>617</v>
      </c>
      <c r="E227">
        <v>5</v>
      </c>
      <c r="F227">
        <v>3184.7312200000001</v>
      </c>
    </row>
    <row r="228" spans="1:6" x14ac:dyDescent="0.25">
      <c r="A228" t="s">
        <v>77</v>
      </c>
      <c r="B228" t="s">
        <v>132</v>
      </c>
      <c r="C228" t="s">
        <v>500</v>
      </c>
      <c r="D228" t="s">
        <v>618</v>
      </c>
      <c r="E228">
        <v>10</v>
      </c>
      <c r="F228">
        <v>13382.158100000001</v>
      </c>
    </row>
    <row r="229" spans="1:6" x14ac:dyDescent="0.25">
      <c r="A229" t="s">
        <v>77</v>
      </c>
      <c r="B229" t="s">
        <v>132</v>
      </c>
      <c r="C229" t="s">
        <v>263</v>
      </c>
      <c r="D229" t="s">
        <v>620</v>
      </c>
      <c r="E229">
        <v>2.3575937300000001</v>
      </c>
      <c r="F229">
        <v>7980.3910800000003</v>
      </c>
    </row>
    <row r="230" spans="1:6" x14ac:dyDescent="0.25">
      <c r="A230" t="s">
        <v>77</v>
      </c>
      <c r="B230" t="s">
        <v>132</v>
      </c>
      <c r="C230" t="s">
        <v>207</v>
      </c>
      <c r="D230" t="s">
        <v>621</v>
      </c>
      <c r="E230">
        <v>25</v>
      </c>
      <c r="F230">
        <v>1790.7475899999999</v>
      </c>
    </row>
    <row r="231" spans="1:6" x14ac:dyDescent="0.25">
      <c r="A231" t="s">
        <v>77</v>
      </c>
      <c r="B231" t="s">
        <v>132</v>
      </c>
      <c r="C231" t="s">
        <v>207</v>
      </c>
      <c r="D231" t="s">
        <v>622</v>
      </c>
      <c r="E231">
        <v>15</v>
      </c>
      <c r="F231">
        <v>1725.2</v>
      </c>
    </row>
    <row r="232" spans="1:6" x14ac:dyDescent="0.25">
      <c r="A232" t="s">
        <v>77</v>
      </c>
      <c r="B232" t="s">
        <v>132</v>
      </c>
      <c r="C232" t="s">
        <v>571</v>
      </c>
      <c r="D232" t="s">
        <v>403</v>
      </c>
      <c r="E232">
        <v>15</v>
      </c>
      <c r="F232">
        <v>699.56671500000004</v>
      </c>
    </row>
    <row r="233" spans="1:6" x14ac:dyDescent="0.25">
      <c r="A233" t="s">
        <v>77</v>
      </c>
      <c r="B233" t="s">
        <v>132</v>
      </c>
      <c r="C233" t="s">
        <v>263</v>
      </c>
      <c r="D233" t="s">
        <v>623</v>
      </c>
      <c r="E233">
        <v>10</v>
      </c>
      <c r="F233">
        <v>665.72</v>
      </c>
    </row>
    <row r="234" spans="1:6" x14ac:dyDescent="0.25">
      <c r="A234" t="s">
        <v>77</v>
      </c>
      <c r="B234" t="s">
        <v>132</v>
      </c>
      <c r="C234" t="s">
        <v>263</v>
      </c>
      <c r="D234" t="s">
        <v>624</v>
      </c>
      <c r="E234">
        <v>17</v>
      </c>
      <c r="F234">
        <v>422.23500000000001</v>
      </c>
    </row>
    <row r="235" spans="1:6" x14ac:dyDescent="0.25">
      <c r="A235" t="s">
        <v>77</v>
      </c>
      <c r="B235" t="s">
        <v>132</v>
      </c>
      <c r="C235" t="s">
        <v>577</v>
      </c>
      <c r="D235" t="s">
        <v>577</v>
      </c>
      <c r="E235">
        <v>15</v>
      </c>
      <c r="F235">
        <v>417.1</v>
      </c>
    </row>
    <row r="236" spans="1:6" x14ac:dyDescent="0.25">
      <c r="A236" t="s">
        <v>77</v>
      </c>
      <c r="B236" t="s">
        <v>132</v>
      </c>
      <c r="C236" t="s">
        <v>263</v>
      </c>
      <c r="D236" t="s">
        <v>625</v>
      </c>
      <c r="E236">
        <v>6.9</v>
      </c>
      <c r="F236">
        <v>293.10315600000001</v>
      </c>
    </row>
    <row r="237" spans="1:6" x14ac:dyDescent="0.25">
      <c r="A237" t="s">
        <v>77</v>
      </c>
      <c r="B237" t="s">
        <v>132</v>
      </c>
      <c r="C237" t="s">
        <v>207</v>
      </c>
      <c r="D237" t="s">
        <v>626</v>
      </c>
      <c r="E237">
        <v>20</v>
      </c>
      <c r="F237">
        <v>171.88235299999999</v>
      </c>
    </row>
    <row r="238" spans="1:6" x14ac:dyDescent="0.25">
      <c r="A238" t="s">
        <v>77</v>
      </c>
      <c r="B238" t="s">
        <v>132</v>
      </c>
      <c r="C238" t="s">
        <v>548</v>
      </c>
      <c r="D238" t="s">
        <v>627</v>
      </c>
      <c r="E238">
        <v>10</v>
      </c>
      <c r="F238">
        <v>22.05</v>
      </c>
    </row>
    <row r="239" spans="1:6" x14ac:dyDescent="0.25">
      <c r="A239" t="s">
        <v>77</v>
      </c>
      <c r="B239" t="s">
        <v>132</v>
      </c>
      <c r="C239" t="s">
        <v>548</v>
      </c>
      <c r="D239" t="s">
        <v>628</v>
      </c>
      <c r="E239">
        <v>19</v>
      </c>
      <c r="F239">
        <v>21.376000000000001</v>
      </c>
    </row>
    <row r="240" spans="1:6" x14ac:dyDescent="0.25">
      <c r="A240" t="s">
        <v>77</v>
      </c>
      <c r="B240" t="s">
        <v>132</v>
      </c>
      <c r="C240" t="s">
        <v>548</v>
      </c>
      <c r="D240" t="s">
        <v>629</v>
      </c>
      <c r="E240">
        <v>15</v>
      </c>
      <c r="F240">
        <v>0</v>
      </c>
    </row>
    <row r="241" spans="1:6" x14ac:dyDescent="0.25">
      <c r="A241" t="s">
        <v>77</v>
      </c>
      <c r="B241" t="s">
        <v>132</v>
      </c>
      <c r="C241" t="s">
        <v>598</v>
      </c>
      <c r="D241" t="s">
        <v>417</v>
      </c>
      <c r="E241">
        <v>15</v>
      </c>
      <c r="F241">
        <v>0</v>
      </c>
    </row>
    <row r="242" spans="1:6" x14ac:dyDescent="0.25">
      <c r="A242" t="s">
        <v>77</v>
      </c>
      <c r="B242" t="s">
        <v>132</v>
      </c>
      <c r="C242" t="s">
        <v>571</v>
      </c>
      <c r="D242" t="s">
        <v>592</v>
      </c>
      <c r="E242">
        <v>20</v>
      </c>
      <c r="F242">
        <v>0</v>
      </c>
    </row>
    <row r="243" spans="1:6" x14ac:dyDescent="0.25">
      <c r="A243" t="s">
        <v>122</v>
      </c>
      <c r="B243" t="s">
        <v>128</v>
      </c>
      <c r="C243" t="s">
        <v>282</v>
      </c>
      <c r="D243" t="s">
        <v>630</v>
      </c>
      <c r="E243">
        <v>17.399999999999999</v>
      </c>
      <c r="F243">
        <v>22410491.199999999</v>
      </c>
    </row>
    <row r="244" spans="1:6" x14ac:dyDescent="0.25">
      <c r="A244" t="s">
        <v>77</v>
      </c>
      <c r="B244" t="s">
        <v>135</v>
      </c>
      <c r="C244" t="s">
        <v>207</v>
      </c>
      <c r="D244" t="s">
        <v>489</v>
      </c>
      <c r="E244">
        <v>14.025110400000001</v>
      </c>
      <c r="F244">
        <v>594385.85499999998</v>
      </c>
    </row>
    <row r="245" spans="1:6" x14ac:dyDescent="0.25">
      <c r="A245" t="s">
        <v>77</v>
      </c>
      <c r="B245" t="s">
        <v>135</v>
      </c>
      <c r="C245" t="s">
        <v>263</v>
      </c>
      <c r="D245" t="s">
        <v>493</v>
      </c>
      <c r="E245">
        <v>14.5135089</v>
      </c>
      <c r="F245">
        <v>584839.19400000002</v>
      </c>
    </row>
    <row r="246" spans="1:6" x14ac:dyDescent="0.25">
      <c r="A246" t="s">
        <v>77</v>
      </c>
      <c r="B246" t="s">
        <v>135</v>
      </c>
      <c r="C246" t="s">
        <v>267</v>
      </c>
      <c r="D246" t="s">
        <v>491</v>
      </c>
      <c r="E246">
        <v>19.619055400000001</v>
      </c>
      <c r="F246">
        <v>82574.649000000005</v>
      </c>
    </row>
    <row r="247" spans="1:6" x14ac:dyDescent="0.25">
      <c r="A247" t="s">
        <v>77</v>
      </c>
      <c r="B247" t="s">
        <v>135</v>
      </c>
      <c r="C247" t="s">
        <v>207</v>
      </c>
      <c r="D247" t="s">
        <v>494</v>
      </c>
      <c r="E247">
        <v>19</v>
      </c>
      <c r="F247">
        <v>54368.114399999999</v>
      </c>
    </row>
    <row r="248" spans="1:6" x14ac:dyDescent="0.25">
      <c r="A248" t="s">
        <v>77</v>
      </c>
      <c r="B248" t="s">
        <v>135</v>
      </c>
      <c r="C248" t="s">
        <v>217</v>
      </c>
      <c r="D248" t="s">
        <v>409</v>
      </c>
      <c r="E248">
        <v>14.9479457</v>
      </c>
      <c r="F248">
        <v>48992.528200000001</v>
      </c>
    </row>
    <row r="249" spans="1:6" x14ac:dyDescent="0.25">
      <c r="A249" t="s">
        <v>77</v>
      </c>
      <c r="B249" t="s">
        <v>135</v>
      </c>
      <c r="C249" t="s">
        <v>263</v>
      </c>
      <c r="D249" t="s">
        <v>495</v>
      </c>
      <c r="E249">
        <v>10.9253807</v>
      </c>
      <c r="F249">
        <v>61796.085599999999</v>
      </c>
    </row>
    <row r="250" spans="1:6" x14ac:dyDescent="0.25">
      <c r="A250" t="s">
        <v>77</v>
      </c>
      <c r="B250" t="s">
        <v>135</v>
      </c>
      <c r="C250" t="s">
        <v>267</v>
      </c>
      <c r="D250" t="s">
        <v>632</v>
      </c>
      <c r="E250">
        <v>21.101092000000001</v>
      </c>
      <c r="F250">
        <v>56028.008900000001</v>
      </c>
    </row>
    <row r="251" spans="1:6" x14ac:dyDescent="0.25">
      <c r="A251" t="s">
        <v>77</v>
      </c>
      <c r="B251" t="s">
        <v>135</v>
      </c>
      <c r="C251" t="s">
        <v>207</v>
      </c>
      <c r="D251" t="s">
        <v>492</v>
      </c>
      <c r="E251">
        <v>10.631759199999999</v>
      </c>
      <c r="F251">
        <v>47076.612000000001</v>
      </c>
    </row>
    <row r="252" spans="1:6" x14ac:dyDescent="0.25">
      <c r="A252" t="s">
        <v>77</v>
      </c>
      <c r="B252" t="s">
        <v>135</v>
      </c>
      <c r="C252" t="s">
        <v>263</v>
      </c>
      <c r="D252" t="s">
        <v>633</v>
      </c>
      <c r="E252">
        <v>8</v>
      </c>
      <c r="F252">
        <v>30623.415799999999</v>
      </c>
    </row>
    <row r="253" spans="1:6" x14ac:dyDescent="0.25">
      <c r="A253" t="s">
        <v>77</v>
      </c>
      <c r="B253" t="s">
        <v>135</v>
      </c>
      <c r="C253" t="s">
        <v>207</v>
      </c>
      <c r="D253" t="s">
        <v>634</v>
      </c>
      <c r="E253">
        <v>15</v>
      </c>
      <c r="F253">
        <v>19378.9823</v>
      </c>
    </row>
    <row r="254" spans="1:6" x14ac:dyDescent="0.25">
      <c r="A254" t="s">
        <v>77</v>
      </c>
      <c r="B254" t="s">
        <v>135</v>
      </c>
      <c r="C254" t="s">
        <v>267</v>
      </c>
      <c r="D254" t="s">
        <v>425</v>
      </c>
      <c r="E254">
        <v>19.6908396</v>
      </c>
      <c r="F254">
        <v>13305.591899999999</v>
      </c>
    </row>
    <row r="255" spans="1:6" x14ac:dyDescent="0.25">
      <c r="A255" t="s">
        <v>77</v>
      </c>
      <c r="B255" t="s">
        <v>135</v>
      </c>
      <c r="C255" t="s">
        <v>215</v>
      </c>
      <c r="D255" t="s">
        <v>290</v>
      </c>
      <c r="E255">
        <v>11.4836443</v>
      </c>
      <c r="F255">
        <v>12839.052900000001</v>
      </c>
    </row>
    <row r="256" spans="1:6" x14ac:dyDescent="0.25">
      <c r="A256" t="s">
        <v>77</v>
      </c>
      <c r="B256" t="s">
        <v>135</v>
      </c>
      <c r="C256" t="s">
        <v>215</v>
      </c>
      <c r="D256" t="s">
        <v>490</v>
      </c>
      <c r="E256">
        <v>15</v>
      </c>
      <c r="F256">
        <v>656</v>
      </c>
    </row>
    <row r="257" spans="1:6" x14ac:dyDescent="0.25">
      <c r="A257" t="s">
        <v>77</v>
      </c>
      <c r="B257" t="s">
        <v>131</v>
      </c>
      <c r="C257" t="s">
        <v>263</v>
      </c>
      <c r="D257" t="s">
        <v>635</v>
      </c>
      <c r="E257">
        <v>10</v>
      </c>
      <c r="F257">
        <v>2440223.58</v>
      </c>
    </row>
    <row r="258" spans="1:6" x14ac:dyDescent="0.25">
      <c r="A258" t="s">
        <v>77</v>
      </c>
      <c r="B258" t="s">
        <v>131</v>
      </c>
      <c r="C258" t="s">
        <v>268</v>
      </c>
      <c r="D258" t="s">
        <v>638</v>
      </c>
      <c r="E258">
        <v>7</v>
      </c>
      <c r="F258">
        <v>969065.30299999996</v>
      </c>
    </row>
    <row r="259" spans="1:6" x14ac:dyDescent="0.25">
      <c r="A259" t="s">
        <v>77</v>
      </c>
      <c r="B259" t="s">
        <v>131</v>
      </c>
      <c r="C259" t="s">
        <v>263</v>
      </c>
      <c r="D259" t="s">
        <v>639</v>
      </c>
      <c r="E259">
        <v>10</v>
      </c>
      <c r="F259">
        <v>594798.51100000006</v>
      </c>
    </row>
    <row r="260" spans="1:6" x14ac:dyDescent="0.25">
      <c r="A260" t="s">
        <v>77</v>
      </c>
      <c r="B260" t="s">
        <v>131</v>
      </c>
      <c r="C260" t="s">
        <v>263</v>
      </c>
      <c r="D260" t="s">
        <v>640</v>
      </c>
      <c r="E260">
        <v>8</v>
      </c>
      <c r="F260">
        <v>507164.239</v>
      </c>
    </row>
    <row r="261" spans="1:6" x14ac:dyDescent="0.25">
      <c r="A261" t="s">
        <v>77</v>
      </c>
      <c r="B261" t="s">
        <v>131</v>
      </c>
      <c r="C261" t="s">
        <v>215</v>
      </c>
      <c r="D261" t="s">
        <v>641</v>
      </c>
      <c r="E261">
        <v>2</v>
      </c>
      <c r="F261">
        <v>478091.10700000002</v>
      </c>
    </row>
    <row r="262" spans="1:6" x14ac:dyDescent="0.25">
      <c r="A262" t="s">
        <v>77</v>
      </c>
      <c r="B262" t="s">
        <v>131</v>
      </c>
      <c r="C262" t="s">
        <v>215</v>
      </c>
      <c r="D262" t="s">
        <v>642</v>
      </c>
      <c r="E262">
        <v>10</v>
      </c>
      <c r="F262">
        <v>366343.14600000001</v>
      </c>
    </row>
    <row r="263" spans="1:6" x14ac:dyDescent="0.25">
      <c r="A263" t="s">
        <v>77</v>
      </c>
      <c r="B263" t="s">
        <v>131</v>
      </c>
      <c r="C263" t="s">
        <v>263</v>
      </c>
      <c r="D263" t="s">
        <v>643</v>
      </c>
      <c r="E263">
        <v>8</v>
      </c>
      <c r="F263">
        <v>346782.45699999999</v>
      </c>
    </row>
    <row r="264" spans="1:6" x14ac:dyDescent="0.25">
      <c r="A264" t="s">
        <v>77</v>
      </c>
      <c r="B264" t="s">
        <v>131</v>
      </c>
      <c r="C264" t="s">
        <v>215</v>
      </c>
      <c r="D264" t="s">
        <v>644</v>
      </c>
      <c r="E264">
        <v>2</v>
      </c>
      <c r="F264">
        <v>326903.19199999998</v>
      </c>
    </row>
    <row r="265" spans="1:6" x14ac:dyDescent="0.25">
      <c r="A265" t="s">
        <v>77</v>
      </c>
      <c r="B265" t="s">
        <v>131</v>
      </c>
      <c r="C265" t="s">
        <v>215</v>
      </c>
      <c r="D265" t="s">
        <v>645</v>
      </c>
      <c r="E265">
        <v>10</v>
      </c>
      <c r="F265">
        <v>250493.56099999999</v>
      </c>
    </row>
    <row r="266" spans="1:6" x14ac:dyDescent="0.25">
      <c r="A266" t="s">
        <v>77</v>
      </c>
      <c r="B266" t="s">
        <v>131</v>
      </c>
      <c r="C266" t="s">
        <v>267</v>
      </c>
      <c r="D266" t="s">
        <v>646</v>
      </c>
      <c r="E266">
        <v>20</v>
      </c>
      <c r="F266">
        <v>123192.018</v>
      </c>
    </row>
    <row r="267" spans="1:6" x14ac:dyDescent="0.25">
      <c r="A267" t="s">
        <v>77</v>
      </c>
      <c r="B267" t="s">
        <v>131</v>
      </c>
      <c r="C267" t="s">
        <v>267</v>
      </c>
      <c r="D267" t="s">
        <v>647</v>
      </c>
      <c r="E267">
        <v>20</v>
      </c>
      <c r="F267">
        <v>123192.018</v>
      </c>
    </row>
    <row r="268" spans="1:6" x14ac:dyDescent="0.25">
      <c r="A268" t="s">
        <v>77</v>
      </c>
      <c r="B268" t="s">
        <v>131</v>
      </c>
      <c r="C268" t="s">
        <v>215</v>
      </c>
      <c r="D268" t="s">
        <v>648</v>
      </c>
      <c r="E268">
        <v>10</v>
      </c>
      <c r="F268">
        <v>73874.522700000001</v>
      </c>
    </row>
    <row r="269" spans="1:6" x14ac:dyDescent="0.25">
      <c r="A269" t="s">
        <v>77</v>
      </c>
      <c r="B269" t="s">
        <v>131</v>
      </c>
      <c r="C269" t="s">
        <v>215</v>
      </c>
      <c r="D269" t="s">
        <v>649</v>
      </c>
      <c r="E269">
        <v>10</v>
      </c>
      <c r="F269">
        <v>62592.535000000003</v>
      </c>
    </row>
    <row r="270" spans="1:6" x14ac:dyDescent="0.25">
      <c r="A270" t="s">
        <v>77</v>
      </c>
      <c r="B270" t="s">
        <v>131</v>
      </c>
      <c r="C270" t="s">
        <v>215</v>
      </c>
      <c r="D270" t="s">
        <v>650</v>
      </c>
      <c r="E270">
        <v>10</v>
      </c>
      <c r="F270">
        <v>42798.745199999998</v>
      </c>
    </row>
    <row r="271" spans="1:6" x14ac:dyDescent="0.25">
      <c r="A271" t="s">
        <v>77</v>
      </c>
      <c r="B271" t="s">
        <v>131</v>
      </c>
      <c r="C271" t="s">
        <v>215</v>
      </c>
      <c r="D271" t="s">
        <v>651</v>
      </c>
      <c r="E271">
        <v>2</v>
      </c>
      <c r="F271">
        <v>40856.1898</v>
      </c>
    </row>
    <row r="272" spans="1:6" x14ac:dyDescent="0.25">
      <c r="A272" t="s">
        <v>77</v>
      </c>
      <c r="B272" t="s">
        <v>131</v>
      </c>
      <c r="C272" t="s">
        <v>215</v>
      </c>
      <c r="D272" t="s">
        <v>652</v>
      </c>
      <c r="E272">
        <v>10</v>
      </c>
      <c r="F272">
        <v>26851.183300000001</v>
      </c>
    </row>
    <row r="273" spans="1:6" x14ac:dyDescent="0.25">
      <c r="A273" t="s">
        <v>77</v>
      </c>
      <c r="B273" t="s">
        <v>131</v>
      </c>
      <c r="C273" t="s">
        <v>267</v>
      </c>
      <c r="D273" t="s">
        <v>653</v>
      </c>
      <c r="E273">
        <v>20</v>
      </c>
      <c r="F273">
        <v>21400.047699999999</v>
      </c>
    </row>
    <row r="274" spans="1:6" x14ac:dyDescent="0.25">
      <c r="A274" t="s">
        <v>77</v>
      </c>
      <c r="B274" t="s">
        <v>131</v>
      </c>
      <c r="C274" t="s">
        <v>267</v>
      </c>
      <c r="D274" t="s">
        <v>654</v>
      </c>
      <c r="E274">
        <v>20</v>
      </c>
      <c r="F274">
        <v>21400.047699999999</v>
      </c>
    </row>
    <row r="275" spans="1:6" x14ac:dyDescent="0.25">
      <c r="A275" t="s">
        <v>77</v>
      </c>
      <c r="B275" t="s">
        <v>131</v>
      </c>
      <c r="C275" t="s">
        <v>263</v>
      </c>
      <c r="D275" t="s">
        <v>655</v>
      </c>
      <c r="E275">
        <v>10</v>
      </c>
      <c r="F275">
        <v>424939</v>
      </c>
    </row>
    <row r="276" spans="1:6" x14ac:dyDescent="0.25">
      <c r="A276" t="s">
        <v>77</v>
      </c>
      <c r="B276" t="s">
        <v>131</v>
      </c>
      <c r="C276" t="s">
        <v>263</v>
      </c>
      <c r="D276" t="s">
        <v>656</v>
      </c>
      <c r="E276">
        <v>10</v>
      </c>
      <c r="F276">
        <v>12973497.9</v>
      </c>
    </row>
    <row r="277" spans="1:6" x14ac:dyDescent="0.25">
      <c r="A277" t="s">
        <v>77</v>
      </c>
      <c r="B277" t="s">
        <v>131</v>
      </c>
      <c r="C277" t="s">
        <v>263</v>
      </c>
      <c r="D277" t="s">
        <v>658</v>
      </c>
      <c r="E277">
        <v>10</v>
      </c>
      <c r="F277">
        <v>9468377.3900000006</v>
      </c>
    </row>
    <row r="278" spans="1:6" x14ac:dyDescent="0.25">
      <c r="A278" t="s">
        <v>77</v>
      </c>
      <c r="B278" t="s">
        <v>131</v>
      </c>
      <c r="C278" t="s">
        <v>263</v>
      </c>
      <c r="D278" t="s">
        <v>659</v>
      </c>
      <c r="E278">
        <v>10</v>
      </c>
      <c r="F278">
        <v>7575503.9699999997</v>
      </c>
    </row>
    <row r="279" spans="1:6" x14ac:dyDescent="0.25">
      <c r="A279" t="s">
        <v>77</v>
      </c>
      <c r="B279" t="s">
        <v>131</v>
      </c>
      <c r="C279" t="s">
        <v>215</v>
      </c>
      <c r="D279" t="s">
        <v>645</v>
      </c>
      <c r="E279">
        <v>10</v>
      </c>
      <c r="F279">
        <v>2163252.52</v>
      </c>
    </row>
    <row r="280" spans="1:6" x14ac:dyDescent="0.25">
      <c r="A280" t="s">
        <v>77</v>
      </c>
      <c r="B280" t="s">
        <v>131</v>
      </c>
      <c r="C280" t="s">
        <v>267</v>
      </c>
      <c r="D280" t="s">
        <v>660</v>
      </c>
      <c r="E280">
        <v>20</v>
      </c>
      <c r="F280">
        <v>1766090.13</v>
      </c>
    </row>
    <row r="281" spans="1:6" x14ac:dyDescent="0.25">
      <c r="A281" t="s">
        <v>77</v>
      </c>
      <c r="B281" t="s">
        <v>131</v>
      </c>
      <c r="C281" t="s">
        <v>263</v>
      </c>
      <c r="D281" t="s">
        <v>643</v>
      </c>
      <c r="E281">
        <v>8</v>
      </c>
      <c r="F281">
        <v>1313508.6100000001</v>
      </c>
    </row>
    <row r="282" spans="1:6" x14ac:dyDescent="0.25">
      <c r="A282" t="s">
        <v>77</v>
      </c>
      <c r="B282" t="s">
        <v>131</v>
      </c>
      <c r="C282" t="s">
        <v>215</v>
      </c>
      <c r="D282" t="s">
        <v>644</v>
      </c>
      <c r="E282">
        <v>2</v>
      </c>
      <c r="F282">
        <v>1238211.8799999999</v>
      </c>
    </row>
    <row r="283" spans="1:6" x14ac:dyDescent="0.25">
      <c r="A283" t="s">
        <v>77</v>
      </c>
      <c r="B283" t="s">
        <v>131</v>
      </c>
      <c r="C283" t="s">
        <v>267</v>
      </c>
      <c r="D283" t="s">
        <v>646</v>
      </c>
      <c r="E283">
        <v>20</v>
      </c>
      <c r="F283">
        <v>432155.88299999997</v>
      </c>
    </row>
    <row r="284" spans="1:6" x14ac:dyDescent="0.25">
      <c r="A284" t="s">
        <v>77</v>
      </c>
      <c r="B284" t="s">
        <v>131</v>
      </c>
      <c r="C284" t="s">
        <v>267</v>
      </c>
      <c r="D284" t="s">
        <v>647</v>
      </c>
      <c r="E284">
        <v>20</v>
      </c>
      <c r="F284">
        <v>432155.88299999997</v>
      </c>
    </row>
    <row r="285" spans="1:6" x14ac:dyDescent="0.25">
      <c r="A285" t="s">
        <v>77</v>
      </c>
      <c r="B285" t="s">
        <v>131</v>
      </c>
      <c r="C285" t="s">
        <v>215</v>
      </c>
      <c r="D285" t="s">
        <v>650</v>
      </c>
      <c r="E285">
        <v>10</v>
      </c>
      <c r="F285">
        <v>330221.821</v>
      </c>
    </row>
    <row r="286" spans="1:6" x14ac:dyDescent="0.25">
      <c r="A286" t="s">
        <v>77</v>
      </c>
      <c r="B286" t="s">
        <v>131</v>
      </c>
      <c r="C286" t="s">
        <v>215</v>
      </c>
      <c r="D286" t="s">
        <v>652</v>
      </c>
      <c r="E286">
        <v>10</v>
      </c>
      <c r="F286">
        <v>214709.038</v>
      </c>
    </row>
    <row r="287" spans="1:6" x14ac:dyDescent="0.25">
      <c r="A287" t="s">
        <v>77</v>
      </c>
      <c r="B287" t="s">
        <v>131</v>
      </c>
      <c r="C287" t="s">
        <v>263</v>
      </c>
      <c r="D287" t="s">
        <v>655</v>
      </c>
      <c r="E287">
        <v>10</v>
      </c>
      <c r="F287">
        <v>2130330.81</v>
      </c>
    </row>
    <row r="288" spans="1:6" x14ac:dyDescent="0.25">
      <c r="A288" t="s">
        <v>77</v>
      </c>
      <c r="B288" t="s">
        <v>131</v>
      </c>
      <c r="C288" t="s">
        <v>263</v>
      </c>
      <c r="D288" t="s">
        <v>656</v>
      </c>
      <c r="E288">
        <v>10</v>
      </c>
      <c r="F288">
        <v>95259057.299999997</v>
      </c>
    </row>
    <row r="289" spans="1:6" x14ac:dyDescent="0.25">
      <c r="A289" t="s">
        <v>77</v>
      </c>
      <c r="B289" t="s">
        <v>131</v>
      </c>
      <c r="C289" t="s">
        <v>263</v>
      </c>
      <c r="D289" t="s">
        <v>662</v>
      </c>
      <c r="E289">
        <v>10</v>
      </c>
      <c r="F289">
        <v>6938576.04</v>
      </c>
    </row>
    <row r="290" spans="1:6" x14ac:dyDescent="0.25">
      <c r="A290" t="s">
        <v>77</v>
      </c>
      <c r="B290" t="s">
        <v>131</v>
      </c>
      <c r="C290" t="s">
        <v>267</v>
      </c>
      <c r="D290" t="s">
        <v>660</v>
      </c>
      <c r="E290">
        <v>20</v>
      </c>
      <c r="F290">
        <v>3054114.13</v>
      </c>
    </row>
    <row r="291" spans="1:6" x14ac:dyDescent="0.25">
      <c r="A291" t="s">
        <v>77</v>
      </c>
      <c r="B291" t="s">
        <v>131</v>
      </c>
      <c r="C291" t="s">
        <v>263</v>
      </c>
      <c r="D291" t="s">
        <v>659</v>
      </c>
      <c r="E291">
        <v>10</v>
      </c>
      <c r="F291">
        <v>2053664.84</v>
      </c>
    </row>
    <row r="292" spans="1:6" x14ac:dyDescent="0.25">
      <c r="A292" t="s">
        <v>77</v>
      </c>
      <c r="B292" t="s">
        <v>131</v>
      </c>
      <c r="C292" t="s">
        <v>268</v>
      </c>
      <c r="D292" t="s">
        <v>638</v>
      </c>
      <c r="E292">
        <v>7</v>
      </c>
      <c r="F292">
        <v>1686202.7</v>
      </c>
    </row>
    <row r="293" spans="1:6" x14ac:dyDescent="0.25">
      <c r="A293" t="s">
        <v>77</v>
      </c>
      <c r="B293" t="s">
        <v>131</v>
      </c>
      <c r="C293" t="s">
        <v>263</v>
      </c>
      <c r="D293" t="s">
        <v>663</v>
      </c>
      <c r="E293">
        <v>10</v>
      </c>
      <c r="F293">
        <v>1199978.9099999999</v>
      </c>
    </row>
    <row r="294" spans="1:6" x14ac:dyDescent="0.25">
      <c r="A294" t="s">
        <v>77</v>
      </c>
      <c r="B294" t="s">
        <v>131</v>
      </c>
      <c r="C294" t="s">
        <v>263</v>
      </c>
      <c r="D294" t="s">
        <v>664</v>
      </c>
      <c r="E294">
        <v>15</v>
      </c>
      <c r="F294">
        <v>756663.75</v>
      </c>
    </row>
    <row r="295" spans="1:6" x14ac:dyDescent="0.25">
      <c r="A295" t="s">
        <v>77</v>
      </c>
      <c r="B295" t="s">
        <v>131</v>
      </c>
      <c r="C295" t="s">
        <v>263</v>
      </c>
      <c r="D295" t="s">
        <v>643</v>
      </c>
      <c r="E295">
        <v>8</v>
      </c>
      <c r="F295">
        <v>710620.09299999999</v>
      </c>
    </row>
    <row r="296" spans="1:6" x14ac:dyDescent="0.25">
      <c r="A296" t="s">
        <v>77</v>
      </c>
      <c r="B296" t="s">
        <v>131</v>
      </c>
      <c r="C296" t="s">
        <v>263</v>
      </c>
      <c r="D296" t="s">
        <v>665</v>
      </c>
      <c r="E296">
        <v>10</v>
      </c>
      <c r="F296">
        <v>570573.60800000001</v>
      </c>
    </row>
    <row r="297" spans="1:6" x14ac:dyDescent="0.25">
      <c r="A297" t="s">
        <v>77</v>
      </c>
      <c r="B297" t="s">
        <v>131</v>
      </c>
      <c r="C297" t="s">
        <v>215</v>
      </c>
      <c r="D297" t="s">
        <v>645</v>
      </c>
      <c r="E297">
        <v>10</v>
      </c>
      <c r="F297">
        <v>308417.81699999998</v>
      </c>
    </row>
    <row r="298" spans="1:6" x14ac:dyDescent="0.25">
      <c r="A298" t="s">
        <v>77</v>
      </c>
      <c r="B298" t="s">
        <v>131</v>
      </c>
      <c r="C298" t="s">
        <v>267</v>
      </c>
      <c r="D298" t="s">
        <v>666</v>
      </c>
      <c r="E298">
        <v>20</v>
      </c>
      <c r="F298">
        <v>298980.45</v>
      </c>
    </row>
    <row r="299" spans="1:6" x14ac:dyDescent="0.25">
      <c r="A299" t="s">
        <v>77</v>
      </c>
      <c r="B299" t="s">
        <v>131</v>
      </c>
      <c r="C299" t="s">
        <v>215</v>
      </c>
      <c r="D299" t="s">
        <v>667</v>
      </c>
      <c r="E299">
        <v>10</v>
      </c>
      <c r="F299">
        <v>245622.019</v>
      </c>
    </row>
    <row r="300" spans="1:6" x14ac:dyDescent="0.25">
      <c r="A300" t="s">
        <v>77</v>
      </c>
      <c r="B300" t="s">
        <v>131</v>
      </c>
      <c r="C300" t="s">
        <v>405</v>
      </c>
      <c r="D300" t="s">
        <v>668</v>
      </c>
      <c r="E300">
        <v>15</v>
      </c>
      <c r="F300">
        <v>27134.553599999999</v>
      </c>
    </row>
    <row r="301" spans="1:6" x14ac:dyDescent="0.25">
      <c r="A301" t="s">
        <v>77</v>
      </c>
      <c r="B301" t="s">
        <v>131</v>
      </c>
      <c r="C301" t="s">
        <v>215</v>
      </c>
      <c r="D301" t="s">
        <v>644</v>
      </c>
      <c r="E301">
        <v>2</v>
      </c>
      <c r="F301">
        <v>18631.697499999998</v>
      </c>
    </row>
    <row r="302" spans="1:6" x14ac:dyDescent="0.25">
      <c r="A302" t="s">
        <v>77</v>
      </c>
      <c r="B302" t="s">
        <v>131</v>
      </c>
      <c r="C302" t="s">
        <v>215</v>
      </c>
      <c r="D302" t="s">
        <v>650</v>
      </c>
      <c r="E302">
        <v>10</v>
      </c>
      <c r="F302">
        <v>10824.3444</v>
      </c>
    </row>
    <row r="303" spans="1:6" x14ac:dyDescent="0.25">
      <c r="A303" t="s">
        <v>77</v>
      </c>
      <c r="B303" t="s">
        <v>131</v>
      </c>
      <c r="C303" t="s">
        <v>215</v>
      </c>
      <c r="D303" t="s">
        <v>652</v>
      </c>
      <c r="E303">
        <v>10</v>
      </c>
      <c r="F303">
        <v>9168.0684600000004</v>
      </c>
    </row>
    <row r="304" spans="1:6" x14ac:dyDescent="0.25">
      <c r="A304" t="s">
        <v>77</v>
      </c>
      <c r="B304" t="s">
        <v>131</v>
      </c>
      <c r="C304" t="s">
        <v>263</v>
      </c>
      <c r="D304" t="s">
        <v>655</v>
      </c>
      <c r="E304">
        <v>10</v>
      </c>
      <c r="F304">
        <v>20001455</v>
      </c>
    </row>
    <row r="305" spans="1:6" x14ac:dyDescent="0.25">
      <c r="A305" t="s">
        <v>77</v>
      </c>
      <c r="B305" t="s">
        <v>130</v>
      </c>
      <c r="C305" t="s">
        <v>669</v>
      </c>
      <c r="D305" t="s">
        <v>670</v>
      </c>
      <c r="E305">
        <v>6.5</v>
      </c>
      <c r="F305">
        <v>18144.709200000001</v>
      </c>
    </row>
    <row r="306" spans="1:6" x14ac:dyDescent="0.25">
      <c r="A306" t="s">
        <v>77</v>
      </c>
      <c r="B306" t="s">
        <v>130</v>
      </c>
      <c r="C306" t="s">
        <v>669</v>
      </c>
      <c r="D306" t="s">
        <v>672</v>
      </c>
      <c r="E306">
        <v>17</v>
      </c>
      <c r="F306">
        <v>266645.913</v>
      </c>
    </row>
    <row r="307" spans="1:6" x14ac:dyDescent="0.25">
      <c r="A307" t="s">
        <v>77</v>
      </c>
      <c r="B307" t="s">
        <v>130</v>
      </c>
      <c r="C307" t="s">
        <v>669</v>
      </c>
      <c r="D307" t="s">
        <v>674</v>
      </c>
      <c r="E307">
        <v>14</v>
      </c>
      <c r="F307">
        <v>15090.316800000001</v>
      </c>
    </row>
    <row r="308" spans="1:6" x14ac:dyDescent="0.25">
      <c r="A308" t="s">
        <v>77</v>
      </c>
      <c r="B308" t="s">
        <v>130</v>
      </c>
      <c r="C308" t="s">
        <v>669</v>
      </c>
      <c r="D308" t="s">
        <v>407</v>
      </c>
      <c r="E308">
        <v>16</v>
      </c>
      <c r="F308">
        <v>9887.8080000000009</v>
      </c>
    </row>
    <row r="309" spans="1:6" x14ac:dyDescent="0.25">
      <c r="A309" t="s">
        <v>77</v>
      </c>
      <c r="B309" t="s">
        <v>130</v>
      </c>
      <c r="C309" t="s">
        <v>669</v>
      </c>
      <c r="D309" t="s">
        <v>294</v>
      </c>
      <c r="E309">
        <v>11</v>
      </c>
      <c r="F309">
        <v>653.70666700000004</v>
      </c>
    </row>
    <row r="310" spans="1:6" x14ac:dyDescent="0.25">
      <c r="A310" t="s">
        <v>77</v>
      </c>
      <c r="B310" t="s">
        <v>130</v>
      </c>
      <c r="C310" t="s">
        <v>669</v>
      </c>
      <c r="D310" t="s">
        <v>675</v>
      </c>
      <c r="E310">
        <v>22</v>
      </c>
      <c r="F310">
        <v>844.79941699999995</v>
      </c>
    </row>
    <row r="311" spans="1:6" x14ac:dyDescent="0.25">
      <c r="A311" t="s">
        <v>77</v>
      </c>
      <c r="B311" t="s">
        <v>130</v>
      </c>
      <c r="C311" t="s">
        <v>676</v>
      </c>
      <c r="D311" t="s">
        <v>677</v>
      </c>
      <c r="E311">
        <v>12</v>
      </c>
      <c r="F311">
        <v>35587.46</v>
      </c>
    </row>
    <row r="312" spans="1:6" x14ac:dyDescent="0.25">
      <c r="A312" t="s">
        <v>77</v>
      </c>
      <c r="B312" t="s">
        <v>130</v>
      </c>
      <c r="C312" t="s">
        <v>676</v>
      </c>
      <c r="D312" t="s">
        <v>678</v>
      </c>
      <c r="E312">
        <v>12</v>
      </c>
      <c r="F312">
        <v>484.44900000000001</v>
      </c>
    </row>
    <row r="313" spans="1:6" x14ac:dyDescent="0.25">
      <c r="A313" t="s">
        <v>77</v>
      </c>
      <c r="B313" t="s">
        <v>130</v>
      </c>
      <c r="C313" t="s">
        <v>676</v>
      </c>
      <c r="D313" t="s">
        <v>679</v>
      </c>
      <c r="E313">
        <v>9</v>
      </c>
      <c r="F313">
        <v>66869.074999999997</v>
      </c>
    </row>
    <row r="314" spans="1:6" x14ac:dyDescent="0.25">
      <c r="A314" t="s">
        <v>77</v>
      </c>
      <c r="B314" t="s">
        <v>130</v>
      </c>
      <c r="C314" t="s">
        <v>676</v>
      </c>
      <c r="D314" t="s">
        <v>412</v>
      </c>
      <c r="E314">
        <v>10</v>
      </c>
      <c r="F314">
        <v>434.02699999999999</v>
      </c>
    </row>
    <row r="315" spans="1:6" x14ac:dyDescent="0.25">
      <c r="A315" t="s">
        <v>77</v>
      </c>
      <c r="B315" t="s">
        <v>130</v>
      </c>
      <c r="C315" t="s">
        <v>680</v>
      </c>
      <c r="D315" t="s">
        <v>681</v>
      </c>
      <c r="E315">
        <v>4</v>
      </c>
      <c r="F315">
        <v>63.75</v>
      </c>
    </row>
    <row r="316" spans="1:6" x14ac:dyDescent="0.25">
      <c r="A316" t="s">
        <v>77</v>
      </c>
      <c r="B316" t="s">
        <v>130</v>
      </c>
      <c r="C316" t="s">
        <v>680</v>
      </c>
      <c r="D316" t="s">
        <v>682</v>
      </c>
      <c r="E316">
        <v>6</v>
      </c>
      <c r="F316">
        <v>25869.75</v>
      </c>
    </row>
    <row r="317" spans="1:6" x14ac:dyDescent="0.25">
      <c r="A317" t="s">
        <v>77</v>
      </c>
      <c r="B317" t="s">
        <v>130</v>
      </c>
      <c r="C317" t="s">
        <v>680</v>
      </c>
      <c r="D317" t="s">
        <v>683</v>
      </c>
      <c r="E317">
        <v>7</v>
      </c>
      <c r="F317">
        <v>119.68</v>
      </c>
    </row>
    <row r="318" spans="1:6" x14ac:dyDescent="0.25">
      <c r="A318" t="s">
        <v>77</v>
      </c>
      <c r="B318" t="s">
        <v>130</v>
      </c>
      <c r="C318" t="s">
        <v>263</v>
      </c>
      <c r="D318" t="s">
        <v>684</v>
      </c>
      <c r="E318">
        <v>10</v>
      </c>
      <c r="F318">
        <v>14813973.199999999</v>
      </c>
    </row>
    <row r="319" spans="1:6" x14ac:dyDescent="0.25">
      <c r="A319" t="s">
        <v>77</v>
      </c>
      <c r="B319" t="s">
        <v>130</v>
      </c>
      <c r="C319" t="s">
        <v>263</v>
      </c>
      <c r="D319" t="s">
        <v>686</v>
      </c>
      <c r="E319">
        <v>4.9014655200000004</v>
      </c>
      <c r="F319">
        <v>1592746.93</v>
      </c>
    </row>
    <row r="320" spans="1:6" x14ac:dyDescent="0.25">
      <c r="A320" t="s">
        <v>77</v>
      </c>
      <c r="B320" t="s">
        <v>130</v>
      </c>
      <c r="C320" t="s">
        <v>263</v>
      </c>
      <c r="D320" t="s">
        <v>687</v>
      </c>
      <c r="E320">
        <v>10</v>
      </c>
      <c r="F320">
        <v>2890645.53</v>
      </c>
    </row>
    <row r="321" spans="1:6" x14ac:dyDescent="0.25">
      <c r="A321" t="s">
        <v>77</v>
      </c>
      <c r="B321" t="s">
        <v>130</v>
      </c>
      <c r="C321" t="s">
        <v>263</v>
      </c>
      <c r="D321" t="s">
        <v>688</v>
      </c>
      <c r="E321">
        <v>5.2715768699999996</v>
      </c>
      <c r="F321">
        <v>445778.97200000001</v>
      </c>
    </row>
    <row r="322" spans="1:6" x14ac:dyDescent="0.25">
      <c r="A322" t="s">
        <v>77</v>
      </c>
      <c r="B322" t="s">
        <v>130</v>
      </c>
      <c r="C322" t="s">
        <v>263</v>
      </c>
      <c r="D322" t="s">
        <v>689</v>
      </c>
      <c r="E322">
        <v>15</v>
      </c>
      <c r="F322">
        <v>3766250.02</v>
      </c>
    </row>
    <row r="323" spans="1:6" x14ac:dyDescent="0.25">
      <c r="A323" t="s">
        <v>77</v>
      </c>
      <c r="B323" t="s">
        <v>130</v>
      </c>
      <c r="C323" t="s">
        <v>263</v>
      </c>
      <c r="D323" t="s">
        <v>690</v>
      </c>
      <c r="E323">
        <v>11.2734629</v>
      </c>
      <c r="F323">
        <v>409549.48499999999</v>
      </c>
    </row>
    <row r="324" spans="1:6" x14ac:dyDescent="0.25">
      <c r="A324" t="s">
        <v>77</v>
      </c>
      <c r="B324" t="s">
        <v>130</v>
      </c>
      <c r="C324" t="s">
        <v>263</v>
      </c>
      <c r="D324" t="s">
        <v>691</v>
      </c>
      <c r="E324">
        <v>8</v>
      </c>
      <c r="F324">
        <v>550660.94099999999</v>
      </c>
    </row>
    <row r="325" spans="1:6" x14ac:dyDescent="0.25">
      <c r="A325" t="s">
        <v>77</v>
      </c>
      <c r="B325" t="s">
        <v>130</v>
      </c>
      <c r="C325" t="s">
        <v>263</v>
      </c>
      <c r="D325" t="s">
        <v>692</v>
      </c>
      <c r="E325">
        <v>10</v>
      </c>
      <c r="F325">
        <v>3331213.22</v>
      </c>
    </row>
    <row r="326" spans="1:6" x14ac:dyDescent="0.25">
      <c r="A326" t="s">
        <v>77</v>
      </c>
      <c r="B326" t="s">
        <v>130</v>
      </c>
      <c r="C326" t="s">
        <v>263</v>
      </c>
      <c r="D326" t="s">
        <v>693</v>
      </c>
      <c r="E326">
        <v>4.3507585300000002</v>
      </c>
      <c r="F326">
        <v>513720.82400000002</v>
      </c>
    </row>
    <row r="327" spans="1:6" x14ac:dyDescent="0.25">
      <c r="A327" t="s">
        <v>77</v>
      </c>
      <c r="B327" t="s">
        <v>130</v>
      </c>
      <c r="C327" t="s">
        <v>263</v>
      </c>
      <c r="D327" t="s">
        <v>694</v>
      </c>
      <c r="E327">
        <v>9.9396354200000001</v>
      </c>
      <c r="F327">
        <v>11698342.1</v>
      </c>
    </row>
    <row r="328" spans="1:6" x14ac:dyDescent="0.25">
      <c r="A328" t="s">
        <v>77</v>
      </c>
      <c r="B328" t="s">
        <v>130</v>
      </c>
      <c r="C328" t="s">
        <v>263</v>
      </c>
      <c r="D328" t="s">
        <v>695</v>
      </c>
      <c r="E328">
        <v>6.4478675000000001</v>
      </c>
      <c r="F328">
        <v>1241859.33</v>
      </c>
    </row>
    <row r="329" spans="1:6" x14ac:dyDescent="0.25">
      <c r="A329" t="s">
        <v>77</v>
      </c>
      <c r="B329" t="s">
        <v>130</v>
      </c>
      <c r="C329" t="s">
        <v>263</v>
      </c>
      <c r="D329" t="s">
        <v>696</v>
      </c>
      <c r="E329">
        <v>10</v>
      </c>
      <c r="F329">
        <v>59757.751199999999</v>
      </c>
    </row>
    <row r="330" spans="1:6" x14ac:dyDescent="0.25">
      <c r="A330" t="s">
        <v>77</v>
      </c>
      <c r="B330" t="s">
        <v>130</v>
      </c>
      <c r="C330" t="s">
        <v>263</v>
      </c>
      <c r="D330" t="s">
        <v>687</v>
      </c>
      <c r="E330">
        <v>10</v>
      </c>
      <c r="F330">
        <v>37493370.200000003</v>
      </c>
    </row>
    <row r="331" spans="1:6" x14ac:dyDescent="0.25">
      <c r="A331" t="s">
        <v>77</v>
      </c>
      <c r="B331" t="s">
        <v>130</v>
      </c>
      <c r="C331" t="s">
        <v>263</v>
      </c>
      <c r="D331" t="s">
        <v>688</v>
      </c>
      <c r="E331">
        <v>4.8671743300000001</v>
      </c>
      <c r="F331">
        <v>5664125.21</v>
      </c>
    </row>
    <row r="332" spans="1:6" x14ac:dyDescent="0.25">
      <c r="A332" t="s">
        <v>77</v>
      </c>
      <c r="B332" t="s">
        <v>130</v>
      </c>
      <c r="C332" t="s">
        <v>263</v>
      </c>
      <c r="D332" t="s">
        <v>689</v>
      </c>
      <c r="E332">
        <v>15</v>
      </c>
      <c r="F332">
        <v>23479756.300000001</v>
      </c>
    </row>
    <row r="333" spans="1:6" x14ac:dyDescent="0.25">
      <c r="A333" t="s">
        <v>77</v>
      </c>
      <c r="B333" t="s">
        <v>130</v>
      </c>
      <c r="C333" t="s">
        <v>263</v>
      </c>
      <c r="D333" t="s">
        <v>690</v>
      </c>
      <c r="E333">
        <v>12.992662899999999</v>
      </c>
      <c r="F333">
        <v>2581107.59</v>
      </c>
    </row>
    <row r="334" spans="1:6" x14ac:dyDescent="0.25">
      <c r="A334" t="s">
        <v>77</v>
      </c>
      <c r="B334" t="s">
        <v>130</v>
      </c>
      <c r="C334" t="s">
        <v>263</v>
      </c>
      <c r="D334" t="s">
        <v>698</v>
      </c>
      <c r="E334">
        <v>8</v>
      </c>
      <c r="F334">
        <v>4120743.84</v>
      </c>
    </row>
    <row r="335" spans="1:6" x14ac:dyDescent="0.25">
      <c r="A335" t="s">
        <v>77</v>
      </c>
      <c r="B335" t="s">
        <v>130</v>
      </c>
      <c r="C335" t="s">
        <v>263</v>
      </c>
      <c r="D335" t="s">
        <v>699</v>
      </c>
      <c r="E335">
        <v>10</v>
      </c>
      <c r="F335">
        <v>79789763.5</v>
      </c>
    </row>
    <row r="336" spans="1:6" x14ac:dyDescent="0.25">
      <c r="A336" t="s">
        <v>77</v>
      </c>
      <c r="B336" t="s">
        <v>130</v>
      </c>
      <c r="C336" t="s">
        <v>263</v>
      </c>
      <c r="D336" t="s">
        <v>700</v>
      </c>
      <c r="E336">
        <v>4.5015043500000003</v>
      </c>
      <c r="F336">
        <v>8488676.2899999991</v>
      </c>
    </row>
    <row r="337" spans="1:6" x14ac:dyDescent="0.25">
      <c r="A337" t="s">
        <v>77</v>
      </c>
      <c r="B337" t="s">
        <v>130</v>
      </c>
      <c r="C337" t="s">
        <v>263</v>
      </c>
      <c r="D337" t="s">
        <v>701</v>
      </c>
      <c r="E337">
        <v>10</v>
      </c>
      <c r="F337">
        <v>39440486.799999997</v>
      </c>
    </row>
    <row r="338" spans="1:6" x14ac:dyDescent="0.25">
      <c r="A338" t="s">
        <v>77</v>
      </c>
      <c r="B338" t="s">
        <v>130</v>
      </c>
      <c r="C338" t="s">
        <v>263</v>
      </c>
      <c r="D338" t="s">
        <v>702</v>
      </c>
      <c r="E338">
        <v>4.5331663600000001</v>
      </c>
      <c r="F338">
        <v>6048258.0700000003</v>
      </c>
    </row>
    <row r="339" spans="1:6" x14ac:dyDescent="0.25">
      <c r="A339" t="s">
        <v>77</v>
      </c>
      <c r="B339" t="s">
        <v>130</v>
      </c>
      <c r="C339" t="s">
        <v>263</v>
      </c>
      <c r="D339" t="s">
        <v>694</v>
      </c>
      <c r="E339">
        <v>9.9482639699999993</v>
      </c>
      <c r="F339">
        <v>35614905.399999999</v>
      </c>
    </row>
    <row r="340" spans="1:6" x14ac:dyDescent="0.25">
      <c r="A340" t="s">
        <v>77</v>
      </c>
      <c r="B340" t="s">
        <v>130</v>
      </c>
      <c r="C340" t="s">
        <v>263</v>
      </c>
      <c r="D340" t="s">
        <v>695</v>
      </c>
      <c r="E340">
        <v>6.57640899</v>
      </c>
      <c r="F340">
        <v>5943048.04</v>
      </c>
    </row>
    <row r="341" spans="1:6" x14ac:dyDescent="0.25">
      <c r="A341" t="s">
        <v>77</v>
      </c>
      <c r="B341" t="s">
        <v>130</v>
      </c>
      <c r="C341" t="s">
        <v>268</v>
      </c>
      <c r="D341" t="s">
        <v>703</v>
      </c>
      <c r="E341">
        <v>7</v>
      </c>
      <c r="F341">
        <v>2334083</v>
      </c>
    </row>
    <row r="342" spans="1:6" x14ac:dyDescent="0.25">
      <c r="A342" t="s">
        <v>77</v>
      </c>
      <c r="B342" t="s">
        <v>130</v>
      </c>
      <c r="C342" t="s">
        <v>669</v>
      </c>
      <c r="D342" t="s">
        <v>393</v>
      </c>
      <c r="E342">
        <v>9</v>
      </c>
      <c r="F342">
        <v>5945290</v>
      </c>
    </row>
    <row r="343" spans="1:6" x14ac:dyDescent="0.25">
      <c r="A343" t="s">
        <v>77</v>
      </c>
      <c r="B343" t="s">
        <v>130</v>
      </c>
      <c r="C343" t="s">
        <v>403</v>
      </c>
      <c r="D343" t="s">
        <v>421</v>
      </c>
      <c r="E343">
        <v>20</v>
      </c>
      <c r="F343">
        <v>37281.599999999999</v>
      </c>
    </row>
    <row r="344" spans="1:6" x14ac:dyDescent="0.25">
      <c r="A344" t="s">
        <v>77</v>
      </c>
      <c r="B344" t="s">
        <v>130</v>
      </c>
      <c r="C344" t="s">
        <v>669</v>
      </c>
      <c r="D344" t="s">
        <v>394</v>
      </c>
      <c r="E344">
        <v>12</v>
      </c>
      <c r="F344">
        <v>377307.64500000002</v>
      </c>
    </row>
    <row r="345" spans="1:6" x14ac:dyDescent="0.25">
      <c r="A345" t="s">
        <v>77</v>
      </c>
      <c r="B345" t="s">
        <v>130</v>
      </c>
      <c r="C345" t="s">
        <v>263</v>
      </c>
      <c r="D345" t="s">
        <v>704</v>
      </c>
      <c r="E345">
        <v>15</v>
      </c>
      <c r="F345">
        <v>378728.88</v>
      </c>
    </row>
    <row r="346" spans="1:6" x14ac:dyDescent="0.25">
      <c r="A346" t="s">
        <v>77</v>
      </c>
      <c r="B346" t="s">
        <v>130</v>
      </c>
      <c r="C346" t="s">
        <v>403</v>
      </c>
      <c r="D346" t="s">
        <v>396</v>
      </c>
      <c r="E346">
        <v>20</v>
      </c>
      <c r="F346">
        <v>491564.79999999999</v>
      </c>
    </row>
    <row r="347" spans="1:6" x14ac:dyDescent="0.25">
      <c r="A347" t="s">
        <v>77</v>
      </c>
      <c r="B347" t="s">
        <v>130</v>
      </c>
      <c r="C347" t="s">
        <v>263</v>
      </c>
      <c r="D347" t="s">
        <v>705</v>
      </c>
      <c r="E347">
        <v>8</v>
      </c>
      <c r="F347">
        <v>2180047.17</v>
      </c>
    </row>
    <row r="348" spans="1:6" x14ac:dyDescent="0.25">
      <c r="A348" t="s">
        <v>77</v>
      </c>
      <c r="B348" t="s">
        <v>130</v>
      </c>
      <c r="C348" t="s">
        <v>669</v>
      </c>
      <c r="D348" t="s">
        <v>706</v>
      </c>
      <c r="E348">
        <v>12</v>
      </c>
      <c r="F348">
        <v>93797.997499999998</v>
      </c>
    </row>
    <row r="349" spans="1:6" x14ac:dyDescent="0.25">
      <c r="A349" t="s">
        <v>77</v>
      </c>
      <c r="B349" t="s">
        <v>130</v>
      </c>
      <c r="C349" t="s">
        <v>207</v>
      </c>
      <c r="D349" t="s">
        <v>476</v>
      </c>
      <c r="E349">
        <v>11</v>
      </c>
      <c r="F349">
        <v>6207944.0700000003</v>
      </c>
    </row>
    <row r="350" spans="1:6" x14ac:dyDescent="0.25">
      <c r="A350" t="s">
        <v>77</v>
      </c>
      <c r="B350" t="s">
        <v>130</v>
      </c>
      <c r="C350" t="s">
        <v>403</v>
      </c>
      <c r="D350" t="s">
        <v>416</v>
      </c>
      <c r="E350">
        <v>20</v>
      </c>
      <c r="F350">
        <v>410097.6</v>
      </c>
    </row>
    <row r="351" spans="1:6" x14ac:dyDescent="0.25">
      <c r="A351" t="s">
        <v>77</v>
      </c>
      <c r="B351" t="s">
        <v>130</v>
      </c>
      <c r="C351" t="s">
        <v>403</v>
      </c>
      <c r="D351" t="s">
        <v>707</v>
      </c>
      <c r="E351">
        <v>20</v>
      </c>
      <c r="F351">
        <v>37281.599999999999</v>
      </c>
    </row>
    <row r="352" spans="1:6" x14ac:dyDescent="0.25">
      <c r="A352" t="s">
        <v>77</v>
      </c>
      <c r="B352" t="s">
        <v>130</v>
      </c>
      <c r="C352" t="s">
        <v>207</v>
      </c>
      <c r="D352" t="s">
        <v>398</v>
      </c>
      <c r="E352">
        <v>19</v>
      </c>
      <c r="F352">
        <v>38469.599999999999</v>
      </c>
    </row>
    <row r="353" spans="1:6" x14ac:dyDescent="0.25">
      <c r="A353" t="s">
        <v>77</v>
      </c>
      <c r="B353" t="s">
        <v>130</v>
      </c>
      <c r="C353" t="s">
        <v>669</v>
      </c>
      <c r="D353" t="s">
        <v>399</v>
      </c>
      <c r="E353">
        <v>10</v>
      </c>
      <c r="F353">
        <v>25581.599999999999</v>
      </c>
    </row>
    <row r="354" spans="1:6" x14ac:dyDescent="0.25">
      <c r="A354" t="s">
        <v>77</v>
      </c>
      <c r="B354" t="s">
        <v>130</v>
      </c>
      <c r="C354" t="s">
        <v>403</v>
      </c>
      <c r="D354" t="s">
        <v>397</v>
      </c>
      <c r="E354">
        <v>20</v>
      </c>
      <c r="F354">
        <v>57515.12</v>
      </c>
    </row>
    <row r="355" spans="1:6" x14ac:dyDescent="0.25">
      <c r="A355" t="s">
        <v>77</v>
      </c>
      <c r="B355" t="s">
        <v>130</v>
      </c>
      <c r="C355" t="s">
        <v>268</v>
      </c>
      <c r="D355" t="s">
        <v>703</v>
      </c>
      <c r="E355">
        <v>7</v>
      </c>
      <c r="F355">
        <v>8707169</v>
      </c>
    </row>
    <row r="356" spans="1:6" x14ac:dyDescent="0.25">
      <c r="A356" t="s">
        <v>77</v>
      </c>
      <c r="B356" t="s">
        <v>130</v>
      </c>
      <c r="C356" t="s">
        <v>669</v>
      </c>
      <c r="D356" t="s">
        <v>393</v>
      </c>
      <c r="E356">
        <v>9</v>
      </c>
      <c r="F356">
        <v>4668740</v>
      </c>
    </row>
    <row r="357" spans="1:6" x14ac:dyDescent="0.25">
      <c r="A357" t="s">
        <v>77</v>
      </c>
      <c r="B357" t="s">
        <v>130</v>
      </c>
      <c r="C357" t="s">
        <v>669</v>
      </c>
      <c r="D357" t="s">
        <v>288</v>
      </c>
      <c r="E357">
        <v>14</v>
      </c>
      <c r="F357">
        <v>1269605.55</v>
      </c>
    </row>
    <row r="358" spans="1:6" x14ac:dyDescent="0.25">
      <c r="A358" t="s">
        <v>77</v>
      </c>
      <c r="B358" t="s">
        <v>130</v>
      </c>
      <c r="C358" t="s">
        <v>669</v>
      </c>
      <c r="D358" t="s">
        <v>394</v>
      </c>
      <c r="E358">
        <v>12</v>
      </c>
      <c r="F358">
        <v>4383219.2699999996</v>
      </c>
    </row>
    <row r="359" spans="1:6" x14ac:dyDescent="0.25">
      <c r="A359" t="s">
        <v>77</v>
      </c>
      <c r="B359" t="s">
        <v>130</v>
      </c>
      <c r="C359" t="s">
        <v>403</v>
      </c>
      <c r="D359" t="s">
        <v>396</v>
      </c>
      <c r="E359">
        <v>20</v>
      </c>
      <c r="F359">
        <v>543113.6</v>
      </c>
    </row>
    <row r="360" spans="1:6" x14ac:dyDescent="0.25">
      <c r="A360" t="s">
        <v>77</v>
      </c>
      <c r="B360" t="s">
        <v>130</v>
      </c>
      <c r="C360" t="s">
        <v>669</v>
      </c>
      <c r="D360" t="s">
        <v>709</v>
      </c>
      <c r="E360">
        <v>16</v>
      </c>
      <c r="F360">
        <v>196791.679</v>
      </c>
    </row>
    <row r="361" spans="1:6" x14ac:dyDescent="0.25">
      <c r="A361" t="s">
        <v>77</v>
      </c>
      <c r="B361" t="s">
        <v>130</v>
      </c>
      <c r="C361" t="s">
        <v>263</v>
      </c>
      <c r="D361" t="s">
        <v>705</v>
      </c>
      <c r="E361">
        <v>8</v>
      </c>
      <c r="F361">
        <v>449151.89600000001</v>
      </c>
    </row>
    <row r="362" spans="1:6" x14ac:dyDescent="0.25">
      <c r="A362" t="s">
        <v>77</v>
      </c>
      <c r="B362" t="s">
        <v>130</v>
      </c>
      <c r="C362" t="s">
        <v>669</v>
      </c>
      <c r="D362" t="s">
        <v>577</v>
      </c>
      <c r="E362">
        <v>17</v>
      </c>
      <c r="F362">
        <v>1186501</v>
      </c>
    </row>
    <row r="363" spans="1:6" x14ac:dyDescent="0.25">
      <c r="A363" t="s">
        <v>77</v>
      </c>
      <c r="B363" t="s">
        <v>130</v>
      </c>
      <c r="C363" t="s">
        <v>669</v>
      </c>
      <c r="D363" t="s">
        <v>710</v>
      </c>
      <c r="E363">
        <v>12</v>
      </c>
      <c r="F363">
        <v>85731.995200000005</v>
      </c>
    </row>
    <row r="364" spans="1:6" x14ac:dyDescent="0.25">
      <c r="A364" t="s">
        <v>77</v>
      </c>
      <c r="B364" t="s">
        <v>130</v>
      </c>
      <c r="C364" t="s">
        <v>207</v>
      </c>
      <c r="D364" t="s">
        <v>476</v>
      </c>
      <c r="E364">
        <v>11</v>
      </c>
      <c r="F364">
        <v>20798266.100000001</v>
      </c>
    </row>
    <row r="365" spans="1:6" x14ac:dyDescent="0.25">
      <c r="A365" t="s">
        <v>77</v>
      </c>
      <c r="B365" t="s">
        <v>130</v>
      </c>
      <c r="C365" t="s">
        <v>669</v>
      </c>
      <c r="D365" t="s">
        <v>398</v>
      </c>
      <c r="E365">
        <v>19</v>
      </c>
      <c r="F365">
        <v>379575.2</v>
      </c>
    </row>
    <row r="366" spans="1:6" x14ac:dyDescent="0.25">
      <c r="A366" t="s">
        <v>77</v>
      </c>
      <c r="B366" t="s">
        <v>130</v>
      </c>
      <c r="C366" t="s">
        <v>669</v>
      </c>
      <c r="D366" t="s">
        <v>399</v>
      </c>
      <c r="E366">
        <v>10</v>
      </c>
      <c r="F366">
        <v>246285.6</v>
      </c>
    </row>
    <row r="367" spans="1:6" x14ac:dyDescent="0.25">
      <c r="A367" t="s">
        <v>77</v>
      </c>
      <c r="B367" t="s">
        <v>133</v>
      </c>
      <c r="C367" t="s">
        <v>263</v>
      </c>
      <c r="D367" t="s">
        <v>711</v>
      </c>
      <c r="E367">
        <v>9.8553094800000007</v>
      </c>
      <c r="F367">
        <v>4205313.47</v>
      </c>
    </row>
    <row r="368" spans="1:6" x14ac:dyDescent="0.25">
      <c r="A368" t="s">
        <v>77</v>
      </c>
      <c r="B368" t="s">
        <v>133</v>
      </c>
      <c r="C368" t="s">
        <v>263</v>
      </c>
      <c r="D368" t="s">
        <v>713</v>
      </c>
      <c r="E368">
        <v>9.7049414800000005</v>
      </c>
      <c r="F368">
        <v>2735146.01</v>
      </c>
    </row>
    <row r="369" spans="1:6" x14ac:dyDescent="0.25">
      <c r="A369" t="s">
        <v>77</v>
      </c>
      <c r="B369" t="s">
        <v>133</v>
      </c>
      <c r="C369" t="s">
        <v>263</v>
      </c>
      <c r="D369" t="s">
        <v>711</v>
      </c>
      <c r="E369">
        <v>9.9053625299999997</v>
      </c>
      <c r="F369">
        <v>1461328.32</v>
      </c>
    </row>
    <row r="370" spans="1:6" x14ac:dyDescent="0.25">
      <c r="A370" t="s">
        <v>77</v>
      </c>
      <c r="B370" t="s">
        <v>133</v>
      </c>
      <c r="C370" t="s">
        <v>263</v>
      </c>
      <c r="D370" t="s">
        <v>713</v>
      </c>
      <c r="E370">
        <v>9.73745467</v>
      </c>
      <c r="F370">
        <v>1421840.22</v>
      </c>
    </row>
    <row r="371" spans="1:6" x14ac:dyDescent="0.25">
      <c r="A371" t="s">
        <v>77</v>
      </c>
      <c r="B371" t="s">
        <v>133</v>
      </c>
      <c r="C371" t="s">
        <v>267</v>
      </c>
      <c r="D371" t="s">
        <v>403</v>
      </c>
      <c r="E371">
        <v>20</v>
      </c>
      <c r="F371">
        <v>1153282.58</v>
      </c>
    </row>
    <row r="372" spans="1:6" x14ac:dyDescent="0.25">
      <c r="A372" t="s">
        <v>77</v>
      </c>
      <c r="B372" t="s">
        <v>133</v>
      </c>
      <c r="C372" t="s">
        <v>267</v>
      </c>
      <c r="D372" t="s">
        <v>573</v>
      </c>
      <c r="E372">
        <v>20</v>
      </c>
      <c r="F372">
        <v>975352.29399999999</v>
      </c>
    </row>
    <row r="373" spans="1:6" x14ac:dyDescent="0.25">
      <c r="A373" t="s">
        <v>77</v>
      </c>
      <c r="B373" t="s">
        <v>133</v>
      </c>
      <c r="C373" t="s">
        <v>263</v>
      </c>
      <c r="D373" t="s">
        <v>713</v>
      </c>
      <c r="E373">
        <v>9.9003899499999992</v>
      </c>
      <c r="F373">
        <v>589880.51800000004</v>
      </c>
    </row>
    <row r="374" spans="1:6" x14ac:dyDescent="0.25">
      <c r="A374" t="s">
        <v>77</v>
      </c>
      <c r="B374" t="s">
        <v>133</v>
      </c>
      <c r="C374" t="s">
        <v>263</v>
      </c>
      <c r="D374" t="s">
        <v>711</v>
      </c>
      <c r="E374">
        <v>9.9768188000000002</v>
      </c>
      <c r="F374">
        <v>533932.58600000001</v>
      </c>
    </row>
    <row r="375" spans="1:6" x14ac:dyDescent="0.25">
      <c r="A375" t="s">
        <v>77</v>
      </c>
      <c r="B375" t="s">
        <v>133</v>
      </c>
      <c r="C375" t="s">
        <v>268</v>
      </c>
      <c r="D375" t="s">
        <v>703</v>
      </c>
      <c r="E375">
        <v>7</v>
      </c>
      <c r="F375">
        <v>432239.5</v>
      </c>
    </row>
    <row r="376" spans="1:6" x14ac:dyDescent="0.25">
      <c r="A376" t="s">
        <v>77</v>
      </c>
      <c r="B376" t="s">
        <v>133</v>
      </c>
      <c r="C376" t="s">
        <v>263</v>
      </c>
      <c r="D376" t="s">
        <v>713</v>
      </c>
      <c r="E376">
        <v>9.8453863300000002</v>
      </c>
      <c r="F376">
        <v>371294.68599999999</v>
      </c>
    </row>
    <row r="377" spans="1:6" x14ac:dyDescent="0.25">
      <c r="A377" t="s">
        <v>77</v>
      </c>
      <c r="B377" t="s">
        <v>133</v>
      </c>
      <c r="C377" t="s">
        <v>207</v>
      </c>
      <c r="D377" t="s">
        <v>717</v>
      </c>
      <c r="E377">
        <v>19</v>
      </c>
      <c r="F377">
        <v>320923.158</v>
      </c>
    </row>
    <row r="378" spans="1:6" x14ac:dyDescent="0.25">
      <c r="A378" t="s">
        <v>77</v>
      </c>
      <c r="B378" t="s">
        <v>133</v>
      </c>
      <c r="C378" t="s">
        <v>267</v>
      </c>
      <c r="D378" t="s">
        <v>592</v>
      </c>
      <c r="E378">
        <v>20</v>
      </c>
      <c r="F378">
        <v>287364.02500000002</v>
      </c>
    </row>
    <row r="379" spans="1:6" x14ac:dyDescent="0.25">
      <c r="A379" t="s">
        <v>77</v>
      </c>
      <c r="B379" t="s">
        <v>133</v>
      </c>
      <c r="C379" t="s">
        <v>207</v>
      </c>
      <c r="D379" t="s">
        <v>718</v>
      </c>
      <c r="E379">
        <v>18</v>
      </c>
      <c r="F379">
        <v>260557.82399999999</v>
      </c>
    </row>
    <row r="380" spans="1:6" x14ac:dyDescent="0.25">
      <c r="A380" t="s">
        <v>77</v>
      </c>
      <c r="B380" t="s">
        <v>133</v>
      </c>
      <c r="C380" t="s">
        <v>207</v>
      </c>
      <c r="D380" t="s">
        <v>719</v>
      </c>
      <c r="E380">
        <v>11</v>
      </c>
      <c r="F380">
        <v>168730.23999999999</v>
      </c>
    </row>
    <row r="381" spans="1:6" x14ac:dyDescent="0.25">
      <c r="A381" t="s">
        <v>77</v>
      </c>
      <c r="B381" t="s">
        <v>133</v>
      </c>
      <c r="C381" t="s">
        <v>207</v>
      </c>
      <c r="D381" t="s">
        <v>720</v>
      </c>
      <c r="E381">
        <v>11</v>
      </c>
      <c r="F381">
        <v>158186.14000000001</v>
      </c>
    </row>
    <row r="382" spans="1:6" x14ac:dyDescent="0.25">
      <c r="A382" t="s">
        <v>77</v>
      </c>
      <c r="B382" t="s">
        <v>133</v>
      </c>
      <c r="C382" t="s">
        <v>268</v>
      </c>
      <c r="D382" t="s">
        <v>703</v>
      </c>
      <c r="E382">
        <v>7</v>
      </c>
      <c r="F382">
        <v>140553.79999999999</v>
      </c>
    </row>
    <row r="383" spans="1:6" x14ac:dyDescent="0.25">
      <c r="A383" t="s">
        <v>77</v>
      </c>
      <c r="B383" t="s">
        <v>133</v>
      </c>
      <c r="C383" t="s">
        <v>207</v>
      </c>
      <c r="D383" t="s">
        <v>719</v>
      </c>
      <c r="E383">
        <v>11</v>
      </c>
      <c r="F383">
        <v>126094.261</v>
      </c>
    </row>
    <row r="384" spans="1:6" x14ac:dyDescent="0.25">
      <c r="A384" t="s">
        <v>77</v>
      </c>
      <c r="B384" t="s">
        <v>133</v>
      </c>
      <c r="C384" t="s">
        <v>267</v>
      </c>
      <c r="D384" t="s">
        <v>403</v>
      </c>
      <c r="E384">
        <v>20</v>
      </c>
      <c r="F384">
        <v>125941.02499999999</v>
      </c>
    </row>
    <row r="385" spans="1:6" x14ac:dyDescent="0.25">
      <c r="A385" t="s">
        <v>77</v>
      </c>
      <c r="B385" t="s">
        <v>133</v>
      </c>
      <c r="C385" t="s">
        <v>207</v>
      </c>
      <c r="D385" t="s">
        <v>720</v>
      </c>
      <c r="E385">
        <v>11</v>
      </c>
      <c r="F385">
        <v>121246.90399999999</v>
      </c>
    </row>
    <row r="386" spans="1:6" x14ac:dyDescent="0.25">
      <c r="A386" t="s">
        <v>77</v>
      </c>
      <c r="B386" t="s">
        <v>133</v>
      </c>
      <c r="C386" t="s">
        <v>207</v>
      </c>
      <c r="D386" t="s">
        <v>721</v>
      </c>
      <c r="E386">
        <v>3</v>
      </c>
      <c r="F386">
        <v>120532.489</v>
      </c>
    </row>
    <row r="387" spans="1:6" x14ac:dyDescent="0.25">
      <c r="A387" t="s">
        <v>77</v>
      </c>
      <c r="B387" t="s">
        <v>133</v>
      </c>
      <c r="C387" t="s">
        <v>207</v>
      </c>
      <c r="D387" t="s">
        <v>722</v>
      </c>
      <c r="E387">
        <v>8</v>
      </c>
      <c r="F387">
        <v>117766.052</v>
      </c>
    </row>
    <row r="388" spans="1:6" x14ac:dyDescent="0.25">
      <c r="A388" t="s">
        <v>77</v>
      </c>
      <c r="B388" t="s">
        <v>133</v>
      </c>
      <c r="C388" t="s">
        <v>207</v>
      </c>
      <c r="D388" t="s">
        <v>723</v>
      </c>
      <c r="E388">
        <v>20</v>
      </c>
      <c r="F388">
        <v>117509.07</v>
      </c>
    </row>
    <row r="389" spans="1:6" x14ac:dyDescent="0.25">
      <c r="A389" t="s">
        <v>77</v>
      </c>
      <c r="B389" t="s">
        <v>133</v>
      </c>
      <c r="C389" t="s">
        <v>267</v>
      </c>
      <c r="D389" t="s">
        <v>573</v>
      </c>
      <c r="E389">
        <v>20</v>
      </c>
      <c r="F389">
        <v>103860.058</v>
      </c>
    </row>
    <row r="390" spans="1:6" x14ac:dyDescent="0.25">
      <c r="A390" t="s">
        <v>77</v>
      </c>
      <c r="B390" t="s">
        <v>133</v>
      </c>
      <c r="C390" t="s">
        <v>207</v>
      </c>
      <c r="D390" t="s">
        <v>724</v>
      </c>
      <c r="E390">
        <v>20</v>
      </c>
      <c r="F390">
        <v>90352.868199999997</v>
      </c>
    </row>
    <row r="391" spans="1:6" x14ac:dyDescent="0.25">
      <c r="A391" t="s">
        <v>77</v>
      </c>
      <c r="B391" t="s">
        <v>133</v>
      </c>
      <c r="C391" t="s">
        <v>207</v>
      </c>
      <c r="D391" t="s">
        <v>722</v>
      </c>
      <c r="E391">
        <v>8</v>
      </c>
      <c r="F391">
        <v>83937.853900000002</v>
      </c>
    </row>
    <row r="392" spans="1:6" x14ac:dyDescent="0.25">
      <c r="A392" t="s">
        <v>77</v>
      </c>
      <c r="B392" t="s">
        <v>133</v>
      </c>
      <c r="C392" t="s">
        <v>207</v>
      </c>
      <c r="D392" t="s">
        <v>717</v>
      </c>
      <c r="E392">
        <v>19</v>
      </c>
      <c r="F392">
        <v>63407.55</v>
      </c>
    </row>
    <row r="393" spans="1:6" x14ac:dyDescent="0.25">
      <c r="A393" t="s">
        <v>77</v>
      </c>
      <c r="B393" t="s">
        <v>133</v>
      </c>
      <c r="C393" t="s">
        <v>207</v>
      </c>
      <c r="D393" t="s">
        <v>720</v>
      </c>
      <c r="E393">
        <v>11</v>
      </c>
      <c r="F393">
        <v>54363.551299999999</v>
      </c>
    </row>
    <row r="394" spans="1:6" x14ac:dyDescent="0.25">
      <c r="A394" t="s">
        <v>77</v>
      </c>
      <c r="B394" t="s">
        <v>133</v>
      </c>
      <c r="C394" t="s">
        <v>263</v>
      </c>
      <c r="D394" t="s">
        <v>711</v>
      </c>
      <c r="E394">
        <v>9.7802953499999994</v>
      </c>
      <c r="F394">
        <v>52369.250599999999</v>
      </c>
    </row>
    <row r="395" spans="1:6" x14ac:dyDescent="0.25">
      <c r="A395" t="s">
        <v>77</v>
      </c>
      <c r="B395" t="s">
        <v>133</v>
      </c>
      <c r="C395" t="s">
        <v>207</v>
      </c>
      <c r="D395" t="s">
        <v>718</v>
      </c>
      <c r="E395">
        <v>18</v>
      </c>
      <c r="F395">
        <v>50974.330699999999</v>
      </c>
    </row>
    <row r="396" spans="1:6" x14ac:dyDescent="0.25">
      <c r="A396" t="s">
        <v>77</v>
      </c>
      <c r="B396" t="s">
        <v>133</v>
      </c>
      <c r="C396" t="s">
        <v>267</v>
      </c>
      <c r="D396" t="s">
        <v>725</v>
      </c>
      <c r="E396">
        <v>20</v>
      </c>
      <c r="F396">
        <v>50879.2618</v>
      </c>
    </row>
    <row r="397" spans="1:6" x14ac:dyDescent="0.25">
      <c r="A397" t="s">
        <v>77</v>
      </c>
      <c r="B397" t="s">
        <v>133</v>
      </c>
      <c r="C397" t="s">
        <v>268</v>
      </c>
      <c r="D397" t="s">
        <v>703</v>
      </c>
      <c r="E397">
        <v>7</v>
      </c>
      <c r="F397">
        <v>47483</v>
      </c>
    </row>
    <row r="398" spans="1:6" x14ac:dyDescent="0.25">
      <c r="A398" t="s">
        <v>77</v>
      </c>
      <c r="B398" t="s">
        <v>133</v>
      </c>
      <c r="C398" t="s">
        <v>207</v>
      </c>
      <c r="D398" t="s">
        <v>724</v>
      </c>
      <c r="E398">
        <v>20</v>
      </c>
      <c r="F398">
        <v>40044.347600000001</v>
      </c>
    </row>
    <row r="399" spans="1:6" x14ac:dyDescent="0.25">
      <c r="A399" t="s">
        <v>77</v>
      </c>
      <c r="B399" t="s">
        <v>133</v>
      </c>
      <c r="C399" t="s">
        <v>254</v>
      </c>
      <c r="D399" t="s">
        <v>726</v>
      </c>
      <c r="E399">
        <v>13.851000000000001</v>
      </c>
      <c r="F399">
        <v>36493.300000000003</v>
      </c>
    </row>
    <row r="400" spans="1:6" x14ac:dyDescent="0.25">
      <c r="A400" t="s">
        <v>77</v>
      </c>
      <c r="B400" t="s">
        <v>133</v>
      </c>
      <c r="C400" t="s">
        <v>207</v>
      </c>
      <c r="D400" t="s">
        <v>719</v>
      </c>
      <c r="E400">
        <v>11</v>
      </c>
      <c r="F400">
        <v>33854.76</v>
      </c>
    </row>
    <row r="401" spans="1:6" x14ac:dyDescent="0.25">
      <c r="A401" t="s">
        <v>77</v>
      </c>
      <c r="B401" t="s">
        <v>133</v>
      </c>
      <c r="C401" t="s">
        <v>217</v>
      </c>
      <c r="D401" t="s">
        <v>727</v>
      </c>
      <c r="E401">
        <v>17</v>
      </c>
      <c r="F401">
        <v>28458.2</v>
      </c>
    </row>
    <row r="402" spans="1:6" x14ac:dyDescent="0.25">
      <c r="A402" t="s">
        <v>77</v>
      </c>
      <c r="B402" t="s">
        <v>133</v>
      </c>
      <c r="C402" t="s">
        <v>267</v>
      </c>
      <c r="D402" t="s">
        <v>728</v>
      </c>
      <c r="E402">
        <v>20</v>
      </c>
      <c r="F402">
        <v>28096.078799999999</v>
      </c>
    </row>
    <row r="403" spans="1:6" x14ac:dyDescent="0.25">
      <c r="A403" t="s">
        <v>77</v>
      </c>
      <c r="B403" t="s">
        <v>133</v>
      </c>
      <c r="C403" t="s">
        <v>207</v>
      </c>
      <c r="D403" t="s">
        <v>722</v>
      </c>
      <c r="E403">
        <v>8</v>
      </c>
      <c r="F403">
        <v>27261.097099999999</v>
      </c>
    </row>
    <row r="404" spans="1:6" x14ac:dyDescent="0.25">
      <c r="A404" t="s">
        <v>77</v>
      </c>
      <c r="B404" t="s">
        <v>133</v>
      </c>
      <c r="C404" t="s">
        <v>215</v>
      </c>
      <c r="D404" t="s">
        <v>729</v>
      </c>
      <c r="E404">
        <v>10</v>
      </c>
      <c r="F404">
        <v>25247.748899999999</v>
      </c>
    </row>
    <row r="405" spans="1:6" x14ac:dyDescent="0.25">
      <c r="A405" t="s">
        <v>77</v>
      </c>
      <c r="B405" t="s">
        <v>133</v>
      </c>
      <c r="C405" t="s">
        <v>215</v>
      </c>
      <c r="D405" t="s">
        <v>730</v>
      </c>
      <c r="E405">
        <v>15</v>
      </c>
      <c r="F405">
        <v>23424.9329</v>
      </c>
    </row>
    <row r="406" spans="1:6" x14ac:dyDescent="0.25">
      <c r="A406" t="s">
        <v>77</v>
      </c>
      <c r="B406" t="s">
        <v>133</v>
      </c>
      <c r="C406" t="s">
        <v>267</v>
      </c>
      <c r="D406" t="s">
        <v>592</v>
      </c>
      <c r="E406">
        <v>20</v>
      </c>
      <c r="F406">
        <v>20563.498800000001</v>
      </c>
    </row>
    <row r="407" spans="1:6" x14ac:dyDescent="0.25">
      <c r="A407" t="s">
        <v>77</v>
      </c>
      <c r="B407" t="s">
        <v>133</v>
      </c>
      <c r="C407" t="s">
        <v>207</v>
      </c>
      <c r="D407" t="s">
        <v>719</v>
      </c>
      <c r="E407">
        <v>11</v>
      </c>
      <c r="F407">
        <v>18556.2304</v>
      </c>
    </row>
    <row r="408" spans="1:6" x14ac:dyDescent="0.25">
      <c r="A408" t="s">
        <v>77</v>
      </c>
      <c r="B408" t="s">
        <v>133</v>
      </c>
      <c r="C408" t="s">
        <v>267</v>
      </c>
      <c r="D408" t="s">
        <v>725</v>
      </c>
      <c r="E408">
        <v>20</v>
      </c>
      <c r="F408">
        <v>18197.289199999999</v>
      </c>
    </row>
    <row r="409" spans="1:6" x14ac:dyDescent="0.25">
      <c r="A409" t="s">
        <v>77</v>
      </c>
      <c r="B409" t="s">
        <v>133</v>
      </c>
      <c r="C409" t="s">
        <v>254</v>
      </c>
      <c r="D409" t="s">
        <v>726</v>
      </c>
      <c r="E409">
        <v>13.882</v>
      </c>
      <c r="F409">
        <v>16186.342000000001</v>
      </c>
    </row>
    <row r="410" spans="1:6" x14ac:dyDescent="0.25">
      <c r="A410" t="s">
        <v>77</v>
      </c>
      <c r="B410" t="s">
        <v>133</v>
      </c>
      <c r="C410" t="s">
        <v>215</v>
      </c>
      <c r="D410" t="s">
        <v>731</v>
      </c>
      <c r="E410">
        <v>10</v>
      </c>
      <c r="F410">
        <v>16021.0951</v>
      </c>
    </row>
    <row r="411" spans="1:6" x14ac:dyDescent="0.25">
      <c r="A411" t="s">
        <v>77</v>
      </c>
      <c r="B411" t="s">
        <v>133</v>
      </c>
      <c r="C411" t="s">
        <v>215</v>
      </c>
      <c r="D411" t="s">
        <v>729</v>
      </c>
      <c r="E411">
        <v>10</v>
      </c>
      <c r="F411">
        <v>14919.1088</v>
      </c>
    </row>
    <row r="412" spans="1:6" x14ac:dyDescent="0.25">
      <c r="A412" t="s">
        <v>77</v>
      </c>
      <c r="B412" t="s">
        <v>133</v>
      </c>
      <c r="C412" t="s">
        <v>215</v>
      </c>
      <c r="D412" t="s">
        <v>730</v>
      </c>
      <c r="E412">
        <v>15</v>
      </c>
      <c r="F412">
        <v>13911.431699999999</v>
      </c>
    </row>
    <row r="413" spans="1:6" x14ac:dyDescent="0.25">
      <c r="A413" t="s">
        <v>77</v>
      </c>
      <c r="B413" t="s">
        <v>133</v>
      </c>
      <c r="C413" t="s">
        <v>215</v>
      </c>
      <c r="D413" t="s">
        <v>732</v>
      </c>
      <c r="E413">
        <v>10</v>
      </c>
      <c r="F413">
        <v>13237.8838</v>
      </c>
    </row>
    <row r="414" spans="1:6" x14ac:dyDescent="0.25">
      <c r="A414" t="s">
        <v>77</v>
      </c>
      <c r="B414" t="s">
        <v>133</v>
      </c>
      <c r="C414" t="s">
        <v>217</v>
      </c>
      <c r="D414" t="s">
        <v>733</v>
      </c>
      <c r="E414">
        <v>12</v>
      </c>
      <c r="F414">
        <v>11663.781000000001</v>
      </c>
    </row>
    <row r="415" spans="1:6" x14ac:dyDescent="0.25">
      <c r="A415" t="s">
        <v>77</v>
      </c>
      <c r="B415" t="s">
        <v>133</v>
      </c>
      <c r="C415" t="s">
        <v>215</v>
      </c>
      <c r="D415" t="s">
        <v>734</v>
      </c>
      <c r="E415">
        <v>10</v>
      </c>
      <c r="F415">
        <v>9918.7585899999995</v>
      </c>
    </row>
    <row r="416" spans="1:6" x14ac:dyDescent="0.25">
      <c r="A416" t="s">
        <v>77</v>
      </c>
      <c r="B416" t="s">
        <v>133</v>
      </c>
      <c r="C416" t="s">
        <v>215</v>
      </c>
      <c r="D416" t="s">
        <v>732</v>
      </c>
      <c r="E416">
        <v>10</v>
      </c>
      <c r="F416">
        <v>9913.1607199999999</v>
      </c>
    </row>
    <row r="417" spans="1:6" x14ac:dyDescent="0.25">
      <c r="A417" t="s">
        <v>77</v>
      </c>
      <c r="B417" t="s">
        <v>133</v>
      </c>
      <c r="C417" t="s">
        <v>215</v>
      </c>
      <c r="D417" t="s">
        <v>731</v>
      </c>
      <c r="E417">
        <v>10</v>
      </c>
      <c r="F417">
        <v>8264.6389899999995</v>
      </c>
    </row>
    <row r="418" spans="1:6" x14ac:dyDescent="0.25">
      <c r="A418" t="s">
        <v>77</v>
      </c>
      <c r="B418" t="s">
        <v>133</v>
      </c>
      <c r="C418" t="s">
        <v>207</v>
      </c>
      <c r="D418" t="s">
        <v>722</v>
      </c>
      <c r="E418">
        <v>8</v>
      </c>
      <c r="F418">
        <v>8027.6172800000004</v>
      </c>
    </row>
    <row r="419" spans="1:6" x14ac:dyDescent="0.25">
      <c r="A419" t="s">
        <v>77</v>
      </c>
      <c r="B419" t="s">
        <v>133</v>
      </c>
      <c r="C419" t="s">
        <v>207</v>
      </c>
      <c r="D419" t="s">
        <v>735</v>
      </c>
      <c r="E419">
        <v>16</v>
      </c>
      <c r="F419">
        <v>7458.8802699999997</v>
      </c>
    </row>
    <row r="420" spans="1:6" x14ac:dyDescent="0.25">
      <c r="A420" t="s">
        <v>77</v>
      </c>
      <c r="B420" t="s">
        <v>133</v>
      </c>
      <c r="C420" t="s">
        <v>217</v>
      </c>
      <c r="D420" t="s">
        <v>733</v>
      </c>
      <c r="E420">
        <v>12</v>
      </c>
      <c r="F420">
        <v>6757.2477200000003</v>
      </c>
    </row>
    <row r="421" spans="1:6" x14ac:dyDescent="0.25">
      <c r="A421" t="s">
        <v>77</v>
      </c>
      <c r="B421" t="s">
        <v>133</v>
      </c>
      <c r="C421" t="s">
        <v>215</v>
      </c>
      <c r="D421" t="s">
        <v>734</v>
      </c>
      <c r="E421">
        <v>10</v>
      </c>
      <c r="F421">
        <v>6115.9775900000004</v>
      </c>
    </row>
    <row r="422" spans="1:6" x14ac:dyDescent="0.25">
      <c r="A422" t="s">
        <v>77</v>
      </c>
      <c r="B422" t="s">
        <v>133</v>
      </c>
      <c r="C422" t="s">
        <v>215</v>
      </c>
      <c r="D422" t="s">
        <v>730</v>
      </c>
      <c r="E422">
        <v>15</v>
      </c>
      <c r="F422">
        <v>6110.6259</v>
      </c>
    </row>
    <row r="423" spans="1:6" x14ac:dyDescent="0.25">
      <c r="A423" t="s">
        <v>77</v>
      </c>
      <c r="B423" t="s">
        <v>133</v>
      </c>
      <c r="C423" t="s">
        <v>207</v>
      </c>
      <c r="D423" t="s">
        <v>736</v>
      </c>
      <c r="E423">
        <v>6</v>
      </c>
      <c r="F423">
        <v>5980</v>
      </c>
    </row>
    <row r="424" spans="1:6" x14ac:dyDescent="0.25">
      <c r="A424" t="s">
        <v>77</v>
      </c>
      <c r="B424" t="s">
        <v>133</v>
      </c>
      <c r="C424" t="s">
        <v>215</v>
      </c>
      <c r="D424" t="s">
        <v>729</v>
      </c>
      <c r="E424">
        <v>10</v>
      </c>
      <c r="F424">
        <v>5431.9659899999997</v>
      </c>
    </row>
    <row r="425" spans="1:6" x14ac:dyDescent="0.25">
      <c r="A425" t="s">
        <v>77</v>
      </c>
      <c r="B425" t="s">
        <v>133</v>
      </c>
      <c r="C425" t="s">
        <v>207</v>
      </c>
      <c r="D425" t="s">
        <v>737</v>
      </c>
      <c r="E425">
        <v>11</v>
      </c>
      <c r="F425">
        <v>4801.4740000000002</v>
      </c>
    </row>
    <row r="426" spans="1:6" x14ac:dyDescent="0.25">
      <c r="A426" t="s">
        <v>77</v>
      </c>
      <c r="B426" t="s">
        <v>133</v>
      </c>
      <c r="C426" t="s">
        <v>207</v>
      </c>
      <c r="D426" t="s">
        <v>720</v>
      </c>
      <c r="E426">
        <v>11</v>
      </c>
      <c r="F426">
        <v>4538.8289999999997</v>
      </c>
    </row>
    <row r="427" spans="1:6" x14ac:dyDescent="0.25">
      <c r="A427" t="s">
        <v>77</v>
      </c>
      <c r="B427" t="s">
        <v>133</v>
      </c>
      <c r="C427" t="s">
        <v>215</v>
      </c>
      <c r="D427" t="s">
        <v>730</v>
      </c>
      <c r="E427">
        <v>15</v>
      </c>
      <c r="F427">
        <v>4212.8995000000004</v>
      </c>
    </row>
    <row r="428" spans="1:6" x14ac:dyDescent="0.25">
      <c r="A428" t="s">
        <v>77</v>
      </c>
      <c r="B428" t="s">
        <v>133</v>
      </c>
      <c r="C428" t="s">
        <v>267</v>
      </c>
      <c r="D428" t="s">
        <v>738</v>
      </c>
      <c r="E428">
        <v>20</v>
      </c>
      <c r="F428">
        <v>4189.6871000000001</v>
      </c>
    </row>
    <row r="429" spans="1:6" x14ac:dyDescent="0.25">
      <c r="A429" t="s">
        <v>77</v>
      </c>
      <c r="B429" t="s">
        <v>133</v>
      </c>
      <c r="C429" t="s">
        <v>267</v>
      </c>
      <c r="D429" t="s">
        <v>738</v>
      </c>
      <c r="E429">
        <v>20</v>
      </c>
      <c r="F429">
        <v>3851.4383400000002</v>
      </c>
    </row>
    <row r="430" spans="1:6" x14ac:dyDescent="0.25">
      <c r="A430" t="s">
        <v>77</v>
      </c>
      <c r="B430" t="s">
        <v>133</v>
      </c>
      <c r="C430" t="s">
        <v>207</v>
      </c>
      <c r="D430" t="s">
        <v>737</v>
      </c>
      <c r="E430">
        <v>11</v>
      </c>
      <c r="F430">
        <v>3170.5909999999999</v>
      </c>
    </row>
    <row r="431" spans="1:6" x14ac:dyDescent="0.25">
      <c r="A431" t="s">
        <v>77</v>
      </c>
      <c r="B431" t="s">
        <v>133</v>
      </c>
      <c r="C431" t="s">
        <v>215</v>
      </c>
      <c r="D431" t="s">
        <v>731</v>
      </c>
      <c r="E431">
        <v>10</v>
      </c>
      <c r="F431">
        <v>3096.04799</v>
      </c>
    </row>
    <row r="432" spans="1:6" x14ac:dyDescent="0.25">
      <c r="A432" t="s">
        <v>77</v>
      </c>
      <c r="B432" t="s">
        <v>133</v>
      </c>
      <c r="C432" t="s">
        <v>215</v>
      </c>
      <c r="D432" t="s">
        <v>732</v>
      </c>
      <c r="E432">
        <v>10</v>
      </c>
      <c r="F432">
        <v>2036.5677499999999</v>
      </c>
    </row>
    <row r="433" spans="1:6" x14ac:dyDescent="0.25">
      <c r="A433" t="s">
        <v>77</v>
      </c>
      <c r="B433" t="s">
        <v>133</v>
      </c>
      <c r="C433" t="s">
        <v>267</v>
      </c>
      <c r="D433" t="s">
        <v>728</v>
      </c>
      <c r="E433">
        <v>20</v>
      </c>
      <c r="F433">
        <v>2018.94804</v>
      </c>
    </row>
    <row r="434" spans="1:6" x14ac:dyDescent="0.25">
      <c r="A434" t="s">
        <v>77</v>
      </c>
      <c r="B434" t="s">
        <v>133</v>
      </c>
      <c r="C434" t="s">
        <v>217</v>
      </c>
      <c r="D434" t="s">
        <v>727</v>
      </c>
      <c r="E434">
        <v>17</v>
      </c>
      <c r="F434">
        <v>2003.5</v>
      </c>
    </row>
    <row r="435" spans="1:6" x14ac:dyDescent="0.25">
      <c r="A435" t="s">
        <v>77</v>
      </c>
      <c r="B435" t="s">
        <v>133</v>
      </c>
      <c r="C435" t="s">
        <v>215</v>
      </c>
      <c r="D435" t="s">
        <v>734</v>
      </c>
      <c r="E435">
        <v>10</v>
      </c>
      <c r="F435">
        <v>1481.1128900000001</v>
      </c>
    </row>
    <row r="436" spans="1:6" x14ac:dyDescent="0.25">
      <c r="A436" t="s">
        <v>77</v>
      </c>
      <c r="B436" t="s">
        <v>133</v>
      </c>
      <c r="C436" t="s">
        <v>207</v>
      </c>
      <c r="D436" t="s">
        <v>721</v>
      </c>
      <c r="E436">
        <v>3</v>
      </c>
      <c r="F436">
        <v>1320.13185</v>
      </c>
    </row>
    <row r="437" spans="1:6" x14ac:dyDescent="0.25">
      <c r="A437" t="s">
        <v>77</v>
      </c>
      <c r="B437" t="s">
        <v>133</v>
      </c>
      <c r="C437" t="s">
        <v>267</v>
      </c>
      <c r="D437" t="s">
        <v>739</v>
      </c>
      <c r="E437">
        <v>20</v>
      </c>
      <c r="F437">
        <v>946.88978499999996</v>
      </c>
    </row>
    <row r="438" spans="1:6" x14ac:dyDescent="0.25">
      <c r="A438" t="s">
        <v>77</v>
      </c>
      <c r="B438" t="s">
        <v>133</v>
      </c>
      <c r="C438" t="s">
        <v>207</v>
      </c>
      <c r="D438" t="s">
        <v>723</v>
      </c>
      <c r="E438">
        <v>20</v>
      </c>
      <c r="F438">
        <v>690</v>
      </c>
    </row>
    <row r="439" spans="1:6" x14ac:dyDescent="0.25">
      <c r="A439" t="s">
        <v>77</v>
      </c>
      <c r="B439" t="s">
        <v>133</v>
      </c>
      <c r="C439" t="s">
        <v>267</v>
      </c>
      <c r="D439" t="s">
        <v>740</v>
      </c>
      <c r="E439">
        <v>20</v>
      </c>
      <c r="F439">
        <v>530.65634</v>
      </c>
    </row>
    <row r="440" spans="1:6" x14ac:dyDescent="0.25">
      <c r="A440" t="s">
        <v>77</v>
      </c>
      <c r="B440" t="s">
        <v>133</v>
      </c>
      <c r="C440" t="s">
        <v>217</v>
      </c>
      <c r="D440" t="s">
        <v>741</v>
      </c>
      <c r="E440">
        <v>22</v>
      </c>
      <c r="F440">
        <v>498.846</v>
      </c>
    </row>
    <row r="441" spans="1:6" x14ac:dyDescent="0.25">
      <c r="A441" t="s">
        <v>77</v>
      </c>
      <c r="B441" t="s">
        <v>133</v>
      </c>
      <c r="C441" t="s">
        <v>215</v>
      </c>
      <c r="D441" t="s">
        <v>729</v>
      </c>
      <c r="E441">
        <v>10</v>
      </c>
      <c r="F441">
        <v>413.41404799999998</v>
      </c>
    </row>
    <row r="442" spans="1:6" x14ac:dyDescent="0.25">
      <c r="A442" t="s">
        <v>77</v>
      </c>
      <c r="B442" t="s">
        <v>133</v>
      </c>
      <c r="C442" t="s">
        <v>267</v>
      </c>
      <c r="D442" t="s">
        <v>742</v>
      </c>
      <c r="E442">
        <v>20</v>
      </c>
      <c r="F442">
        <v>312.48</v>
      </c>
    </row>
    <row r="443" spans="1:6" x14ac:dyDescent="0.25">
      <c r="A443" t="s">
        <v>77</v>
      </c>
      <c r="B443" t="s">
        <v>133</v>
      </c>
      <c r="C443" t="s">
        <v>215</v>
      </c>
      <c r="D443" t="s">
        <v>731</v>
      </c>
      <c r="E443">
        <v>10</v>
      </c>
      <c r="F443">
        <v>300.53276599999998</v>
      </c>
    </row>
    <row r="444" spans="1:6" x14ac:dyDescent="0.25">
      <c r="A444" t="s">
        <v>77</v>
      </c>
      <c r="B444" t="s">
        <v>133</v>
      </c>
      <c r="C444" t="s">
        <v>215</v>
      </c>
      <c r="D444" t="s">
        <v>734</v>
      </c>
      <c r="E444">
        <v>10</v>
      </c>
      <c r="F444">
        <v>286.825672</v>
      </c>
    </row>
    <row r="445" spans="1:6" x14ac:dyDescent="0.25">
      <c r="A445" t="s">
        <v>77</v>
      </c>
      <c r="B445" t="s">
        <v>133</v>
      </c>
      <c r="C445" t="s">
        <v>207</v>
      </c>
      <c r="D445" t="s">
        <v>737</v>
      </c>
      <c r="E445">
        <v>11</v>
      </c>
      <c r="F445">
        <v>209.17638500000001</v>
      </c>
    </row>
    <row r="446" spans="1:6" x14ac:dyDescent="0.25">
      <c r="A446" t="s">
        <v>77</v>
      </c>
      <c r="B446" t="s">
        <v>133</v>
      </c>
      <c r="C446" t="s">
        <v>215</v>
      </c>
      <c r="D446" t="s">
        <v>732</v>
      </c>
      <c r="E446">
        <v>10</v>
      </c>
      <c r="F446">
        <v>199.994258</v>
      </c>
    </row>
    <row r="447" spans="1:6" x14ac:dyDescent="0.25">
      <c r="A447" t="s">
        <v>77</v>
      </c>
      <c r="B447" t="s">
        <v>133</v>
      </c>
      <c r="C447" t="s">
        <v>254</v>
      </c>
      <c r="D447" t="s">
        <v>726</v>
      </c>
      <c r="E447">
        <v>13.739129999999999</v>
      </c>
      <c r="F447">
        <v>92.495999999999995</v>
      </c>
    </row>
    <row r="448" spans="1:6" x14ac:dyDescent="0.25">
      <c r="A448" t="s">
        <v>77</v>
      </c>
      <c r="B448" t="s">
        <v>133</v>
      </c>
      <c r="C448" t="s">
        <v>254</v>
      </c>
      <c r="D448" t="s">
        <v>506</v>
      </c>
      <c r="E448">
        <v>1</v>
      </c>
      <c r="F448">
        <v>51.911000000000001</v>
      </c>
    </row>
    <row r="449" spans="1:6" x14ac:dyDescent="0.25">
      <c r="A449" t="s">
        <v>77</v>
      </c>
      <c r="B449" t="s">
        <v>133</v>
      </c>
      <c r="C449" t="s">
        <v>207</v>
      </c>
      <c r="D449" t="s">
        <v>743</v>
      </c>
      <c r="E449">
        <v>25</v>
      </c>
      <c r="F449">
        <v>0</v>
      </c>
    </row>
    <row r="450" spans="1:6" x14ac:dyDescent="0.25">
      <c r="A450" t="s">
        <v>77</v>
      </c>
      <c r="B450" t="s">
        <v>133</v>
      </c>
      <c r="C450" t="s">
        <v>207</v>
      </c>
      <c r="D450" t="s">
        <v>743</v>
      </c>
      <c r="E450">
        <v>25</v>
      </c>
      <c r="F450">
        <v>0</v>
      </c>
    </row>
    <row r="451" spans="1:6" x14ac:dyDescent="0.25">
      <c r="A451" t="s">
        <v>77</v>
      </c>
      <c r="B451" t="s">
        <v>133</v>
      </c>
      <c r="C451" t="s">
        <v>215</v>
      </c>
      <c r="D451" t="s">
        <v>744</v>
      </c>
      <c r="E451">
        <v>13</v>
      </c>
      <c r="F451">
        <v>0</v>
      </c>
    </row>
    <row r="452" spans="1:6" x14ac:dyDescent="0.25">
      <c r="A452" t="s">
        <v>77</v>
      </c>
      <c r="B452" t="s">
        <v>133</v>
      </c>
      <c r="C452" t="s">
        <v>215</v>
      </c>
      <c r="D452" t="s">
        <v>744</v>
      </c>
      <c r="E452">
        <v>13</v>
      </c>
      <c r="F452">
        <v>0</v>
      </c>
    </row>
    <row r="453" spans="1:6" x14ac:dyDescent="0.25">
      <c r="A453" t="s">
        <v>77</v>
      </c>
      <c r="B453" t="s">
        <v>133</v>
      </c>
      <c r="C453" t="s">
        <v>207</v>
      </c>
      <c r="D453" t="s">
        <v>745</v>
      </c>
      <c r="E453">
        <v>15</v>
      </c>
      <c r="F453">
        <v>0</v>
      </c>
    </row>
    <row r="454" spans="1:6" x14ac:dyDescent="0.25">
      <c r="A454" t="s">
        <v>77</v>
      </c>
      <c r="B454" t="s">
        <v>133</v>
      </c>
      <c r="C454" t="s">
        <v>207</v>
      </c>
      <c r="D454" t="s">
        <v>745</v>
      </c>
      <c r="E454">
        <v>15</v>
      </c>
      <c r="F454">
        <v>0</v>
      </c>
    </row>
    <row r="455" spans="1:6" x14ac:dyDescent="0.25">
      <c r="A455" t="s">
        <v>77</v>
      </c>
      <c r="B455" t="s">
        <v>133</v>
      </c>
      <c r="C455" t="s">
        <v>207</v>
      </c>
      <c r="D455" t="s">
        <v>745</v>
      </c>
      <c r="E455">
        <v>15</v>
      </c>
      <c r="F455">
        <v>0</v>
      </c>
    </row>
    <row r="456" spans="1:6" x14ac:dyDescent="0.25">
      <c r="A456" t="s">
        <v>77</v>
      </c>
      <c r="B456" t="s">
        <v>133</v>
      </c>
      <c r="C456" t="s">
        <v>207</v>
      </c>
      <c r="D456" t="s">
        <v>746</v>
      </c>
      <c r="E456">
        <v>16</v>
      </c>
      <c r="F456">
        <v>8931.9341700000004</v>
      </c>
    </row>
    <row r="457" spans="1:6" x14ac:dyDescent="0.25">
      <c r="A457" t="s">
        <v>77</v>
      </c>
      <c r="B457" t="s">
        <v>133</v>
      </c>
      <c r="C457" t="s">
        <v>207</v>
      </c>
      <c r="D457" t="s">
        <v>391</v>
      </c>
      <c r="E457">
        <v>11</v>
      </c>
      <c r="F457">
        <v>2772.8137299999999</v>
      </c>
    </row>
    <row r="458" spans="1:6" x14ac:dyDescent="0.25">
      <c r="A458" t="s">
        <v>122</v>
      </c>
      <c r="B458" t="s">
        <v>124</v>
      </c>
      <c r="C458" t="s">
        <v>263</v>
      </c>
      <c r="D458" t="s">
        <v>747</v>
      </c>
      <c r="E458">
        <v>13.0447662</v>
      </c>
      <c r="F458">
        <v>144591322</v>
      </c>
    </row>
    <row r="459" spans="1:6" x14ac:dyDescent="0.25">
      <c r="A459" t="s">
        <v>122</v>
      </c>
      <c r="B459" t="s">
        <v>124</v>
      </c>
      <c r="C459" t="s">
        <v>263</v>
      </c>
      <c r="D459" t="s">
        <v>749</v>
      </c>
      <c r="E459">
        <v>13.3865108</v>
      </c>
      <c r="F459">
        <v>46174172.299999997</v>
      </c>
    </row>
    <row r="460" spans="1:6" x14ac:dyDescent="0.25">
      <c r="A460" t="s">
        <v>122</v>
      </c>
      <c r="B460" t="s">
        <v>124</v>
      </c>
      <c r="C460" t="s">
        <v>263</v>
      </c>
      <c r="D460" t="s">
        <v>542</v>
      </c>
      <c r="E460">
        <v>13.99</v>
      </c>
      <c r="F460">
        <v>31819578.199999999</v>
      </c>
    </row>
    <row r="461" spans="1:6" x14ac:dyDescent="0.25">
      <c r="A461" t="s">
        <v>122</v>
      </c>
      <c r="B461" t="s">
        <v>124</v>
      </c>
      <c r="C461" t="s">
        <v>504</v>
      </c>
      <c r="D461" t="s">
        <v>750</v>
      </c>
      <c r="E461">
        <v>10</v>
      </c>
      <c r="F461">
        <v>13089149.5</v>
      </c>
    </row>
    <row r="462" spans="1:6" x14ac:dyDescent="0.25">
      <c r="A462" t="s">
        <v>122</v>
      </c>
      <c r="B462" t="s">
        <v>124</v>
      </c>
      <c r="C462" t="s">
        <v>263</v>
      </c>
      <c r="D462" t="s">
        <v>751</v>
      </c>
      <c r="E462">
        <v>6.7786573199999998</v>
      </c>
      <c r="F462">
        <v>5075291.22</v>
      </c>
    </row>
    <row r="463" spans="1:6" x14ac:dyDescent="0.25">
      <c r="A463" t="s">
        <v>122</v>
      </c>
      <c r="B463" t="s">
        <v>124</v>
      </c>
      <c r="C463" t="s">
        <v>269</v>
      </c>
      <c r="D463" t="s">
        <v>752</v>
      </c>
      <c r="E463">
        <v>15</v>
      </c>
      <c r="F463">
        <v>2751710</v>
      </c>
    </row>
    <row r="464" spans="1:6" x14ac:dyDescent="0.25">
      <c r="A464" t="s">
        <v>122</v>
      </c>
      <c r="B464" t="s">
        <v>124</v>
      </c>
      <c r="C464" t="s">
        <v>269</v>
      </c>
      <c r="D464" t="s">
        <v>753</v>
      </c>
      <c r="E464">
        <v>13</v>
      </c>
      <c r="F464">
        <v>2467127</v>
      </c>
    </row>
    <row r="465" spans="1:6" x14ac:dyDescent="0.25">
      <c r="A465" t="s">
        <v>122</v>
      </c>
      <c r="B465" t="s">
        <v>124</v>
      </c>
      <c r="C465" t="s">
        <v>207</v>
      </c>
      <c r="D465" t="s">
        <v>754</v>
      </c>
      <c r="E465">
        <v>10.16</v>
      </c>
      <c r="F465">
        <v>1368906.46</v>
      </c>
    </row>
    <row r="466" spans="1:6" x14ac:dyDescent="0.25">
      <c r="A466" t="s">
        <v>122</v>
      </c>
      <c r="B466" t="s">
        <v>124</v>
      </c>
      <c r="C466" t="s">
        <v>269</v>
      </c>
      <c r="D466" t="s">
        <v>755</v>
      </c>
      <c r="E466">
        <v>10</v>
      </c>
      <c r="F466">
        <v>1223550</v>
      </c>
    </row>
    <row r="467" spans="1:6" x14ac:dyDescent="0.25">
      <c r="A467" t="s">
        <v>122</v>
      </c>
      <c r="B467" t="s">
        <v>124</v>
      </c>
      <c r="C467" t="s">
        <v>283</v>
      </c>
      <c r="D467" t="s">
        <v>756</v>
      </c>
      <c r="E467">
        <v>6.66</v>
      </c>
      <c r="F467">
        <v>954164.73600000003</v>
      </c>
    </row>
    <row r="468" spans="1:6" x14ac:dyDescent="0.25">
      <c r="A468" t="s">
        <v>122</v>
      </c>
      <c r="B468" t="s">
        <v>124</v>
      </c>
      <c r="C468" t="s">
        <v>504</v>
      </c>
      <c r="D468" t="s">
        <v>757</v>
      </c>
      <c r="E468">
        <v>7</v>
      </c>
      <c r="F468">
        <v>832016.79200000002</v>
      </c>
    </row>
    <row r="469" spans="1:6" x14ac:dyDescent="0.25">
      <c r="A469" t="s">
        <v>122</v>
      </c>
      <c r="B469" t="s">
        <v>124</v>
      </c>
      <c r="C469" t="s">
        <v>207</v>
      </c>
      <c r="D469" t="s">
        <v>758</v>
      </c>
      <c r="E469">
        <v>3</v>
      </c>
      <c r="F469">
        <v>727049.28500000003</v>
      </c>
    </row>
    <row r="470" spans="1:6" x14ac:dyDescent="0.25">
      <c r="A470" t="s">
        <v>122</v>
      </c>
      <c r="B470" t="s">
        <v>124</v>
      </c>
      <c r="C470" t="s">
        <v>266</v>
      </c>
      <c r="D470" t="s">
        <v>759</v>
      </c>
      <c r="E470">
        <v>13</v>
      </c>
      <c r="F470">
        <v>692953.56</v>
      </c>
    </row>
    <row r="471" spans="1:6" x14ac:dyDescent="0.25">
      <c r="A471" t="s">
        <v>122</v>
      </c>
      <c r="B471" t="s">
        <v>124</v>
      </c>
      <c r="C471" t="s">
        <v>266</v>
      </c>
      <c r="D471" t="s">
        <v>760</v>
      </c>
      <c r="E471">
        <v>10</v>
      </c>
      <c r="F471">
        <v>397069.29599999997</v>
      </c>
    </row>
    <row r="472" spans="1:6" x14ac:dyDescent="0.25">
      <c r="A472" t="s">
        <v>122</v>
      </c>
      <c r="B472" t="s">
        <v>124</v>
      </c>
      <c r="C472" t="s">
        <v>266</v>
      </c>
      <c r="D472" t="s">
        <v>761</v>
      </c>
      <c r="E472">
        <v>2</v>
      </c>
      <c r="F472">
        <v>386600.80599999998</v>
      </c>
    </row>
    <row r="473" spans="1:6" x14ac:dyDescent="0.25">
      <c r="A473" t="s">
        <v>122</v>
      </c>
      <c r="B473" t="s">
        <v>124</v>
      </c>
      <c r="C473" t="s">
        <v>266</v>
      </c>
      <c r="D473" t="s">
        <v>762</v>
      </c>
      <c r="E473">
        <v>15</v>
      </c>
      <c r="F473">
        <v>363587.95199999999</v>
      </c>
    </row>
    <row r="474" spans="1:6" x14ac:dyDescent="0.25">
      <c r="A474" t="s">
        <v>122</v>
      </c>
      <c r="B474" t="s">
        <v>124</v>
      </c>
      <c r="C474" t="s">
        <v>269</v>
      </c>
      <c r="D474" t="s">
        <v>763</v>
      </c>
      <c r="E474">
        <v>4</v>
      </c>
      <c r="F474">
        <v>351309</v>
      </c>
    </row>
    <row r="475" spans="1:6" x14ac:dyDescent="0.25">
      <c r="A475" t="s">
        <v>122</v>
      </c>
      <c r="B475" t="s">
        <v>124</v>
      </c>
      <c r="C475" t="s">
        <v>207</v>
      </c>
      <c r="D475" t="s">
        <v>764</v>
      </c>
      <c r="E475">
        <v>15</v>
      </c>
      <c r="F475">
        <v>308420.19</v>
      </c>
    </row>
    <row r="476" spans="1:6" x14ac:dyDescent="0.25">
      <c r="A476" t="s">
        <v>122</v>
      </c>
      <c r="B476" t="s">
        <v>124</v>
      </c>
      <c r="C476" t="s">
        <v>283</v>
      </c>
      <c r="D476" t="s">
        <v>765</v>
      </c>
      <c r="E476">
        <v>6.66</v>
      </c>
      <c r="F476">
        <v>265874.02799999999</v>
      </c>
    </row>
    <row r="477" spans="1:6" x14ac:dyDescent="0.25">
      <c r="A477" t="s">
        <v>122</v>
      </c>
      <c r="B477" t="s">
        <v>124</v>
      </c>
      <c r="C477" t="s">
        <v>207</v>
      </c>
      <c r="D477" t="s">
        <v>766</v>
      </c>
      <c r="E477">
        <v>8</v>
      </c>
      <c r="F477">
        <v>252432.61499999999</v>
      </c>
    </row>
    <row r="478" spans="1:6" x14ac:dyDescent="0.25">
      <c r="A478" t="s">
        <v>122</v>
      </c>
      <c r="B478" t="s">
        <v>124</v>
      </c>
      <c r="C478" t="s">
        <v>207</v>
      </c>
      <c r="D478" t="s">
        <v>767</v>
      </c>
      <c r="E478">
        <v>5</v>
      </c>
      <c r="F478">
        <v>195493.77799999999</v>
      </c>
    </row>
    <row r="479" spans="1:6" x14ac:dyDescent="0.25">
      <c r="A479" t="s">
        <v>122</v>
      </c>
      <c r="B479" t="s">
        <v>124</v>
      </c>
      <c r="C479" t="s">
        <v>269</v>
      </c>
      <c r="D479" t="s">
        <v>768</v>
      </c>
      <c r="E479">
        <v>5</v>
      </c>
      <c r="F479">
        <v>180960</v>
      </c>
    </row>
    <row r="480" spans="1:6" x14ac:dyDescent="0.25">
      <c r="A480" t="s">
        <v>122</v>
      </c>
      <c r="B480" t="s">
        <v>124</v>
      </c>
      <c r="C480" t="s">
        <v>207</v>
      </c>
      <c r="D480" t="s">
        <v>769</v>
      </c>
      <c r="E480">
        <v>15</v>
      </c>
      <c r="F480">
        <v>143953.997</v>
      </c>
    </row>
    <row r="481" spans="1:6" x14ac:dyDescent="0.25">
      <c r="A481" t="s">
        <v>122</v>
      </c>
      <c r="B481" t="s">
        <v>124</v>
      </c>
      <c r="C481" t="s">
        <v>207</v>
      </c>
      <c r="D481" t="s">
        <v>770</v>
      </c>
      <c r="E481">
        <v>10</v>
      </c>
      <c r="F481">
        <v>142451.79999999999</v>
      </c>
    </row>
    <row r="482" spans="1:6" x14ac:dyDescent="0.25">
      <c r="A482" t="s">
        <v>122</v>
      </c>
      <c r="B482" t="s">
        <v>124</v>
      </c>
      <c r="C482" t="s">
        <v>269</v>
      </c>
      <c r="D482" t="s">
        <v>771</v>
      </c>
      <c r="E482">
        <v>8</v>
      </c>
      <c r="F482">
        <v>138032</v>
      </c>
    </row>
    <row r="483" spans="1:6" x14ac:dyDescent="0.25">
      <c r="A483" t="s">
        <v>122</v>
      </c>
      <c r="B483" t="s">
        <v>124</v>
      </c>
      <c r="C483" t="s">
        <v>263</v>
      </c>
      <c r="D483" t="s">
        <v>772</v>
      </c>
      <c r="E483">
        <v>5</v>
      </c>
      <c r="F483">
        <v>126649.678</v>
      </c>
    </row>
    <row r="484" spans="1:6" x14ac:dyDescent="0.25">
      <c r="A484" t="s">
        <v>122</v>
      </c>
      <c r="B484" t="s">
        <v>124</v>
      </c>
      <c r="C484" t="s">
        <v>207</v>
      </c>
      <c r="D484" t="s">
        <v>773</v>
      </c>
      <c r="E484">
        <v>15</v>
      </c>
      <c r="F484">
        <v>95391.755799999999</v>
      </c>
    </row>
    <row r="485" spans="1:6" x14ac:dyDescent="0.25">
      <c r="A485" t="s">
        <v>122</v>
      </c>
      <c r="B485" t="s">
        <v>124</v>
      </c>
      <c r="C485" t="s">
        <v>207</v>
      </c>
      <c r="D485" t="s">
        <v>774</v>
      </c>
      <c r="E485">
        <v>10</v>
      </c>
      <c r="F485">
        <v>74842.149999999994</v>
      </c>
    </row>
    <row r="486" spans="1:6" x14ac:dyDescent="0.25">
      <c r="A486" t="s">
        <v>122</v>
      </c>
      <c r="B486" t="s">
        <v>124</v>
      </c>
      <c r="C486" t="s">
        <v>215</v>
      </c>
      <c r="D486" t="s">
        <v>628</v>
      </c>
      <c r="E486">
        <v>10</v>
      </c>
      <c r="F486">
        <v>36266.225299999998</v>
      </c>
    </row>
    <row r="487" spans="1:6" x14ac:dyDescent="0.25">
      <c r="A487" t="s">
        <v>122</v>
      </c>
      <c r="B487" t="s">
        <v>124</v>
      </c>
      <c r="C487" t="s">
        <v>504</v>
      </c>
      <c r="D487" t="s">
        <v>378</v>
      </c>
      <c r="E487">
        <v>10</v>
      </c>
      <c r="F487">
        <v>25363.4444</v>
      </c>
    </row>
    <row r="488" spans="1:6" x14ac:dyDescent="0.25">
      <c r="A488" t="s">
        <v>122</v>
      </c>
      <c r="B488" t="s">
        <v>124</v>
      </c>
      <c r="C488" t="s">
        <v>271</v>
      </c>
      <c r="D488" t="s">
        <v>285</v>
      </c>
      <c r="E488">
        <v>5</v>
      </c>
      <c r="F488">
        <v>21425.734</v>
      </c>
    </row>
    <row r="489" spans="1:6" x14ac:dyDescent="0.25">
      <c r="A489" t="s">
        <v>122</v>
      </c>
      <c r="B489" t="s">
        <v>124</v>
      </c>
      <c r="C489" t="s">
        <v>207</v>
      </c>
      <c r="D489" t="s">
        <v>775</v>
      </c>
      <c r="E489">
        <v>12</v>
      </c>
      <c r="F489">
        <v>13437.8979</v>
      </c>
    </row>
    <row r="490" spans="1:6" x14ac:dyDescent="0.25">
      <c r="A490" t="s">
        <v>122</v>
      </c>
      <c r="B490" t="s">
        <v>124</v>
      </c>
      <c r="C490" t="s">
        <v>271</v>
      </c>
      <c r="D490" t="s">
        <v>776</v>
      </c>
      <c r="E490">
        <v>12</v>
      </c>
      <c r="F490">
        <v>13347.454400000001</v>
      </c>
    </row>
    <row r="491" spans="1:6" x14ac:dyDescent="0.25">
      <c r="A491" t="s">
        <v>122</v>
      </c>
      <c r="B491" t="s">
        <v>124</v>
      </c>
      <c r="C491" t="s">
        <v>207</v>
      </c>
      <c r="D491" t="s">
        <v>777</v>
      </c>
      <c r="E491">
        <v>5</v>
      </c>
      <c r="F491">
        <v>9180.8160000000007</v>
      </c>
    </row>
    <row r="492" spans="1:6" x14ac:dyDescent="0.25">
      <c r="A492" t="s">
        <v>122</v>
      </c>
      <c r="B492" t="s">
        <v>124</v>
      </c>
      <c r="C492" t="s">
        <v>269</v>
      </c>
      <c r="D492" t="s">
        <v>778</v>
      </c>
      <c r="E492">
        <v>5</v>
      </c>
      <c r="F492">
        <v>5679.7736699999996</v>
      </c>
    </row>
    <row r="493" spans="1:6" x14ac:dyDescent="0.25">
      <c r="A493" t="s">
        <v>122</v>
      </c>
      <c r="B493" t="s">
        <v>124</v>
      </c>
      <c r="C493" t="s">
        <v>266</v>
      </c>
      <c r="D493" t="s">
        <v>779</v>
      </c>
      <c r="E493">
        <v>13</v>
      </c>
      <c r="F493">
        <v>5510.6688000000004</v>
      </c>
    </row>
    <row r="494" spans="1:6" x14ac:dyDescent="0.25">
      <c r="A494" t="s">
        <v>122</v>
      </c>
      <c r="B494" t="s">
        <v>124</v>
      </c>
      <c r="C494" t="s">
        <v>504</v>
      </c>
      <c r="D494" t="s">
        <v>382</v>
      </c>
      <c r="E494">
        <v>20</v>
      </c>
      <c r="F494">
        <v>1777.73107</v>
      </c>
    </row>
    <row r="495" spans="1:6" x14ac:dyDescent="0.25">
      <c r="A495" t="s">
        <v>122</v>
      </c>
      <c r="B495" t="s">
        <v>124</v>
      </c>
      <c r="C495" t="s">
        <v>266</v>
      </c>
      <c r="D495" t="s">
        <v>780</v>
      </c>
      <c r="E495">
        <v>5</v>
      </c>
      <c r="F495">
        <v>1513.616</v>
      </c>
    </row>
    <row r="496" spans="1:6" x14ac:dyDescent="0.25">
      <c r="A496" t="s">
        <v>122</v>
      </c>
      <c r="B496" t="s">
        <v>124</v>
      </c>
      <c r="C496" t="s">
        <v>215</v>
      </c>
      <c r="D496" t="s">
        <v>627</v>
      </c>
      <c r="E496">
        <v>10</v>
      </c>
      <c r="F496">
        <v>1053.2124699999999</v>
      </c>
    </row>
    <row r="497" spans="1:6" x14ac:dyDescent="0.25">
      <c r="A497" t="s">
        <v>122</v>
      </c>
      <c r="B497" t="s">
        <v>124</v>
      </c>
      <c r="C497" t="s">
        <v>504</v>
      </c>
      <c r="D497" t="s">
        <v>781</v>
      </c>
      <c r="E497">
        <v>7</v>
      </c>
      <c r="F497">
        <v>193.62712999999999</v>
      </c>
    </row>
    <row r="498" spans="1:6" x14ac:dyDescent="0.25">
      <c r="A498" t="s">
        <v>122</v>
      </c>
      <c r="B498" t="s">
        <v>124</v>
      </c>
      <c r="C498" t="s">
        <v>782</v>
      </c>
      <c r="D498" t="s">
        <v>783</v>
      </c>
      <c r="E498">
        <v>7.9</v>
      </c>
      <c r="F498">
        <v>4043437</v>
      </c>
    </row>
    <row r="499" spans="1:6" x14ac:dyDescent="0.25">
      <c r="A499" t="s">
        <v>122</v>
      </c>
      <c r="B499" t="s">
        <v>126</v>
      </c>
      <c r="C499" t="s">
        <v>501</v>
      </c>
      <c r="D499" t="s">
        <v>784</v>
      </c>
      <c r="E499">
        <v>15</v>
      </c>
      <c r="F499">
        <v>235975.57500000001</v>
      </c>
    </row>
    <row r="500" spans="1:6" x14ac:dyDescent="0.25">
      <c r="A500" t="s">
        <v>122</v>
      </c>
      <c r="B500" t="s">
        <v>126</v>
      </c>
      <c r="C500" t="s">
        <v>501</v>
      </c>
      <c r="D500" t="s">
        <v>785</v>
      </c>
      <c r="E500">
        <v>10.607469999999999</v>
      </c>
      <c r="F500">
        <v>1307605.6100000001</v>
      </c>
    </row>
    <row r="501" spans="1:6" x14ac:dyDescent="0.25">
      <c r="A501" t="s">
        <v>122</v>
      </c>
      <c r="B501" t="s">
        <v>126</v>
      </c>
      <c r="C501" t="s">
        <v>501</v>
      </c>
      <c r="D501" t="s">
        <v>786</v>
      </c>
      <c r="E501">
        <v>13.041730100000001</v>
      </c>
      <c r="F501">
        <v>4966478.79</v>
      </c>
    </row>
    <row r="502" spans="1:6" x14ac:dyDescent="0.25">
      <c r="A502" t="s">
        <v>122</v>
      </c>
      <c r="B502" t="s">
        <v>126</v>
      </c>
      <c r="C502" t="s">
        <v>501</v>
      </c>
      <c r="D502" t="s">
        <v>787</v>
      </c>
      <c r="E502">
        <v>10</v>
      </c>
      <c r="F502">
        <v>51952.125500000002</v>
      </c>
    </row>
    <row r="503" spans="1:6" x14ac:dyDescent="0.25">
      <c r="A503" t="s">
        <v>122</v>
      </c>
      <c r="B503" t="s">
        <v>126</v>
      </c>
      <c r="C503" t="s">
        <v>501</v>
      </c>
      <c r="D503" t="s">
        <v>510</v>
      </c>
      <c r="E503">
        <v>18.381411400000001</v>
      </c>
      <c r="F503">
        <v>2107340.4900000002</v>
      </c>
    </row>
    <row r="504" spans="1:6" x14ac:dyDescent="0.25">
      <c r="A504" t="s">
        <v>122</v>
      </c>
      <c r="B504" t="s">
        <v>126</v>
      </c>
      <c r="C504" t="s">
        <v>501</v>
      </c>
      <c r="D504" t="s">
        <v>344</v>
      </c>
      <c r="E504">
        <v>3</v>
      </c>
      <c r="F504">
        <v>41847140.5</v>
      </c>
    </row>
    <row r="505" spans="1:6" x14ac:dyDescent="0.25">
      <c r="A505" t="s">
        <v>122</v>
      </c>
      <c r="B505" t="s">
        <v>126</v>
      </c>
      <c r="C505" t="s">
        <v>501</v>
      </c>
      <c r="D505" t="s">
        <v>254</v>
      </c>
      <c r="E505">
        <v>12.6477428</v>
      </c>
      <c r="F505">
        <v>3756296.46</v>
      </c>
    </row>
    <row r="506" spans="1:6" x14ac:dyDescent="0.25">
      <c r="A506" t="s">
        <v>122</v>
      </c>
      <c r="B506" t="s">
        <v>126</v>
      </c>
      <c r="C506" t="s">
        <v>501</v>
      </c>
      <c r="D506" t="s">
        <v>788</v>
      </c>
      <c r="E506">
        <v>15</v>
      </c>
      <c r="F506">
        <v>1227983.8700000001</v>
      </c>
    </row>
    <row r="507" spans="1:6" x14ac:dyDescent="0.25">
      <c r="A507" t="s">
        <v>122</v>
      </c>
      <c r="B507" t="s">
        <v>126</v>
      </c>
      <c r="C507" t="s">
        <v>254</v>
      </c>
      <c r="D507" t="s">
        <v>789</v>
      </c>
      <c r="E507">
        <v>7.3</v>
      </c>
      <c r="F507">
        <v>27144686</v>
      </c>
    </row>
    <row r="508" spans="1:6" x14ac:dyDescent="0.25">
      <c r="A508" t="s">
        <v>122</v>
      </c>
      <c r="B508" t="s">
        <v>126</v>
      </c>
      <c r="C508" t="s">
        <v>790</v>
      </c>
      <c r="D508" t="s">
        <v>366</v>
      </c>
      <c r="E508">
        <v>7.5</v>
      </c>
      <c r="F508">
        <v>556969.48699999996</v>
      </c>
    </row>
    <row r="509" spans="1:6" x14ac:dyDescent="0.25">
      <c r="A509" t="s">
        <v>122</v>
      </c>
      <c r="B509" t="s">
        <v>126</v>
      </c>
      <c r="C509" t="s">
        <v>790</v>
      </c>
      <c r="D509" t="s">
        <v>792</v>
      </c>
      <c r="E509">
        <v>8.6</v>
      </c>
      <c r="F509">
        <v>20611093.100000001</v>
      </c>
    </row>
    <row r="510" spans="1:6" x14ac:dyDescent="0.25">
      <c r="A510" t="s">
        <v>122</v>
      </c>
      <c r="B510" t="s">
        <v>126</v>
      </c>
      <c r="C510" t="s">
        <v>793</v>
      </c>
      <c r="D510" t="s">
        <v>794</v>
      </c>
      <c r="E510">
        <v>13</v>
      </c>
      <c r="F510">
        <v>2266399.7999999998</v>
      </c>
    </row>
    <row r="511" spans="1:6" x14ac:dyDescent="0.25">
      <c r="A511" t="s">
        <v>78</v>
      </c>
      <c r="B511" t="s">
        <v>138</v>
      </c>
      <c r="C511" t="s">
        <v>271</v>
      </c>
      <c r="D511" t="s">
        <v>795</v>
      </c>
      <c r="E511">
        <v>12</v>
      </c>
      <c r="F511">
        <v>514477.772</v>
      </c>
    </row>
    <row r="512" spans="1:6" x14ac:dyDescent="0.25">
      <c r="A512" t="s">
        <v>78</v>
      </c>
      <c r="B512" t="s">
        <v>138</v>
      </c>
      <c r="C512" t="s">
        <v>271</v>
      </c>
      <c r="D512" t="s">
        <v>293</v>
      </c>
      <c r="E512">
        <v>12</v>
      </c>
      <c r="F512">
        <v>512178.11300000001</v>
      </c>
    </row>
    <row r="513" spans="1:6" x14ac:dyDescent="0.25">
      <c r="A513" t="s">
        <v>78</v>
      </c>
      <c r="B513" t="s">
        <v>138</v>
      </c>
      <c r="C513" t="s">
        <v>271</v>
      </c>
      <c r="D513" t="s">
        <v>370</v>
      </c>
      <c r="E513">
        <v>12</v>
      </c>
      <c r="F513">
        <v>323317</v>
      </c>
    </row>
    <row r="514" spans="1:6" x14ac:dyDescent="0.25">
      <c r="A514" t="s">
        <v>78</v>
      </c>
      <c r="B514" t="s">
        <v>138</v>
      </c>
      <c r="C514" t="s">
        <v>271</v>
      </c>
      <c r="D514" t="s">
        <v>797</v>
      </c>
      <c r="E514">
        <v>20</v>
      </c>
      <c r="F514">
        <v>59592</v>
      </c>
    </row>
    <row r="515" spans="1:6" x14ac:dyDescent="0.25">
      <c r="A515" t="s">
        <v>78</v>
      </c>
      <c r="B515" t="s">
        <v>138</v>
      </c>
      <c r="C515" t="s">
        <v>271</v>
      </c>
      <c r="D515" t="s">
        <v>294</v>
      </c>
      <c r="E515">
        <v>15.69</v>
      </c>
      <c r="F515">
        <v>45804.960400000004</v>
      </c>
    </row>
    <row r="516" spans="1:6" x14ac:dyDescent="0.25">
      <c r="A516" t="s">
        <v>78</v>
      </c>
      <c r="B516" t="s">
        <v>138</v>
      </c>
      <c r="C516" t="s">
        <v>271</v>
      </c>
      <c r="D516" t="s">
        <v>672</v>
      </c>
      <c r="E516">
        <v>12</v>
      </c>
      <c r="F516">
        <v>36770.017</v>
      </c>
    </row>
    <row r="517" spans="1:6" x14ac:dyDescent="0.25">
      <c r="A517" t="s">
        <v>78</v>
      </c>
      <c r="B517" t="s">
        <v>138</v>
      </c>
      <c r="C517" t="s">
        <v>271</v>
      </c>
      <c r="D517" t="s">
        <v>675</v>
      </c>
      <c r="E517">
        <v>12</v>
      </c>
      <c r="F517">
        <v>34824.319300000003</v>
      </c>
    </row>
    <row r="518" spans="1:6" x14ac:dyDescent="0.25">
      <c r="A518" t="s">
        <v>78</v>
      </c>
      <c r="B518" t="s">
        <v>138</v>
      </c>
      <c r="C518" t="s">
        <v>271</v>
      </c>
      <c r="D518" t="s">
        <v>798</v>
      </c>
      <c r="E518">
        <v>9</v>
      </c>
      <c r="F518">
        <v>12176.879499999999</v>
      </c>
    </row>
    <row r="519" spans="1:6" x14ac:dyDescent="0.25">
      <c r="A519" t="s">
        <v>78</v>
      </c>
      <c r="B519" t="s">
        <v>138</v>
      </c>
      <c r="C519" t="s">
        <v>271</v>
      </c>
      <c r="D519" t="s">
        <v>381</v>
      </c>
      <c r="E519">
        <v>12</v>
      </c>
      <c r="F519">
        <v>4405.0663199999999</v>
      </c>
    </row>
    <row r="520" spans="1:6" x14ac:dyDescent="0.25">
      <c r="A520" t="s">
        <v>78</v>
      </c>
      <c r="B520" t="s">
        <v>138</v>
      </c>
      <c r="C520" t="s">
        <v>271</v>
      </c>
      <c r="D520" t="s">
        <v>799</v>
      </c>
      <c r="E520">
        <v>5</v>
      </c>
      <c r="F520">
        <v>114.54663600000001</v>
      </c>
    </row>
    <row r="521" spans="1:6" x14ac:dyDescent="0.25">
      <c r="A521" t="s">
        <v>78</v>
      </c>
      <c r="B521" t="s">
        <v>138</v>
      </c>
      <c r="C521" t="s">
        <v>271</v>
      </c>
      <c r="D521" t="s">
        <v>800</v>
      </c>
      <c r="E521">
        <v>12</v>
      </c>
      <c r="F521">
        <v>242.10270299999999</v>
      </c>
    </row>
    <row r="522" spans="1:6" x14ac:dyDescent="0.25">
      <c r="A522" t="s">
        <v>80</v>
      </c>
      <c r="B522" t="s">
        <v>80</v>
      </c>
      <c r="C522" t="s">
        <v>80</v>
      </c>
      <c r="D522" t="s">
        <v>338</v>
      </c>
      <c r="E522">
        <v>15</v>
      </c>
      <c r="F522">
        <v>179982384</v>
      </c>
    </row>
    <row r="523" spans="1:6" x14ac:dyDescent="0.25">
      <c r="A523" t="s">
        <v>78</v>
      </c>
      <c r="B523" t="s">
        <v>139</v>
      </c>
      <c r="C523" t="s">
        <v>207</v>
      </c>
      <c r="D523" t="s">
        <v>395</v>
      </c>
      <c r="E523">
        <v>16</v>
      </c>
      <c r="F523">
        <v>32246.911599999999</v>
      </c>
    </row>
    <row r="524" spans="1:6" x14ac:dyDescent="0.25">
      <c r="A524" t="s">
        <v>77</v>
      </c>
      <c r="B524" t="s">
        <v>132</v>
      </c>
      <c r="C524" t="s">
        <v>598</v>
      </c>
      <c r="D524" t="s">
        <v>417</v>
      </c>
      <c r="E524">
        <v>25</v>
      </c>
      <c r="F524">
        <v>1479613.98</v>
      </c>
    </row>
    <row r="525" spans="1:6" x14ac:dyDescent="0.25">
      <c r="A525" t="s">
        <v>77</v>
      </c>
      <c r="B525" t="s">
        <v>133</v>
      </c>
      <c r="C525" t="s">
        <v>207</v>
      </c>
      <c r="D525" t="s">
        <v>743</v>
      </c>
      <c r="E525">
        <v>25</v>
      </c>
      <c r="F525">
        <v>140340.17800000001</v>
      </c>
    </row>
    <row r="526" spans="1:6" x14ac:dyDescent="0.25">
      <c r="A526" t="s">
        <v>77</v>
      </c>
      <c r="B526" t="s">
        <v>133</v>
      </c>
      <c r="C526" t="s">
        <v>207</v>
      </c>
      <c r="D526" t="s">
        <v>743</v>
      </c>
      <c r="E526">
        <v>25</v>
      </c>
      <c r="F526">
        <v>158957.88500000001</v>
      </c>
    </row>
    <row r="527" spans="1:6" x14ac:dyDescent="0.25">
      <c r="A527" t="s">
        <v>77</v>
      </c>
      <c r="B527" t="s">
        <v>135</v>
      </c>
      <c r="C527" t="s">
        <v>267</v>
      </c>
      <c r="D527" t="s">
        <v>632</v>
      </c>
      <c r="E527">
        <v>21.283472799999998</v>
      </c>
      <c r="F527">
        <v>102420.57399999999</v>
      </c>
    </row>
    <row r="528" spans="1:6" x14ac:dyDescent="0.25">
      <c r="A528" t="s">
        <v>77</v>
      </c>
      <c r="B528" t="s">
        <v>135</v>
      </c>
      <c r="C528" t="s">
        <v>267</v>
      </c>
      <c r="D528" t="s">
        <v>425</v>
      </c>
      <c r="E528">
        <v>20.2306372</v>
      </c>
      <c r="F528">
        <v>52710.221599999997</v>
      </c>
    </row>
    <row r="529" spans="1:6" x14ac:dyDescent="0.25">
      <c r="A529" t="s">
        <v>77</v>
      </c>
      <c r="B529" t="s">
        <v>132</v>
      </c>
      <c r="C529" t="s">
        <v>571</v>
      </c>
      <c r="D529" t="s">
        <v>573</v>
      </c>
      <c r="E529">
        <v>20</v>
      </c>
      <c r="F529">
        <v>4341242.8600000003</v>
      </c>
    </row>
    <row r="530" spans="1:6" x14ac:dyDescent="0.25">
      <c r="A530" t="s">
        <v>77</v>
      </c>
      <c r="B530" t="s">
        <v>132</v>
      </c>
      <c r="C530" t="s">
        <v>571</v>
      </c>
      <c r="D530" t="s">
        <v>403</v>
      </c>
      <c r="E530">
        <v>20</v>
      </c>
      <c r="F530">
        <v>3528039.45</v>
      </c>
    </row>
    <row r="531" spans="1:6" x14ac:dyDescent="0.25">
      <c r="A531" t="s">
        <v>77</v>
      </c>
      <c r="B531" t="s">
        <v>132</v>
      </c>
      <c r="C531" t="s">
        <v>598</v>
      </c>
      <c r="D531" t="s">
        <v>612</v>
      </c>
      <c r="E531">
        <v>20</v>
      </c>
      <c r="F531">
        <v>1118957.52</v>
      </c>
    </row>
    <row r="532" spans="1:6" x14ac:dyDescent="0.25">
      <c r="A532" t="s">
        <v>77</v>
      </c>
      <c r="B532" t="s">
        <v>132</v>
      </c>
      <c r="C532" t="s">
        <v>598</v>
      </c>
      <c r="D532" t="s">
        <v>606</v>
      </c>
      <c r="E532">
        <v>20</v>
      </c>
      <c r="F532">
        <v>73999.5432</v>
      </c>
    </row>
    <row r="533" spans="1:6" x14ac:dyDescent="0.25">
      <c r="A533" t="s">
        <v>77</v>
      </c>
      <c r="B533" t="s">
        <v>132</v>
      </c>
      <c r="C533" t="s">
        <v>571</v>
      </c>
      <c r="D533" t="s">
        <v>426</v>
      </c>
      <c r="E533">
        <v>20</v>
      </c>
      <c r="F533">
        <v>36174.979200000002</v>
      </c>
    </row>
    <row r="534" spans="1:6" x14ac:dyDescent="0.25">
      <c r="A534" t="s">
        <v>77</v>
      </c>
      <c r="B534" t="s">
        <v>132</v>
      </c>
      <c r="C534" t="s">
        <v>571</v>
      </c>
      <c r="D534" t="s">
        <v>592</v>
      </c>
      <c r="E534">
        <v>20</v>
      </c>
      <c r="F534">
        <v>24851.362799999999</v>
      </c>
    </row>
    <row r="535" spans="1:6" x14ac:dyDescent="0.25">
      <c r="A535" t="s">
        <v>77</v>
      </c>
      <c r="B535" t="s">
        <v>132</v>
      </c>
      <c r="C535" t="s">
        <v>571</v>
      </c>
      <c r="D535" t="s">
        <v>597</v>
      </c>
      <c r="E535">
        <v>20</v>
      </c>
      <c r="F535">
        <v>2473.1777999999999</v>
      </c>
    </row>
    <row r="536" spans="1:6" x14ac:dyDescent="0.25">
      <c r="A536" t="s">
        <v>77</v>
      </c>
      <c r="B536" t="s">
        <v>131</v>
      </c>
      <c r="C536" t="s">
        <v>267</v>
      </c>
      <c r="D536" t="s">
        <v>660</v>
      </c>
      <c r="E536">
        <v>20</v>
      </c>
      <c r="F536">
        <v>2998678.77</v>
      </c>
    </row>
    <row r="537" spans="1:6" x14ac:dyDescent="0.25">
      <c r="A537" t="s">
        <v>77</v>
      </c>
      <c r="B537" t="s">
        <v>131</v>
      </c>
      <c r="C537" t="s">
        <v>267</v>
      </c>
      <c r="D537" t="s">
        <v>646</v>
      </c>
      <c r="E537">
        <v>20</v>
      </c>
      <c r="F537">
        <v>442201.47700000001</v>
      </c>
    </row>
    <row r="538" spans="1:6" x14ac:dyDescent="0.25">
      <c r="A538" t="s">
        <v>77</v>
      </c>
      <c r="B538" t="s">
        <v>131</v>
      </c>
      <c r="C538" t="s">
        <v>267</v>
      </c>
      <c r="D538" t="s">
        <v>647</v>
      </c>
      <c r="E538">
        <v>20</v>
      </c>
      <c r="F538">
        <v>442201.47700000001</v>
      </c>
    </row>
    <row r="539" spans="1:6" x14ac:dyDescent="0.25">
      <c r="A539" t="s">
        <v>77</v>
      </c>
      <c r="B539" t="s">
        <v>131</v>
      </c>
      <c r="C539" t="s">
        <v>267</v>
      </c>
      <c r="D539" t="s">
        <v>660</v>
      </c>
      <c r="E539">
        <v>20</v>
      </c>
      <c r="F539">
        <v>15044108</v>
      </c>
    </row>
    <row r="540" spans="1:6" x14ac:dyDescent="0.25">
      <c r="A540" t="s">
        <v>77</v>
      </c>
      <c r="B540" t="s">
        <v>131</v>
      </c>
      <c r="C540" t="s">
        <v>267</v>
      </c>
      <c r="D540" t="s">
        <v>666</v>
      </c>
      <c r="E540">
        <v>20</v>
      </c>
      <c r="F540">
        <v>1101206.01</v>
      </c>
    </row>
    <row r="541" spans="1:6" x14ac:dyDescent="0.25">
      <c r="A541" t="s">
        <v>77</v>
      </c>
      <c r="B541" t="s">
        <v>130</v>
      </c>
      <c r="C541" t="s">
        <v>403</v>
      </c>
      <c r="D541" t="s">
        <v>421</v>
      </c>
      <c r="E541">
        <v>20</v>
      </c>
      <c r="F541">
        <v>1258655.81</v>
      </c>
    </row>
    <row r="542" spans="1:6" x14ac:dyDescent="0.25">
      <c r="A542" t="s">
        <v>77</v>
      </c>
      <c r="B542" t="s">
        <v>130</v>
      </c>
      <c r="C542" t="s">
        <v>403</v>
      </c>
      <c r="D542" t="s">
        <v>396</v>
      </c>
      <c r="E542">
        <v>20</v>
      </c>
      <c r="F542">
        <v>2359473.7599999998</v>
      </c>
    </row>
    <row r="543" spans="1:6" x14ac:dyDescent="0.25">
      <c r="A543" t="s">
        <v>77</v>
      </c>
      <c r="B543" t="s">
        <v>130</v>
      </c>
      <c r="C543" t="s">
        <v>403</v>
      </c>
      <c r="D543" t="s">
        <v>416</v>
      </c>
      <c r="E543">
        <v>20</v>
      </c>
      <c r="F543">
        <v>2428274.88</v>
      </c>
    </row>
    <row r="544" spans="1:6" x14ac:dyDescent="0.25">
      <c r="A544" t="s">
        <v>77</v>
      </c>
      <c r="B544" t="s">
        <v>130</v>
      </c>
      <c r="C544" t="s">
        <v>403</v>
      </c>
      <c r="D544" t="s">
        <v>707</v>
      </c>
      <c r="E544">
        <v>20</v>
      </c>
      <c r="F544">
        <v>1258655.81</v>
      </c>
    </row>
    <row r="545" spans="1:6" x14ac:dyDescent="0.25">
      <c r="A545" t="s">
        <v>77</v>
      </c>
      <c r="B545" t="s">
        <v>133</v>
      </c>
      <c r="C545" t="s">
        <v>267</v>
      </c>
      <c r="D545" t="s">
        <v>403</v>
      </c>
      <c r="E545">
        <v>20</v>
      </c>
      <c r="F545">
        <v>8612272.6199999992</v>
      </c>
    </row>
    <row r="546" spans="1:6" x14ac:dyDescent="0.25">
      <c r="A546" t="s">
        <v>77</v>
      </c>
      <c r="B546" t="s">
        <v>133</v>
      </c>
      <c r="C546" t="s">
        <v>267</v>
      </c>
      <c r="D546" t="s">
        <v>573</v>
      </c>
      <c r="E546">
        <v>20</v>
      </c>
      <c r="F546">
        <v>10061236.5</v>
      </c>
    </row>
    <row r="547" spans="1:6" x14ac:dyDescent="0.25">
      <c r="A547" t="s">
        <v>77</v>
      </c>
      <c r="B547" t="s">
        <v>133</v>
      </c>
      <c r="C547" t="s">
        <v>267</v>
      </c>
      <c r="D547" t="s">
        <v>592</v>
      </c>
      <c r="E547">
        <v>20</v>
      </c>
      <c r="F547">
        <v>3960966.8</v>
      </c>
    </row>
    <row r="548" spans="1:6" x14ac:dyDescent="0.25">
      <c r="A548" t="s">
        <v>77</v>
      </c>
      <c r="B548" t="s">
        <v>133</v>
      </c>
      <c r="C548" t="s">
        <v>267</v>
      </c>
      <c r="D548" t="s">
        <v>403</v>
      </c>
      <c r="E548">
        <v>20</v>
      </c>
      <c r="F548">
        <v>478909.23</v>
      </c>
    </row>
    <row r="549" spans="1:6" x14ac:dyDescent="0.25">
      <c r="A549" t="s">
        <v>77</v>
      </c>
      <c r="B549" t="s">
        <v>133</v>
      </c>
      <c r="C549" t="s">
        <v>207</v>
      </c>
      <c r="D549" t="s">
        <v>723</v>
      </c>
      <c r="E549">
        <v>20</v>
      </c>
      <c r="F549">
        <v>802154.90800000005</v>
      </c>
    </row>
    <row r="550" spans="1:6" x14ac:dyDescent="0.25">
      <c r="A550" t="s">
        <v>77</v>
      </c>
      <c r="B550" t="s">
        <v>133</v>
      </c>
      <c r="C550" t="s">
        <v>267</v>
      </c>
      <c r="D550" t="s">
        <v>573</v>
      </c>
      <c r="E550">
        <v>20</v>
      </c>
      <c r="F550">
        <v>653151.75600000005</v>
      </c>
    </row>
    <row r="551" spans="1:6" x14ac:dyDescent="0.25">
      <c r="A551" t="s">
        <v>77</v>
      </c>
      <c r="B551" t="s">
        <v>133</v>
      </c>
      <c r="C551" t="s">
        <v>207</v>
      </c>
      <c r="D551" t="s">
        <v>724</v>
      </c>
      <c r="E551">
        <v>20</v>
      </c>
      <c r="F551">
        <v>833958.56299999997</v>
      </c>
    </row>
    <row r="552" spans="1:6" x14ac:dyDescent="0.25">
      <c r="A552" t="s">
        <v>77</v>
      </c>
      <c r="B552" t="s">
        <v>133</v>
      </c>
      <c r="C552" t="s">
        <v>267</v>
      </c>
      <c r="D552" t="s">
        <v>725</v>
      </c>
      <c r="E552">
        <v>20</v>
      </c>
      <c r="F552">
        <v>507966.83399999997</v>
      </c>
    </row>
    <row r="553" spans="1:6" x14ac:dyDescent="0.25">
      <c r="A553" t="s">
        <v>77</v>
      </c>
      <c r="B553" t="s">
        <v>133</v>
      </c>
      <c r="C553" t="s">
        <v>207</v>
      </c>
      <c r="D553" t="s">
        <v>724</v>
      </c>
      <c r="E553">
        <v>20</v>
      </c>
      <c r="F553">
        <v>278024.10800000001</v>
      </c>
    </row>
    <row r="554" spans="1:6" x14ac:dyDescent="0.25">
      <c r="A554" t="s">
        <v>77</v>
      </c>
      <c r="B554" t="s">
        <v>133</v>
      </c>
      <c r="C554" t="s">
        <v>267</v>
      </c>
      <c r="D554" t="s">
        <v>728</v>
      </c>
      <c r="E554">
        <v>20</v>
      </c>
      <c r="F554">
        <v>296291.06800000003</v>
      </c>
    </row>
    <row r="555" spans="1:6" x14ac:dyDescent="0.25">
      <c r="A555" t="s">
        <v>77</v>
      </c>
      <c r="B555" t="s">
        <v>133</v>
      </c>
      <c r="C555" t="s">
        <v>267</v>
      </c>
      <c r="D555" t="s">
        <v>592</v>
      </c>
      <c r="E555">
        <v>20</v>
      </c>
      <c r="F555">
        <v>157559.198</v>
      </c>
    </row>
    <row r="556" spans="1:6" x14ac:dyDescent="0.25">
      <c r="A556" t="s">
        <v>77</v>
      </c>
      <c r="B556" t="s">
        <v>133</v>
      </c>
      <c r="C556" t="s">
        <v>267</v>
      </c>
      <c r="D556" t="s">
        <v>725</v>
      </c>
      <c r="E556">
        <v>20</v>
      </c>
      <c r="F556">
        <v>135003.29300000001</v>
      </c>
    </row>
    <row r="557" spans="1:6" x14ac:dyDescent="0.25">
      <c r="A557" t="s">
        <v>77</v>
      </c>
      <c r="B557" t="s">
        <v>133</v>
      </c>
      <c r="C557" t="s">
        <v>267</v>
      </c>
      <c r="D557" t="s">
        <v>738</v>
      </c>
      <c r="E557">
        <v>20</v>
      </c>
      <c r="F557">
        <v>30124.479599999999</v>
      </c>
    </row>
    <row r="558" spans="1:6" x14ac:dyDescent="0.25">
      <c r="A558" t="s">
        <v>77</v>
      </c>
      <c r="B558" t="s">
        <v>133</v>
      </c>
      <c r="C558" t="s">
        <v>267</v>
      </c>
      <c r="D558" t="s">
        <v>738</v>
      </c>
      <c r="E558">
        <v>20</v>
      </c>
      <c r="F558">
        <v>44292.7837</v>
      </c>
    </row>
    <row r="559" spans="1:6" x14ac:dyDescent="0.25">
      <c r="A559" t="s">
        <v>77</v>
      </c>
      <c r="B559" t="s">
        <v>133</v>
      </c>
      <c r="C559" t="s">
        <v>267</v>
      </c>
      <c r="D559" t="s">
        <v>728</v>
      </c>
      <c r="E559">
        <v>20</v>
      </c>
      <c r="F559">
        <v>16313.048000000001</v>
      </c>
    </row>
    <row r="560" spans="1:6" x14ac:dyDescent="0.25">
      <c r="A560" t="s">
        <v>77</v>
      </c>
      <c r="B560" t="s">
        <v>133</v>
      </c>
      <c r="C560" t="s">
        <v>267</v>
      </c>
      <c r="D560" t="s">
        <v>739</v>
      </c>
      <c r="E560">
        <v>20</v>
      </c>
      <c r="F560">
        <v>201488.66399999999</v>
      </c>
    </row>
    <row r="561" spans="1:6" x14ac:dyDescent="0.25">
      <c r="A561" t="s">
        <v>77</v>
      </c>
      <c r="B561" t="s">
        <v>133</v>
      </c>
      <c r="C561" t="s">
        <v>207</v>
      </c>
      <c r="D561" t="s">
        <v>723</v>
      </c>
      <c r="E561">
        <v>20</v>
      </c>
      <c r="F561">
        <v>398730.30900000001</v>
      </c>
    </row>
    <row r="562" spans="1:6" x14ac:dyDescent="0.25">
      <c r="A562" t="s">
        <v>77</v>
      </c>
      <c r="B562" t="s">
        <v>133</v>
      </c>
      <c r="C562" t="s">
        <v>267</v>
      </c>
      <c r="D562" t="s">
        <v>740</v>
      </c>
      <c r="E562">
        <v>20</v>
      </c>
      <c r="F562">
        <v>4090.7380800000001</v>
      </c>
    </row>
    <row r="563" spans="1:6" x14ac:dyDescent="0.25">
      <c r="A563" t="s">
        <v>77</v>
      </c>
      <c r="B563" t="s">
        <v>133</v>
      </c>
      <c r="C563" t="s">
        <v>267</v>
      </c>
      <c r="D563" t="s">
        <v>742</v>
      </c>
      <c r="E563">
        <v>20</v>
      </c>
      <c r="F563">
        <v>2354.8826399999998</v>
      </c>
    </row>
    <row r="564" spans="1:6" x14ac:dyDescent="0.25">
      <c r="A564" t="s">
        <v>77</v>
      </c>
      <c r="B564" t="s">
        <v>135</v>
      </c>
      <c r="C564" t="s">
        <v>267</v>
      </c>
      <c r="D564" t="s">
        <v>491</v>
      </c>
      <c r="E564">
        <v>19.522390900000001</v>
      </c>
      <c r="F564">
        <v>142529.826</v>
      </c>
    </row>
    <row r="565" spans="1:6" x14ac:dyDescent="0.25">
      <c r="A565" t="s">
        <v>77</v>
      </c>
      <c r="B565" t="s">
        <v>135</v>
      </c>
      <c r="C565" t="s">
        <v>207</v>
      </c>
      <c r="D565" t="s">
        <v>489</v>
      </c>
      <c r="E565">
        <v>19.402428100000002</v>
      </c>
      <c r="F565">
        <v>200883.019</v>
      </c>
    </row>
    <row r="566" spans="1:6" x14ac:dyDescent="0.25">
      <c r="A566" t="s">
        <v>77</v>
      </c>
      <c r="B566" t="s">
        <v>132</v>
      </c>
      <c r="C566" t="s">
        <v>539</v>
      </c>
      <c r="D566" t="s">
        <v>540</v>
      </c>
      <c r="E566">
        <v>16</v>
      </c>
      <c r="F566">
        <v>794551.35800000001</v>
      </c>
    </row>
    <row r="567" spans="1:6" x14ac:dyDescent="0.25">
      <c r="A567" t="s">
        <v>77</v>
      </c>
      <c r="B567" t="s">
        <v>132</v>
      </c>
      <c r="C567" t="s">
        <v>598</v>
      </c>
      <c r="D567" t="s">
        <v>599</v>
      </c>
      <c r="E567">
        <v>16</v>
      </c>
      <c r="F567">
        <v>21185.2438</v>
      </c>
    </row>
    <row r="568" spans="1:6" x14ac:dyDescent="0.25">
      <c r="A568" t="s">
        <v>77</v>
      </c>
      <c r="B568" t="s">
        <v>133</v>
      </c>
      <c r="C568" t="s">
        <v>207</v>
      </c>
      <c r="D568" t="s">
        <v>722</v>
      </c>
      <c r="E568">
        <v>16</v>
      </c>
      <c r="F568">
        <v>482894.44500000001</v>
      </c>
    </row>
    <row r="569" spans="1:6" x14ac:dyDescent="0.25">
      <c r="A569" t="s">
        <v>77</v>
      </c>
      <c r="B569" t="s">
        <v>135</v>
      </c>
      <c r="C569" t="s">
        <v>215</v>
      </c>
      <c r="D569" t="s">
        <v>490</v>
      </c>
      <c r="E569">
        <v>15.1179933</v>
      </c>
      <c r="F569">
        <v>156825.44899999999</v>
      </c>
    </row>
    <row r="570" spans="1:6" x14ac:dyDescent="0.25">
      <c r="A570" t="s">
        <v>77</v>
      </c>
      <c r="B570" t="s">
        <v>132</v>
      </c>
      <c r="C570" t="s">
        <v>405</v>
      </c>
      <c r="D570" t="s">
        <v>568</v>
      </c>
      <c r="E570">
        <v>15</v>
      </c>
      <c r="F570">
        <v>6731816.4299999997</v>
      </c>
    </row>
    <row r="571" spans="1:6" x14ac:dyDescent="0.25">
      <c r="A571" t="s">
        <v>77</v>
      </c>
      <c r="B571" t="s">
        <v>132</v>
      </c>
      <c r="C571" t="s">
        <v>548</v>
      </c>
      <c r="D571" t="s">
        <v>580</v>
      </c>
      <c r="E571">
        <v>15</v>
      </c>
      <c r="F571">
        <v>1654855.59</v>
      </c>
    </row>
    <row r="572" spans="1:6" x14ac:dyDescent="0.25">
      <c r="A572" t="s">
        <v>77</v>
      </c>
      <c r="B572" t="s">
        <v>132</v>
      </c>
      <c r="C572" t="s">
        <v>603</v>
      </c>
      <c r="D572" t="s">
        <v>424</v>
      </c>
      <c r="E572">
        <v>15</v>
      </c>
      <c r="F572">
        <v>102940.368</v>
      </c>
    </row>
    <row r="573" spans="1:6" x14ac:dyDescent="0.25">
      <c r="A573" t="s">
        <v>77</v>
      </c>
      <c r="B573" t="s">
        <v>132</v>
      </c>
      <c r="C573" t="s">
        <v>548</v>
      </c>
      <c r="D573" t="s">
        <v>602</v>
      </c>
      <c r="E573">
        <v>15</v>
      </c>
      <c r="F573">
        <v>36462.227599999998</v>
      </c>
    </row>
    <row r="574" spans="1:6" x14ac:dyDescent="0.25">
      <c r="A574" t="s">
        <v>77</v>
      </c>
      <c r="B574" t="s">
        <v>132</v>
      </c>
      <c r="C574" t="s">
        <v>427</v>
      </c>
      <c r="D574" t="s">
        <v>427</v>
      </c>
      <c r="E574">
        <v>15</v>
      </c>
      <c r="F574">
        <v>15483.5566</v>
      </c>
    </row>
    <row r="575" spans="1:6" x14ac:dyDescent="0.25">
      <c r="A575" t="s">
        <v>77</v>
      </c>
      <c r="B575" t="s">
        <v>132</v>
      </c>
      <c r="C575" t="s">
        <v>604</v>
      </c>
      <c r="D575" t="s">
        <v>605</v>
      </c>
      <c r="E575">
        <v>15</v>
      </c>
      <c r="F575">
        <v>5798.2383200000004</v>
      </c>
    </row>
    <row r="576" spans="1:6" x14ac:dyDescent="0.25">
      <c r="A576" t="s">
        <v>77</v>
      </c>
      <c r="B576" t="s">
        <v>132</v>
      </c>
      <c r="C576" t="s">
        <v>548</v>
      </c>
      <c r="D576" t="s">
        <v>601</v>
      </c>
      <c r="E576">
        <v>15</v>
      </c>
      <c r="F576">
        <v>5382.3780100000004</v>
      </c>
    </row>
    <row r="577" spans="1:6" x14ac:dyDescent="0.25">
      <c r="A577" t="s">
        <v>77</v>
      </c>
      <c r="B577" t="s">
        <v>132</v>
      </c>
      <c r="C577" t="s">
        <v>405</v>
      </c>
      <c r="D577" t="s">
        <v>570</v>
      </c>
      <c r="E577">
        <v>15</v>
      </c>
      <c r="F577">
        <v>1011.33369</v>
      </c>
    </row>
    <row r="578" spans="1:6" x14ac:dyDescent="0.25">
      <c r="A578" t="s">
        <v>77</v>
      </c>
      <c r="B578" t="s">
        <v>135</v>
      </c>
      <c r="C578" t="s">
        <v>207</v>
      </c>
      <c r="D578" t="s">
        <v>634</v>
      </c>
      <c r="E578">
        <v>15</v>
      </c>
      <c r="F578">
        <v>257837.503</v>
      </c>
    </row>
    <row r="579" spans="1:6" x14ac:dyDescent="0.25">
      <c r="A579" t="s">
        <v>77</v>
      </c>
      <c r="B579" t="s">
        <v>131</v>
      </c>
      <c r="C579" t="s">
        <v>405</v>
      </c>
      <c r="D579" t="s">
        <v>668</v>
      </c>
      <c r="E579">
        <v>15</v>
      </c>
      <c r="F579">
        <v>179002.677</v>
      </c>
    </row>
    <row r="580" spans="1:6" x14ac:dyDescent="0.25">
      <c r="A580" t="s">
        <v>77</v>
      </c>
      <c r="B580" t="s">
        <v>133</v>
      </c>
      <c r="C580" t="s">
        <v>215</v>
      </c>
      <c r="D580" t="s">
        <v>730</v>
      </c>
      <c r="E580">
        <v>15</v>
      </c>
      <c r="F580">
        <v>119778.539</v>
      </c>
    </row>
    <row r="581" spans="1:6" x14ac:dyDescent="0.25">
      <c r="A581" t="s">
        <v>77</v>
      </c>
      <c r="B581" t="s">
        <v>133</v>
      </c>
      <c r="C581" t="s">
        <v>215</v>
      </c>
      <c r="D581" t="s">
        <v>730</v>
      </c>
      <c r="E581">
        <v>15</v>
      </c>
      <c r="F581">
        <v>167686.027</v>
      </c>
    </row>
    <row r="582" spans="1:6" x14ac:dyDescent="0.25">
      <c r="A582" t="s">
        <v>77</v>
      </c>
      <c r="B582" t="s">
        <v>133</v>
      </c>
      <c r="C582" t="s">
        <v>215</v>
      </c>
      <c r="D582" t="s">
        <v>730</v>
      </c>
      <c r="E582">
        <v>15</v>
      </c>
      <c r="F582">
        <v>70234.063399999999</v>
      </c>
    </row>
    <row r="583" spans="1:6" x14ac:dyDescent="0.25">
      <c r="A583" t="s">
        <v>77</v>
      </c>
      <c r="B583" t="s">
        <v>133</v>
      </c>
      <c r="C583" t="s">
        <v>207</v>
      </c>
      <c r="D583" t="s">
        <v>745</v>
      </c>
      <c r="E583">
        <v>15</v>
      </c>
      <c r="F583">
        <v>8.1491391499999999</v>
      </c>
    </row>
    <row r="584" spans="1:6" x14ac:dyDescent="0.25">
      <c r="A584" t="s">
        <v>77</v>
      </c>
      <c r="B584" t="s">
        <v>133</v>
      </c>
      <c r="C584" t="s">
        <v>207</v>
      </c>
      <c r="D584" t="s">
        <v>745</v>
      </c>
      <c r="E584">
        <v>15</v>
      </c>
      <c r="F584">
        <v>5147.6537500000004</v>
      </c>
    </row>
    <row r="585" spans="1:6" x14ac:dyDescent="0.25">
      <c r="A585" t="s">
        <v>77</v>
      </c>
      <c r="B585" t="s">
        <v>132</v>
      </c>
      <c r="C585" t="s">
        <v>607</v>
      </c>
      <c r="D585" t="s">
        <v>608</v>
      </c>
      <c r="E585">
        <v>14</v>
      </c>
      <c r="F585">
        <v>2833.1046000000001</v>
      </c>
    </row>
    <row r="586" spans="1:6" x14ac:dyDescent="0.25">
      <c r="A586" t="s">
        <v>77</v>
      </c>
      <c r="B586" t="s">
        <v>133</v>
      </c>
      <c r="C586" t="s">
        <v>254</v>
      </c>
      <c r="D586" t="s">
        <v>726</v>
      </c>
      <c r="E586">
        <v>13.882</v>
      </c>
      <c r="F586">
        <v>531581.09</v>
      </c>
    </row>
    <row r="587" spans="1:6" x14ac:dyDescent="0.25">
      <c r="A587" t="s">
        <v>77</v>
      </c>
      <c r="B587" t="s">
        <v>133</v>
      </c>
      <c r="C587" t="s">
        <v>254</v>
      </c>
      <c r="D587" t="s">
        <v>726</v>
      </c>
      <c r="E587">
        <v>13.739129999999999</v>
      </c>
      <c r="F587">
        <v>13239.9982</v>
      </c>
    </row>
    <row r="588" spans="1:6" x14ac:dyDescent="0.25">
      <c r="A588" t="s">
        <v>77</v>
      </c>
      <c r="B588" t="s">
        <v>135</v>
      </c>
      <c r="C588" t="s">
        <v>217</v>
      </c>
      <c r="D588" t="s">
        <v>409</v>
      </c>
      <c r="E588">
        <v>13.2427204</v>
      </c>
      <c r="F588">
        <v>8934.3146500000003</v>
      </c>
    </row>
    <row r="589" spans="1:6" x14ac:dyDescent="0.25">
      <c r="A589" t="s">
        <v>77</v>
      </c>
      <c r="B589" t="s">
        <v>133</v>
      </c>
      <c r="C589" t="s">
        <v>215</v>
      </c>
      <c r="D589" t="s">
        <v>744</v>
      </c>
      <c r="E589">
        <v>13</v>
      </c>
      <c r="F589">
        <v>75728.874200000006</v>
      </c>
    </row>
    <row r="590" spans="1:6" x14ac:dyDescent="0.25">
      <c r="A590" t="s">
        <v>77</v>
      </c>
      <c r="B590" t="s">
        <v>133</v>
      </c>
      <c r="C590" t="s">
        <v>215</v>
      </c>
      <c r="D590" t="s">
        <v>744</v>
      </c>
      <c r="E590">
        <v>13</v>
      </c>
      <c r="F590">
        <v>22651.929</v>
      </c>
    </row>
    <row r="591" spans="1:6" x14ac:dyDescent="0.25">
      <c r="A591" t="s">
        <v>77</v>
      </c>
      <c r="B591" t="s">
        <v>132</v>
      </c>
      <c r="C591" t="s">
        <v>539</v>
      </c>
      <c r="D591" t="s">
        <v>391</v>
      </c>
      <c r="E591">
        <v>11</v>
      </c>
      <c r="F591">
        <v>97580.195300000007</v>
      </c>
    </row>
    <row r="592" spans="1:6" x14ac:dyDescent="0.25">
      <c r="A592" t="s">
        <v>77</v>
      </c>
      <c r="B592" t="s">
        <v>130</v>
      </c>
      <c r="C592" t="s">
        <v>207</v>
      </c>
      <c r="D592" t="s">
        <v>476</v>
      </c>
      <c r="E592">
        <v>11</v>
      </c>
      <c r="F592">
        <v>37777876.100000001</v>
      </c>
    </row>
    <row r="593" spans="1:6" x14ac:dyDescent="0.25">
      <c r="A593" t="s">
        <v>77</v>
      </c>
      <c r="B593" t="s">
        <v>133</v>
      </c>
      <c r="C593" t="s">
        <v>207</v>
      </c>
      <c r="D593" t="s">
        <v>719</v>
      </c>
      <c r="E593">
        <v>11</v>
      </c>
      <c r="F593">
        <v>549761.69999999995</v>
      </c>
    </row>
    <row r="594" spans="1:6" x14ac:dyDescent="0.25">
      <c r="A594" t="s">
        <v>77</v>
      </c>
      <c r="B594" t="s">
        <v>133</v>
      </c>
      <c r="C594" t="s">
        <v>207</v>
      </c>
      <c r="D594" t="s">
        <v>720</v>
      </c>
      <c r="E594">
        <v>11</v>
      </c>
      <c r="F594">
        <v>390228.91399999999</v>
      </c>
    </row>
    <row r="595" spans="1:6" x14ac:dyDescent="0.25">
      <c r="A595" t="s">
        <v>77</v>
      </c>
      <c r="B595" t="s">
        <v>133</v>
      </c>
      <c r="C595" t="s">
        <v>207</v>
      </c>
      <c r="D595" t="s">
        <v>720</v>
      </c>
      <c r="E595">
        <v>11</v>
      </c>
      <c r="F595">
        <v>292701.27399999998</v>
      </c>
    </row>
    <row r="596" spans="1:6" x14ac:dyDescent="0.25">
      <c r="A596" t="s">
        <v>77</v>
      </c>
      <c r="B596" t="s">
        <v>133</v>
      </c>
      <c r="C596" t="s">
        <v>207</v>
      </c>
      <c r="D596" t="s">
        <v>719</v>
      </c>
      <c r="E596">
        <v>11</v>
      </c>
      <c r="F596">
        <v>207497.33100000001</v>
      </c>
    </row>
    <row r="597" spans="1:6" x14ac:dyDescent="0.25">
      <c r="A597" t="s">
        <v>77</v>
      </c>
      <c r="B597" t="s">
        <v>133</v>
      </c>
      <c r="C597" t="s">
        <v>207</v>
      </c>
      <c r="D597" t="s">
        <v>719</v>
      </c>
      <c r="E597">
        <v>11</v>
      </c>
      <c r="F597">
        <v>138136.565</v>
      </c>
    </row>
    <row r="598" spans="1:6" x14ac:dyDescent="0.25">
      <c r="A598" t="s">
        <v>77</v>
      </c>
      <c r="B598" t="s">
        <v>133</v>
      </c>
      <c r="C598" t="s">
        <v>207</v>
      </c>
      <c r="D598" t="s">
        <v>720</v>
      </c>
      <c r="E598">
        <v>11</v>
      </c>
      <c r="F598">
        <v>19876.180799999998</v>
      </c>
    </row>
    <row r="599" spans="1:6" x14ac:dyDescent="0.25">
      <c r="A599" t="s">
        <v>77</v>
      </c>
      <c r="B599" t="s">
        <v>133</v>
      </c>
      <c r="C599" t="s">
        <v>207</v>
      </c>
      <c r="D599" t="s">
        <v>737</v>
      </c>
      <c r="E599">
        <v>11</v>
      </c>
      <c r="F599">
        <v>11868.044</v>
      </c>
    </row>
    <row r="600" spans="1:6" x14ac:dyDescent="0.25">
      <c r="A600" t="s">
        <v>77</v>
      </c>
      <c r="B600" t="s">
        <v>133</v>
      </c>
      <c r="C600" t="s">
        <v>207</v>
      </c>
      <c r="D600" t="s">
        <v>737</v>
      </c>
      <c r="E600">
        <v>11</v>
      </c>
      <c r="F600">
        <v>2503.9533000000001</v>
      </c>
    </row>
    <row r="601" spans="1:6" x14ac:dyDescent="0.25">
      <c r="A601" t="s">
        <v>77</v>
      </c>
      <c r="B601" t="s">
        <v>135</v>
      </c>
      <c r="C601" t="s">
        <v>207</v>
      </c>
      <c r="D601" t="s">
        <v>492</v>
      </c>
      <c r="E601">
        <v>10.9446721</v>
      </c>
      <c r="F601">
        <v>66365.854500000001</v>
      </c>
    </row>
    <row r="602" spans="1:6" x14ac:dyDescent="0.25">
      <c r="A602" t="s">
        <v>77</v>
      </c>
      <c r="B602" t="s">
        <v>132</v>
      </c>
      <c r="C602" t="s">
        <v>405</v>
      </c>
      <c r="D602" t="s">
        <v>568</v>
      </c>
      <c r="E602">
        <v>10</v>
      </c>
      <c r="F602">
        <v>1428.8024399999999</v>
      </c>
    </row>
    <row r="603" spans="1:6" x14ac:dyDescent="0.25">
      <c r="A603" t="s">
        <v>77</v>
      </c>
      <c r="B603" t="s">
        <v>132</v>
      </c>
      <c r="C603" t="s">
        <v>548</v>
      </c>
      <c r="D603" t="s">
        <v>553</v>
      </c>
      <c r="E603">
        <v>10</v>
      </c>
      <c r="F603">
        <v>936329.88399999996</v>
      </c>
    </row>
    <row r="604" spans="1:6" x14ac:dyDescent="0.25">
      <c r="A604" t="s">
        <v>77</v>
      </c>
      <c r="B604" t="s">
        <v>132</v>
      </c>
      <c r="C604" t="s">
        <v>548</v>
      </c>
      <c r="D604" t="s">
        <v>556</v>
      </c>
      <c r="E604">
        <v>10</v>
      </c>
      <c r="F604">
        <v>293704.04700000002</v>
      </c>
    </row>
    <row r="605" spans="1:6" x14ac:dyDescent="0.25">
      <c r="A605" t="s">
        <v>77</v>
      </c>
      <c r="B605" t="s">
        <v>131</v>
      </c>
      <c r="C605" t="s">
        <v>215</v>
      </c>
      <c r="D605" t="s">
        <v>645</v>
      </c>
      <c r="E605">
        <v>10</v>
      </c>
      <c r="F605">
        <v>4166397.53</v>
      </c>
    </row>
    <row r="606" spans="1:6" x14ac:dyDescent="0.25">
      <c r="A606" t="s">
        <v>77</v>
      </c>
      <c r="B606" t="s">
        <v>131</v>
      </c>
      <c r="C606" t="s">
        <v>215</v>
      </c>
      <c r="D606" t="s">
        <v>650</v>
      </c>
      <c r="E606">
        <v>10</v>
      </c>
      <c r="F606">
        <v>607864.96299999999</v>
      </c>
    </row>
    <row r="607" spans="1:6" x14ac:dyDescent="0.25">
      <c r="A607" t="s">
        <v>77</v>
      </c>
      <c r="B607" t="s">
        <v>131</v>
      </c>
      <c r="C607" t="s">
        <v>215</v>
      </c>
      <c r="D607" t="s">
        <v>652</v>
      </c>
      <c r="E607">
        <v>10</v>
      </c>
      <c r="F607">
        <v>380508.78100000002</v>
      </c>
    </row>
    <row r="608" spans="1:6" x14ac:dyDescent="0.25">
      <c r="A608" t="s">
        <v>77</v>
      </c>
      <c r="B608" t="s">
        <v>131</v>
      </c>
      <c r="C608" t="s">
        <v>215</v>
      </c>
      <c r="D608" t="s">
        <v>645</v>
      </c>
      <c r="E608">
        <v>10</v>
      </c>
      <c r="F608">
        <v>1724220.25</v>
      </c>
    </row>
    <row r="609" spans="1:6" x14ac:dyDescent="0.25">
      <c r="A609" t="s">
        <v>77</v>
      </c>
      <c r="B609" t="s">
        <v>131</v>
      </c>
      <c r="C609" t="s">
        <v>215</v>
      </c>
      <c r="D609" t="s">
        <v>667</v>
      </c>
      <c r="E609">
        <v>10</v>
      </c>
      <c r="F609">
        <v>1350575.49</v>
      </c>
    </row>
    <row r="610" spans="1:6" x14ac:dyDescent="0.25">
      <c r="A610" t="s">
        <v>77</v>
      </c>
      <c r="B610" t="s">
        <v>131</v>
      </c>
      <c r="C610" t="s">
        <v>215</v>
      </c>
      <c r="D610" t="s">
        <v>650</v>
      </c>
      <c r="E610">
        <v>10</v>
      </c>
      <c r="F610">
        <v>57846.782700000003</v>
      </c>
    </row>
    <row r="611" spans="1:6" x14ac:dyDescent="0.25">
      <c r="A611" t="s">
        <v>77</v>
      </c>
      <c r="B611" t="s">
        <v>131</v>
      </c>
      <c r="C611" t="s">
        <v>215</v>
      </c>
      <c r="D611" t="s">
        <v>652</v>
      </c>
      <c r="E611">
        <v>10</v>
      </c>
      <c r="F611">
        <v>47170.281499999997</v>
      </c>
    </row>
    <row r="612" spans="1:6" x14ac:dyDescent="0.25">
      <c r="A612" t="s">
        <v>77</v>
      </c>
      <c r="B612" t="s">
        <v>133</v>
      </c>
      <c r="C612" t="s">
        <v>215</v>
      </c>
      <c r="D612" t="s">
        <v>729</v>
      </c>
      <c r="E612">
        <v>10</v>
      </c>
      <c r="F612">
        <v>61563.0959</v>
      </c>
    </row>
    <row r="613" spans="1:6" x14ac:dyDescent="0.25">
      <c r="A613" t="s">
        <v>77</v>
      </c>
      <c r="B613" t="s">
        <v>133</v>
      </c>
      <c r="C613" t="s">
        <v>215</v>
      </c>
      <c r="D613" t="s">
        <v>732</v>
      </c>
      <c r="E613">
        <v>10</v>
      </c>
      <c r="F613">
        <v>35459.894500000002</v>
      </c>
    </row>
    <row r="614" spans="1:6" x14ac:dyDescent="0.25">
      <c r="A614" t="s">
        <v>77</v>
      </c>
      <c r="B614" t="s">
        <v>133</v>
      </c>
      <c r="C614" t="s">
        <v>215</v>
      </c>
      <c r="D614" t="s">
        <v>731</v>
      </c>
      <c r="E614">
        <v>10</v>
      </c>
      <c r="F614">
        <v>32979.723700000002</v>
      </c>
    </row>
    <row r="615" spans="1:6" x14ac:dyDescent="0.25">
      <c r="A615" t="s">
        <v>77</v>
      </c>
      <c r="B615" t="s">
        <v>133</v>
      </c>
      <c r="C615" t="s">
        <v>215</v>
      </c>
      <c r="D615" t="s">
        <v>734</v>
      </c>
      <c r="E615">
        <v>10</v>
      </c>
      <c r="F615">
        <v>20236.872899999998</v>
      </c>
    </row>
    <row r="616" spans="1:6" x14ac:dyDescent="0.25">
      <c r="A616" t="s">
        <v>77</v>
      </c>
      <c r="B616" t="s">
        <v>133</v>
      </c>
      <c r="C616" t="s">
        <v>215</v>
      </c>
      <c r="D616" t="s">
        <v>729</v>
      </c>
      <c r="E616">
        <v>10</v>
      </c>
      <c r="F616">
        <v>55251.146099999998</v>
      </c>
    </row>
    <row r="617" spans="1:6" x14ac:dyDescent="0.25">
      <c r="A617" t="s">
        <v>77</v>
      </c>
      <c r="B617" t="s">
        <v>133</v>
      </c>
      <c r="C617" t="s">
        <v>215</v>
      </c>
      <c r="D617" t="s">
        <v>731</v>
      </c>
      <c r="E617">
        <v>10</v>
      </c>
      <c r="F617">
        <v>31046.324400000001</v>
      </c>
    </row>
    <row r="618" spans="1:6" x14ac:dyDescent="0.25">
      <c r="A618" t="s">
        <v>77</v>
      </c>
      <c r="B618" t="s">
        <v>133</v>
      </c>
      <c r="C618" t="s">
        <v>215</v>
      </c>
      <c r="D618" t="s">
        <v>732</v>
      </c>
      <c r="E618">
        <v>10</v>
      </c>
      <c r="F618">
        <v>21463.419900000001</v>
      </c>
    </row>
    <row r="619" spans="1:6" x14ac:dyDescent="0.25">
      <c r="A619" t="s">
        <v>77</v>
      </c>
      <c r="B619" t="s">
        <v>133</v>
      </c>
      <c r="C619" t="s">
        <v>215</v>
      </c>
      <c r="D619" t="s">
        <v>734</v>
      </c>
      <c r="E619">
        <v>10</v>
      </c>
      <c r="F619">
        <v>11969.910900000001</v>
      </c>
    </row>
    <row r="620" spans="1:6" x14ac:dyDescent="0.25">
      <c r="A620" t="s">
        <v>77</v>
      </c>
      <c r="B620" t="s">
        <v>133</v>
      </c>
      <c r="C620" t="s">
        <v>215</v>
      </c>
      <c r="D620" t="s">
        <v>729</v>
      </c>
      <c r="E620">
        <v>10</v>
      </c>
      <c r="F620">
        <v>4779.65434</v>
      </c>
    </row>
    <row r="621" spans="1:6" x14ac:dyDescent="0.25">
      <c r="A621" t="s">
        <v>77</v>
      </c>
      <c r="B621" t="s">
        <v>133</v>
      </c>
      <c r="C621" t="s">
        <v>215</v>
      </c>
      <c r="D621" t="s">
        <v>731</v>
      </c>
      <c r="E621">
        <v>10</v>
      </c>
      <c r="F621">
        <v>2654.8998000000001</v>
      </c>
    </row>
    <row r="622" spans="1:6" x14ac:dyDescent="0.25">
      <c r="A622" t="s">
        <v>77</v>
      </c>
      <c r="B622" t="s">
        <v>133</v>
      </c>
      <c r="C622" t="s">
        <v>215</v>
      </c>
      <c r="D622" t="s">
        <v>734</v>
      </c>
      <c r="E622">
        <v>10</v>
      </c>
      <c r="F622">
        <v>2317.9684499999998</v>
      </c>
    </row>
    <row r="623" spans="1:6" x14ac:dyDescent="0.25">
      <c r="A623" t="s">
        <v>77</v>
      </c>
      <c r="B623" t="s">
        <v>133</v>
      </c>
      <c r="C623" t="s">
        <v>215</v>
      </c>
      <c r="D623" t="s">
        <v>732</v>
      </c>
      <c r="E623">
        <v>10</v>
      </c>
      <c r="F623">
        <v>1781.6962799999999</v>
      </c>
    </row>
    <row r="624" spans="1:6" x14ac:dyDescent="0.25">
      <c r="A624" t="s">
        <v>77</v>
      </c>
      <c r="B624" t="s">
        <v>135</v>
      </c>
      <c r="C624" t="s">
        <v>215</v>
      </c>
      <c r="D624" t="s">
        <v>290</v>
      </c>
      <c r="E624">
        <v>9.8759440699999992</v>
      </c>
      <c r="F624">
        <v>309273.02899999998</v>
      </c>
    </row>
    <row r="625" spans="1:6" x14ac:dyDescent="0.25">
      <c r="A625" t="s">
        <v>77</v>
      </c>
      <c r="B625" t="s">
        <v>132</v>
      </c>
      <c r="C625" t="s">
        <v>263</v>
      </c>
      <c r="D625" t="s">
        <v>615</v>
      </c>
      <c r="E625">
        <v>8.40336134</v>
      </c>
      <c r="F625">
        <v>-73.245689999999996</v>
      </c>
    </row>
    <row r="626" spans="1:6" x14ac:dyDescent="0.25">
      <c r="A626" t="s">
        <v>77</v>
      </c>
      <c r="B626" t="s">
        <v>133</v>
      </c>
      <c r="C626" t="s">
        <v>207</v>
      </c>
      <c r="D626" t="s">
        <v>722</v>
      </c>
      <c r="E626">
        <v>8</v>
      </c>
      <c r="F626">
        <v>379566.076</v>
      </c>
    </row>
    <row r="627" spans="1:6" x14ac:dyDescent="0.25">
      <c r="A627" t="s">
        <v>77</v>
      </c>
      <c r="B627" t="s">
        <v>133</v>
      </c>
      <c r="C627" t="s">
        <v>207</v>
      </c>
      <c r="D627" t="s">
        <v>722</v>
      </c>
      <c r="E627">
        <v>8</v>
      </c>
      <c r="F627">
        <v>60653.527800000003</v>
      </c>
    </row>
    <row r="628" spans="1:6" x14ac:dyDescent="0.25">
      <c r="A628" t="s">
        <v>77</v>
      </c>
      <c r="B628" t="s">
        <v>132</v>
      </c>
      <c r="C628" t="s">
        <v>288</v>
      </c>
      <c r="D628" t="s">
        <v>288</v>
      </c>
      <c r="E628">
        <v>7</v>
      </c>
      <c r="F628">
        <v>517.12294199999997</v>
      </c>
    </row>
    <row r="629" spans="1:6" x14ac:dyDescent="0.25">
      <c r="A629" t="s">
        <v>77</v>
      </c>
      <c r="B629" t="s">
        <v>132</v>
      </c>
      <c r="C629" t="s">
        <v>263</v>
      </c>
      <c r="D629" t="s">
        <v>613</v>
      </c>
      <c r="E629">
        <v>6.8410262299999998</v>
      </c>
      <c r="F629">
        <v>-6788.3973999999998</v>
      </c>
    </row>
    <row r="630" spans="1:6" x14ac:dyDescent="0.25">
      <c r="A630" t="s">
        <v>77</v>
      </c>
      <c r="B630" t="s">
        <v>132</v>
      </c>
      <c r="C630" t="s">
        <v>585</v>
      </c>
      <c r="D630" t="s">
        <v>585</v>
      </c>
      <c r="E630">
        <v>6</v>
      </c>
      <c r="F630">
        <v>7135858.6699999999</v>
      </c>
    </row>
    <row r="631" spans="1:6" x14ac:dyDescent="0.25">
      <c r="A631" t="s">
        <v>77</v>
      </c>
      <c r="B631" t="s">
        <v>132</v>
      </c>
      <c r="C631" t="s">
        <v>609</v>
      </c>
      <c r="D631" t="s">
        <v>611</v>
      </c>
      <c r="E631">
        <v>6</v>
      </c>
      <c r="F631">
        <v>1224765.25</v>
      </c>
    </row>
    <row r="632" spans="1:6" x14ac:dyDescent="0.25">
      <c r="A632" t="s">
        <v>77</v>
      </c>
      <c r="B632" t="s">
        <v>132</v>
      </c>
      <c r="C632" t="s">
        <v>583</v>
      </c>
      <c r="D632" t="s">
        <v>419</v>
      </c>
      <c r="E632">
        <v>5.5</v>
      </c>
      <c r="F632">
        <v>97573.727599999998</v>
      </c>
    </row>
    <row r="633" spans="1:6" x14ac:dyDescent="0.25">
      <c r="A633" t="s">
        <v>77</v>
      </c>
      <c r="B633" t="s">
        <v>132</v>
      </c>
      <c r="C633" t="s">
        <v>581</v>
      </c>
      <c r="D633" t="s">
        <v>423</v>
      </c>
      <c r="E633">
        <v>5</v>
      </c>
      <c r="F633">
        <v>120593.598</v>
      </c>
    </row>
    <row r="634" spans="1:6" x14ac:dyDescent="0.25">
      <c r="A634" t="s">
        <v>77</v>
      </c>
      <c r="B634" t="s">
        <v>132</v>
      </c>
      <c r="C634" t="s">
        <v>598</v>
      </c>
      <c r="D634" t="s">
        <v>600</v>
      </c>
      <c r="E634">
        <v>3</v>
      </c>
      <c r="F634">
        <v>1435455.99</v>
      </c>
    </row>
    <row r="635" spans="1:6" x14ac:dyDescent="0.25">
      <c r="A635" t="s">
        <v>77</v>
      </c>
      <c r="B635" t="s">
        <v>133</v>
      </c>
      <c r="C635" t="s">
        <v>207</v>
      </c>
      <c r="D635" t="s">
        <v>721</v>
      </c>
      <c r="E635">
        <v>3</v>
      </c>
      <c r="F635">
        <v>2040704.74</v>
      </c>
    </row>
    <row r="636" spans="1:6" x14ac:dyDescent="0.25">
      <c r="A636" t="s">
        <v>77</v>
      </c>
      <c r="B636" t="s">
        <v>133</v>
      </c>
      <c r="C636" t="s">
        <v>207</v>
      </c>
      <c r="D636" t="s">
        <v>721</v>
      </c>
      <c r="E636">
        <v>3</v>
      </c>
      <c r="F636">
        <v>17198.6518</v>
      </c>
    </row>
    <row r="637" spans="1:6" x14ac:dyDescent="0.25">
      <c r="A637" t="s">
        <v>77</v>
      </c>
      <c r="B637" t="s">
        <v>132</v>
      </c>
      <c r="C637" t="s">
        <v>548</v>
      </c>
      <c r="D637" t="s">
        <v>287</v>
      </c>
      <c r="E637">
        <v>2</v>
      </c>
      <c r="F637">
        <v>373590.63</v>
      </c>
    </row>
    <row r="638" spans="1:6" x14ac:dyDescent="0.25">
      <c r="A638" t="s">
        <v>77</v>
      </c>
      <c r="B638" t="s">
        <v>132</v>
      </c>
      <c r="C638" t="s">
        <v>539</v>
      </c>
      <c r="D638" t="s">
        <v>555</v>
      </c>
      <c r="E638">
        <v>2</v>
      </c>
      <c r="F638">
        <v>162962.86900000001</v>
      </c>
    </row>
    <row r="639" spans="1:6" x14ac:dyDescent="0.25">
      <c r="A639" t="s">
        <v>77</v>
      </c>
      <c r="B639" t="s">
        <v>131</v>
      </c>
      <c r="C639" t="s">
        <v>215</v>
      </c>
      <c r="D639" t="s">
        <v>644</v>
      </c>
      <c r="E639">
        <v>2</v>
      </c>
      <c r="F639">
        <v>2369162.09</v>
      </c>
    </row>
    <row r="640" spans="1:6" x14ac:dyDescent="0.25">
      <c r="A640" t="s">
        <v>77</v>
      </c>
      <c r="B640" t="s">
        <v>131</v>
      </c>
      <c r="C640" t="s">
        <v>215</v>
      </c>
      <c r="D640" t="s">
        <v>644</v>
      </c>
      <c r="E640">
        <v>2</v>
      </c>
      <c r="F640">
        <v>104161.13499999999</v>
      </c>
    </row>
    <row r="641" spans="1:6" x14ac:dyDescent="0.25">
      <c r="A641" t="s">
        <v>77</v>
      </c>
      <c r="B641" t="s">
        <v>132</v>
      </c>
      <c r="C641" t="s">
        <v>609</v>
      </c>
      <c r="D641" t="s">
        <v>610</v>
      </c>
      <c r="E641">
        <v>1</v>
      </c>
      <c r="F641">
        <v>329837.15399999998</v>
      </c>
    </row>
    <row r="642" spans="1:6" x14ac:dyDescent="0.25">
      <c r="A642" t="s">
        <v>77</v>
      </c>
      <c r="B642" t="s">
        <v>134</v>
      </c>
      <c r="C642" t="s">
        <v>207</v>
      </c>
      <c r="D642" t="s">
        <v>479</v>
      </c>
      <c r="E642">
        <v>20</v>
      </c>
      <c r="F642">
        <v>105274.183</v>
      </c>
    </row>
    <row r="643" spans="1:6" x14ac:dyDescent="0.25">
      <c r="A643" t="s">
        <v>122</v>
      </c>
      <c r="B643" t="s">
        <v>123</v>
      </c>
      <c r="C643" t="s">
        <v>499</v>
      </c>
      <c r="D643" t="s">
        <v>271</v>
      </c>
      <c r="E643">
        <v>20</v>
      </c>
      <c r="F643">
        <v>1716632.8</v>
      </c>
    </row>
    <row r="644" spans="1:6" x14ac:dyDescent="0.25">
      <c r="A644" t="s">
        <v>77</v>
      </c>
      <c r="B644" t="s">
        <v>132</v>
      </c>
      <c r="C644" t="s">
        <v>571</v>
      </c>
      <c r="D644" t="s">
        <v>403</v>
      </c>
      <c r="E644">
        <v>20</v>
      </c>
      <c r="F644">
        <v>699.998153</v>
      </c>
    </row>
    <row r="645" spans="1:6" x14ac:dyDescent="0.25">
      <c r="A645" t="s">
        <v>77</v>
      </c>
      <c r="B645" t="s">
        <v>132</v>
      </c>
      <c r="C645" t="s">
        <v>571</v>
      </c>
      <c r="D645" t="s">
        <v>403</v>
      </c>
      <c r="E645">
        <v>20</v>
      </c>
      <c r="F645">
        <v>542370.07900000003</v>
      </c>
    </row>
    <row r="646" spans="1:6" x14ac:dyDescent="0.25">
      <c r="A646" t="s">
        <v>77</v>
      </c>
      <c r="B646" t="s">
        <v>135</v>
      </c>
      <c r="C646" t="s">
        <v>217</v>
      </c>
      <c r="D646" t="s">
        <v>218</v>
      </c>
      <c r="E646">
        <v>16</v>
      </c>
      <c r="F646">
        <v>12589.2147</v>
      </c>
    </row>
    <row r="647" spans="1:6" x14ac:dyDescent="0.25">
      <c r="A647" t="s">
        <v>77</v>
      </c>
      <c r="B647" t="s">
        <v>133</v>
      </c>
      <c r="C647" t="s">
        <v>207</v>
      </c>
      <c r="D647" t="s">
        <v>225</v>
      </c>
      <c r="E647">
        <v>16</v>
      </c>
      <c r="F647">
        <v>495306.52299999999</v>
      </c>
    </row>
    <row r="648" spans="1:6" x14ac:dyDescent="0.25">
      <c r="A648" t="s">
        <v>77</v>
      </c>
      <c r="B648" t="s">
        <v>133</v>
      </c>
      <c r="C648" t="s">
        <v>217</v>
      </c>
      <c r="D648" t="s">
        <v>230</v>
      </c>
      <c r="E648">
        <v>16</v>
      </c>
      <c r="F648">
        <v>2131.8995500000001</v>
      </c>
    </row>
    <row r="649" spans="1:6" x14ac:dyDescent="0.25">
      <c r="A649" t="s">
        <v>77</v>
      </c>
      <c r="B649" t="s">
        <v>133</v>
      </c>
      <c r="C649" t="s">
        <v>217</v>
      </c>
      <c r="D649" t="s">
        <v>228</v>
      </c>
      <c r="E649">
        <v>16</v>
      </c>
      <c r="F649">
        <v>3167.5641599999999</v>
      </c>
    </row>
    <row r="650" spans="1:6" x14ac:dyDescent="0.25">
      <c r="A650" t="s">
        <v>77</v>
      </c>
      <c r="B650" t="s">
        <v>133</v>
      </c>
      <c r="C650" t="s">
        <v>207</v>
      </c>
      <c r="D650" t="s">
        <v>229</v>
      </c>
      <c r="E650">
        <v>15</v>
      </c>
      <c r="F650">
        <v>8958.4434600000004</v>
      </c>
    </row>
    <row r="651" spans="1:6" x14ac:dyDescent="0.25">
      <c r="A651" t="s">
        <v>77</v>
      </c>
      <c r="B651" t="s">
        <v>133</v>
      </c>
      <c r="C651" t="s">
        <v>207</v>
      </c>
      <c r="D651" t="s">
        <v>227</v>
      </c>
      <c r="E651">
        <v>15</v>
      </c>
      <c r="F651">
        <v>126458.7</v>
      </c>
    </row>
    <row r="652" spans="1:6" x14ac:dyDescent="0.25">
      <c r="A652" t="s">
        <v>77</v>
      </c>
      <c r="B652" t="s">
        <v>133</v>
      </c>
      <c r="C652" t="s">
        <v>215</v>
      </c>
      <c r="D652" t="s">
        <v>226</v>
      </c>
      <c r="E652">
        <v>15</v>
      </c>
      <c r="F652">
        <v>75103.329800000007</v>
      </c>
    </row>
    <row r="653" spans="1:6" x14ac:dyDescent="0.25">
      <c r="A653" t="s">
        <v>77</v>
      </c>
      <c r="B653" t="s">
        <v>135</v>
      </c>
      <c r="C653" t="s">
        <v>207</v>
      </c>
      <c r="D653" t="s">
        <v>801</v>
      </c>
      <c r="E653">
        <v>13.6079218</v>
      </c>
      <c r="F653">
        <v>3560259.66</v>
      </c>
    </row>
    <row r="654" spans="1:6" x14ac:dyDescent="0.25">
      <c r="A654" t="s">
        <v>77</v>
      </c>
      <c r="B654" t="s">
        <v>134</v>
      </c>
      <c r="C654" t="s">
        <v>207</v>
      </c>
      <c r="D654" t="s">
        <v>210</v>
      </c>
      <c r="E654">
        <v>25</v>
      </c>
      <c r="F654">
        <v>211805.36600000001</v>
      </c>
    </row>
    <row r="655" spans="1:6" x14ac:dyDescent="0.25">
      <c r="A655" t="s">
        <v>77</v>
      </c>
      <c r="B655" t="s">
        <v>134</v>
      </c>
      <c r="C655" t="s">
        <v>207</v>
      </c>
      <c r="D655" t="s">
        <v>208</v>
      </c>
      <c r="E655">
        <v>16</v>
      </c>
      <c r="F655">
        <v>5806856.5</v>
      </c>
    </row>
    <row r="656" spans="1:6" x14ac:dyDescent="0.25">
      <c r="A656" t="s">
        <v>78</v>
      </c>
      <c r="B656" t="s">
        <v>139</v>
      </c>
      <c r="C656" t="s">
        <v>207</v>
      </c>
      <c r="D656" t="s">
        <v>232</v>
      </c>
      <c r="E656">
        <v>16</v>
      </c>
      <c r="F656">
        <v>383883.45699999999</v>
      </c>
    </row>
    <row r="657" spans="1:6" x14ac:dyDescent="0.25">
      <c r="A657" t="s">
        <v>77</v>
      </c>
      <c r="B657" t="s">
        <v>136</v>
      </c>
      <c r="C657" t="s">
        <v>207</v>
      </c>
      <c r="D657" t="s">
        <v>802</v>
      </c>
      <c r="E657">
        <v>15.32</v>
      </c>
      <c r="F657">
        <v>423728.12400000001</v>
      </c>
    </row>
    <row r="658" spans="1:6" x14ac:dyDescent="0.25">
      <c r="A658" t="s">
        <v>77</v>
      </c>
      <c r="B658" t="s">
        <v>134</v>
      </c>
      <c r="C658" t="s">
        <v>207</v>
      </c>
      <c r="D658" t="s">
        <v>209</v>
      </c>
      <c r="E658">
        <v>15</v>
      </c>
      <c r="F658">
        <v>3244501.54</v>
      </c>
    </row>
    <row r="659" spans="1:6" x14ac:dyDescent="0.25">
      <c r="A659" t="s">
        <v>77</v>
      </c>
      <c r="B659" t="s">
        <v>136</v>
      </c>
      <c r="C659" t="s">
        <v>215</v>
      </c>
      <c r="D659" t="s">
        <v>216</v>
      </c>
      <c r="E659">
        <v>15</v>
      </c>
      <c r="F659">
        <v>117010.645</v>
      </c>
    </row>
    <row r="660" spans="1:6" x14ac:dyDescent="0.25">
      <c r="A660" t="s">
        <v>78</v>
      </c>
      <c r="B660" t="s">
        <v>140</v>
      </c>
      <c r="C660" t="s">
        <v>215</v>
      </c>
      <c r="D660" t="s">
        <v>219</v>
      </c>
      <c r="E660">
        <v>15</v>
      </c>
      <c r="F660">
        <v>17036.327000000001</v>
      </c>
    </row>
    <row r="661" spans="1:6" x14ac:dyDescent="0.25">
      <c r="A661" t="s">
        <v>77</v>
      </c>
      <c r="B661" t="s">
        <v>136</v>
      </c>
      <c r="C661" t="s">
        <v>217</v>
      </c>
      <c r="D661" t="s">
        <v>218</v>
      </c>
      <c r="E661">
        <v>14.741183899999999</v>
      </c>
      <c r="F661">
        <v>3719.5406499999999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5"/>
  <sheetViews>
    <sheetView showGridLines="0" workbookViewId="0">
      <pane xSplit="1" ySplit="1" topLeftCell="B2" activePane="bottomRight" state="frozen"/>
      <selection pane="topRight" activeCell="B1" sqref="B1"/>
      <selection pane="bottomLeft" activeCell="A2" sqref="A2"/>
      <selection pane="bottomRight" activeCell="A2" sqref="A2:G13"/>
    </sheetView>
  </sheetViews>
  <sheetFormatPr defaultColWidth="11.42578125" defaultRowHeight="15" x14ac:dyDescent="0.25"/>
  <cols>
    <col min="1" max="1" width="20.5703125" customWidth="1"/>
    <col min="2" max="2" width="19.140625" bestFit="1" customWidth="1"/>
    <col min="3" max="3" width="18.7109375" customWidth="1"/>
    <col min="4" max="4" width="27.28515625" customWidth="1"/>
    <col min="5" max="5" width="19.5703125" customWidth="1"/>
    <col min="6" max="6" width="11.7109375" customWidth="1"/>
    <col min="7" max="7" width="17.85546875" customWidth="1"/>
  </cols>
  <sheetData>
    <row r="1" spans="1:7" ht="26.25" thickBot="1" x14ac:dyDescent="0.3">
      <c r="A1" s="25" t="s">
        <v>69</v>
      </c>
      <c r="B1" s="25" t="s">
        <v>70</v>
      </c>
      <c r="C1" s="24" t="s">
        <v>44</v>
      </c>
      <c r="D1" s="24" t="s">
        <v>71</v>
      </c>
      <c r="E1" s="24" t="s">
        <v>72</v>
      </c>
      <c r="F1" s="24" t="s">
        <v>73</v>
      </c>
      <c r="G1" s="24" t="s">
        <v>74</v>
      </c>
    </row>
    <row r="2" spans="1:7" ht="16.5" thickTop="1" thickBot="1" x14ac:dyDescent="0.3">
      <c r="A2" s="31" t="s">
        <v>75</v>
      </c>
      <c r="B2" s="31" t="s">
        <v>76</v>
      </c>
      <c r="C2" s="78">
        <v>889517278</v>
      </c>
      <c r="D2" s="32">
        <v>1.04</v>
      </c>
      <c r="E2" s="78">
        <v>926640310</v>
      </c>
      <c r="F2" s="32">
        <v>0.88</v>
      </c>
      <c r="G2" s="78">
        <v>812481895</v>
      </c>
    </row>
    <row r="3" spans="1:7" ht="15.75" thickBot="1" x14ac:dyDescent="0.3">
      <c r="A3" s="31" t="s">
        <v>75</v>
      </c>
      <c r="B3" s="31" t="s">
        <v>77</v>
      </c>
      <c r="C3" s="78">
        <v>509200532</v>
      </c>
      <c r="D3" s="32">
        <v>1.1399999999999999</v>
      </c>
      <c r="E3" s="78">
        <v>582017081</v>
      </c>
      <c r="F3" s="32">
        <v>0.96</v>
      </c>
      <c r="G3" s="78">
        <v>561600765</v>
      </c>
    </row>
    <row r="4" spans="1:7" ht="15.75" thickBot="1" x14ac:dyDescent="0.3">
      <c r="A4" s="31" t="s">
        <v>75</v>
      </c>
      <c r="B4" s="31" t="s">
        <v>78</v>
      </c>
      <c r="C4" s="78">
        <v>1297451</v>
      </c>
      <c r="D4" s="32">
        <v>1.23</v>
      </c>
      <c r="E4" s="78">
        <v>1590091</v>
      </c>
      <c r="F4" s="32">
        <v>0.8</v>
      </c>
      <c r="G4" s="78">
        <v>1272073</v>
      </c>
    </row>
    <row r="5" spans="1:7" ht="15.75" thickBot="1" x14ac:dyDescent="0.3">
      <c r="A5" s="31" t="s">
        <v>75</v>
      </c>
      <c r="B5" s="31" t="s">
        <v>79</v>
      </c>
      <c r="C5" s="78">
        <v>2878616</v>
      </c>
      <c r="D5" s="32">
        <v>3.68</v>
      </c>
      <c r="E5" s="78">
        <v>10602500</v>
      </c>
      <c r="F5" s="32">
        <v>1</v>
      </c>
      <c r="G5" s="78">
        <v>10602500</v>
      </c>
    </row>
    <row r="6" spans="1:7" x14ac:dyDescent="0.25">
      <c r="A6" s="31" t="s">
        <v>75</v>
      </c>
      <c r="B6" s="31" t="s">
        <v>80</v>
      </c>
      <c r="C6" s="78">
        <v>179078803</v>
      </c>
      <c r="D6" s="32">
        <v>1.01</v>
      </c>
      <c r="E6" s="78">
        <v>179982384</v>
      </c>
      <c r="F6" s="32">
        <v>1</v>
      </c>
      <c r="G6" s="78">
        <v>179982384</v>
      </c>
    </row>
    <row r="7" spans="1:7" ht="26.45" customHeight="1" thickBot="1" x14ac:dyDescent="0.3">
      <c r="A7" s="28" t="s">
        <v>75</v>
      </c>
      <c r="B7" s="28" t="s">
        <v>81</v>
      </c>
      <c r="C7" s="68">
        <v>1581972681</v>
      </c>
      <c r="D7" s="33">
        <v>1.08</v>
      </c>
      <c r="E7" s="68">
        <v>1700832365</v>
      </c>
      <c r="F7" s="33">
        <v>0.92</v>
      </c>
      <c r="G7" s="68">
        <v>1565939616</v>
      </c>
    </row>
    <row r="8" spans="1:7" ht="15.75" thickBot="1" x14ac:dyDescent="0.3">
      <c r="A8" s="31" t="s">
        <v>82</v>
      </c>
      <c r="B8" s="31" t="s">
        <v>76</v>
      </c>
      <c r="C8" s="78">
        <v>142005</v>
      </c>
      <c r="D8" s="32">
        <v>1.07</v>
      </c>
      <c r="E8" s="78">
        <v>152002</v>
      </c>
      <c r="F8" s="32">
        <v>0.88</v>
      </c>
      <c r="G8" s="78">
        <v>133195</v>
      </c>
    </row>
    <row r="9" spans="1:7" ht="15.75" thickBot="1" x14ac:dyDescent="0.3">
      <c r="A9" s="31" t="s">
        <v>82</v>
      </c>
      <c r="B9" s="31" t="s">
        <v>77</v>
      </c>
      <c r="C9" s="78">
        <v>41822</v>
      </c>
      <c r="D9" s="32">
        <v>1.97</v>
      </c>
      <c r="E9" s="78">
        <v>82181</v>
      </c>
      <c r="F9" s="32">
        <v>1.01</v>
      </c>
      <c r="G9" s="78">
        <v>83320</v>
      </c>
    </row>
    <row r="10" spans="1:7" ht="15.75" thickBot="1" x14ac:dyDescent="0.3">
      <c r="A10" s="31" t="s">
        <v>82</v>
      </c>
      <c r="B10" s="31" t="s">
        <v>78</v>
      </c>
      <c r="C10" s="78">
        <v>108</v>
      </c>
      <c r="D10" s="32">
        <v>1.86</v>
      </c>
      <c r="E10" s="78">
        <v>201</v>
      </c>
      <c r="F10" s="32">
        <v>0.8</v>
      </c>
      <c r="G10" s="78">
        <v>161</v>
      </c>
    </row>
    <row r="11" spans="1:7" ht="15.75" thickBot="1" x14ac:dyDescent="0.3">
      <c r="A11" s="31" t="s">
        <v>82</v>
      </c>
      <c r="B11" s="31" t="s">
        <v>79</v>
      </c>
      <c r="C11" s="78" t="s">
        <v>819</v>
      </c>
      <c r="D11" s="32"/>
      <c r="E11" s="78">
        <v>1572</v>
      </c>
      <c r="F11" s="32">
        <v>1</v>
      </c>
      <c r="G11" s="78">
        <v>1572</v>
      </c>
    </row>
    <row r="12" spans="1:7" x14ac:dyDescent="0.25">
      <c r="A12" s="31" t="s">
        <v>82</v>
      </c>
      <c r="B12" s="31" t="s">
        <v>80</v>
      </c>
      <c r="C12" s="78">
        <v>35669</v>
      </c>
      <c r="D12" s="32">
        <v>1</v>
      </c>
      <c r="E12" s="78">
        <v>35780</v>
      </c>
      <c r="F12" s="32">
        <v>1</v>
      </c>
      <c r="G12" s="78">
        <v>35780</v>
      </c>
    </row>
    <row r="13" spans="1:7" x14ac:dyDescent="0.25">
      <c r="A13" s="40" t="s">
        <v>82</v>
      </c>
      <c r="B13" s="40" t="s">
        <v>81</v>
      </c>
      <c r="C13" s="79">
        <v>219604</v>
      </c>
      <c r="D13" s="41">
        <v>1.24</v>
      </c>
      <c r="E13" s="79">
        <v>271736</v>
      </c>
      <c r="F13" s="41">
        <v>0.93</v>
      </c>
      <c r="G13" s="79">
        <v>254027</v>
      </c>
    </row>
    <row r="14" spans="1:7" x14ac:dyDescent="0.25">
      <c r="A14" s="34"/>
      <c r="B14" s="34"/>
      <c r="C14" s="35"/>
      <c r="D14" s="36"/>
      <c r="E14" s="35"/>
      <c r="F14" s="36"/>
      <c r="G14" s="35"/>
    </row>
    <row r="15" spans="1:7" x14ac:dyDescent="0.25">
      <c r="A15" s="37"/>
      <c r="B15" s="37"/>
      <c r="C15" s="38"/>
      <c r="D15" s="39"/>
      <c r="E15" s="38"/>
      <c r="F15" s="39"/>
      <c r="G15" s="38"/>
    </row>
  </sheetData>
  <pageMargins left="0.7" right="0.7" top="0.75" bottom="0.75" header="0.3" footer="0.3"/>
  <pageSetup paperSize="9" orientation="portrait" horizontalDpi="300" verticalDpi="300"/>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0CB0D-E4B8-43C9-836F-7CE014D59801}">
  <dimension ref="A1:R11"/>
  <sheetViews>
    <sheetView workbookViewId="0">
      <selection activeCell="A2" sqref="A2:R11"/>
    </sheetView>
  </sheetViews>
  <sheetFormatPr defaultColWidth="11.42578125" defaultRowHeight="15" x14ac:dyDescent="0.25"/>
  <sheetData>
    <row r="1" spans="1:18" x14ac:dyDescent="0.25">
      <c r="A1" t="s">
        <v>192</v>
      </c>
      <c r="B1" t="s">
        <v>194</v>
      </c>
      <c r="C1" t="s">
        <v>41</v>
      </c>
      <c r="D1" t="s">
        <v>202</v>
      </c>
      <c r="E1" t="s">
        <v>71</v>
      </c>
      <c r="F1" t="s">
        <v>86</v>
      </c>
      <c r="G1" t="s">
        <v>435</v>
      </c>
      <c r="H1" t="s">
        <v>205</v>
      </c>
      <c r="I1" t="s">
        <v>436</v>
      </c>
      <c r="J1" t="s">
        <v>437</v>
      </c>
      <c r="K1" t="s">
        <v>438</v>
      </c>
      <c r="L1" t="s">
        <v>84</v>
      </c>
      <c r="M1" t="s">
        <v>83</v>
      </c>
      <c r="N1" t="s">
        <v>262</v>
      </c>
      <c r="O1" t="s">
        <v>193</v>
      </c>
      <c r="P1" t="s">
        <v>439</v>
      </c>
      <c r="Q1" t="s">
        <v>328</v>
      </c>
      <c r="R1" t="s">
        <v>440</v>
      </c>
    </row>
    <row r="2" spans="1:18" x14ac:dyDescent="0.25">
      <c r="B2" t="s">
        <v>263</v>
      </c>
      <c r="C2" t="s">
        <v>521</v>
      </c>
      <c r="F2">
        <v>15162957.5</v>
      </c>
      <c r="G2">
        <v>0.82588649000000003</v>
      </c>
      <c r="H2">
        <v>12522881.800000001</v>
      </c>
      <c r="I2">
        <v>10.445764</v>
      </c>
      <c r="J2" t="s">
        <v>449</v>
      </c>
      <c r="K2" t="s">
        <v>515</v>
      </c>
      <c r="L2" t="s">
        <v>125</v>
      </c>
      <c r="M2" t="s">
        <v>122</v>
      </c>
      <c r="N2" t="b">
        <v>0</v>
      </c>
      <c r="O2" t="b">
        <v>0</v>
      </c>
      <c r="P2" t="s">
        <v>346</v>
      </c>
      <c r="Q2" t="s">
        <v>346</v>
      </c>
      <c r="R2" t="s">
        <v>263</v>
      </c>
    </row>
    <row r="3" spans="1:18" x14ac:dyDescent="0.25">
      <c r="B3" t="s">
        <v>263</v>
      </c>
      <c r="C3" t="s">
        <v>522</v>
      </c>
      <c r="F3">
        <v>16564784.5</v>
      </c>
      <c r="G3">
        <v>0.7490116</v>
      </c>
      <c r="H3">
        <v>12407215.800000001</v>
      </c>
      <c r="I3">
        <v>10.394151000000001</v>
      </c>
      <c r="J3" t="s">
        <v>449</v>
      </c>
      <c r="K3" t="s">
        <v>515</v>
      </c>
      <c r="L3" t="s">
        <v>125</v>
      </c>
      <c r="M3" t="s">
        <v>122</v>
      </c>
      <c r="N3" t="b">
        <v>0</v>
      </c>
      <c r="O3" t="b">
        <v>0</v>
      </c>
      <c r="P3" t="s">
        <v>346</v>
      </c>
      <c r="Q3" t="s">
        <v>346</v>
      </c>
      <c r="R3" t="s">
        <v>263</v>
      </c>
    </row>
    <row r="4" spans="1:18" x14ac:dyDescent="0.25">
      <c r="A4" t="s">
        <v>636</v>
      </c>
      <c r="B4" t="s">
        <v>263</v>
      </c>
      <c r="C4" t="s">
        <v>655</v>
      </c>
      <c r="F4">
        <v>424939</v>
      </c>
      <c r="G4">
        <v>0.91360642000000003</v>
      </c>
      <c r="H4">
        <v>388227</v>
      </c>
      <c r="I4">
        <v>10</v>
      </c>
      <c r="J4" t="s">
        <v>449</v>
      </c>
      <c r="K4" t="s">
        <v>637</v>
      </c>
      <c r="L4" t="s">
        <v>131</v>
      </c>
      <c r="M4" t="s">
        <v>77</v>
      </c>
      <c r="N4" t="b">
        <v>0</v>
      </c>
      <c r="O4" t="b">
        <v>0</v>
      </c>
      <c r="P4" t="s">
        <v>346</v>
      </c>
      <c r="Q4" t="s">
        <v>346</v>
      </c>
      <c r="R4" t="s">
        <v>263</v>
      </c>
    </row>
    <row r="5" spans="1:18" x14ac:dyDescent="0.25">
      <c r="A5" t="s">
        <v>657</v>
      </c>
      <c r="B5" t="s">
        <v>263</v>
      </c>
      <c r="C5" t="s">
        <v>655</v>
      </c>
      <c r="F5">
        <v>2130330.81</v>
      </c>
      <c r="G5">
        <v>1</v>
      </c>
      <c r="H5">
        <v>2130330.81</v>
      </c>
      <c r="I5">
        <v>10</v>
      </c>
      <c r="J5" t="s">
        <v>449</v>
      </c>
      <c r="K5" t="s">
        <v>637</v>
      </c>
      <c r="L5" t="s">
        <v>131</v>
      </c>
      <c r="M5" t="s">
        <v>77</v>
      </c>
      <c r="N5" t="b">
        <v>0</v>
      </c>
      <c r="O5" t="b">
        <v>1</v>
      </c>
      <c r="P5" t="s">
        <v>346</v>
      </c>
      <c r="Q5" t="s">
        <v>346</v>
      </c>
      <c r="R5" t="s">
        <v>263</v>
      </c>
    </row>
    <row r="6" spans="1:18" x14ac:dyDescent="0.25">
      <c r="A6" t="s">
        <v>661</v>
      </c>
      <c r="B6" t="s">
        <v>263</v>
      </c>
      <c r="C6" t="s">
        <v>655</v>
      </c>
      <c r="F6">
        <v>20001455</v>
      </c>
      <c r="G6">
        <v>1</v>
      </c>
      <c r="H6">
        <v>20001455</v>
      </c>
      <c r="I6">
        <v>10</v>
      </c>
      <c r="J6" t="s">
        <v>449</v>
      </c>
      <c r="K6" t="s">
        <v>637</v>
      </c>
      <c r="L6" t="s">
        <v>131</v>
      </c>
      <c r="M6" t="s">
        <v>77</v>
      </c>
      <c r="N6" t="b">
        <v>0</v>
      </c>
      <c r="O6" t="b">
        <v>1</v>
      </c>
      <c r="P6" t="s">
        <v>346</v>
      </c>
      <c r="Q6" t="s">
        <v>346</v>
      </c>
      <c r="R6" t="s">
        <v>263</v>
      </c>
    </row>
    <row r="7" spans="1:18" x14ac:dyDescent="0.25">
      <c r="A7" t="s">
        <v>685</v>
      </c>
      <c r="B7" t="s">
        <v>263</v>
      </c>
      <c r="C7" t="s">
        <v>694</v>
      </c>
      <c r="F7">
        <v>11698342.1</v>
      </c>
      <c r="G7">
        <v>0.98030667000000005</v>
      </c>
      <c r="H7">
        <v>11467962.800000001</v>
      </c>
      <c r="I7">
        <v>9.9396354200000001</v>
      </c>
      <c r="J7" t="s">
        <v>449</v>
      </c>
      <c r="K7" t="s">
        <v>996</v>
      </c>
      <c r="L7" t="s">
        <v>130</v>
      </c>
      <c r="M7" t="s">
        <v>77</v>
      </c>
      <c r="N7" t="b">
        <v>0</v>
      </c>
      <c r="O7" t="b">
        <v>1</v>
      </c>
      <c r="P7" t="s">
        <v>346</v>
      </c>
      <c r="Q7" t="s">
        <v>346</v>
      </c>
      <c r="R7" t="s">
        <v>263</v>
      </c>
    </row>
    <row r="8" spans="1:18" x14ac:dyDescent="0.25">
      <c r="A8" t="s">
        <v>685</v>
      </c>
      <c r="B8" t="s">
        <v>263</v>
      </c>
      <c r="C8" t="s">
        <v>695</v>
      </c>
      <c r="F8">
        <v>1241859.33</v>
      </c>
      <c r="G8">
        <v>0.98170250000000003</v>
      </c>
      <c r="H8">
        <v>1219136.4099999999</v>
      </c>
      <c r="I8">
        <v>6.4478675000000001</v>
      </c>
      <c r="J8" t="s">
        <v>449</v>
      </c>
      <c r="K8" t="s">
        <v>996</v>
      </c>
      <c r="L8" t="s">
        <v>130</v>
      </c>
      <c r="M8" t="s">
        <v>77</v>
      </c>
      <c r="N8" t="b">
        <v>0</v>
      </c>
      <c r="O8" t="b">
        <v>1</v>
      </c>
      <c r="P8" t="s">
        <v>346</v>
      </c>
      <c r="Q8" t="s">
        <v>346</v>
      </c>
      <c r="R8" t="s">
        <v>263</v>
      </c>
    </row>
    <row r="9" spans="1:18" x14ac:dyDescent="0.25">
      <c r="A9" t="s">
        <v>697</v>
      </c>
      <c r="B9" t="s">
        <v>263</v>
      </c>
      <c r="C9" t="s">
        <v>694</v>
      </c>
      <c r="F9">
        <v>35614905.399999999</v>
      </c>
      <c r="G9">
        <v>0.55928451000000001</v>
      </c>
      <c r="H9">
        <v>19918864.699999999</v>
      </c>
      <c r="I9">
        <v>9.9482639699999993</v>
      </c>
      <c r="J9" t="s">
        <v>449</v>
      </c>
      <c r="K9" t="s">
        <v>996</v>
      </c>
      <c r="L9" t="s">
        <v>130</v>
      </c>
      <c r="M9" t="s">
        <v>77</v>
      </c>
      <c r="N9" t="b">
        <v>0</v>
      </c>
      <c r="O9" t="b">
        <v>0</v>
      </c>
      <c r="P9" t="s">
        <v>346</v>
      </c>
      <c r="Q9" t="s">
        <v>346</v>
      </c>
      <c r="R9" t="s">
        <v>263</v>
      </c>
    </row>
    <row r="10" spans="1:18" x14ac:dyDescent="0.25">
      <c r="A10" t="s">
        <v>697</v>
      </c>
      <c r="B10" t="s">
        <v>263</v>
      </c>
      <c r="C10" t="s">
        <v>695</v>
      </c>
      <c r="F10">
        <v>5943048.04</v>
      </c>
      <c r="G10">
        <v>0.54748609999999998</v>
      </c>
      <c r="H10">
        <v>3253736.16</v>
      </c>
      <c r="I10">
        <v>6.57640899</v>
      </c>
      <c r="J10" t="s">
        <v>449</v>
      </c>
      <c r="K10" t="s">
        <v>996</v>
      </c>
      <c r="L10" t="s">
        <v>130</v>
      </c>
      <c r="M10" t="s">
        <v>77</v>
      </c>
      <c r="N10" t="b">
        <v>0</v>
      </c>
      <c r="O10" t="b">
        <v>0</v>
      </c>
      <c r="P10" t="s">
        <v>346</v>
      </c>
      <c r="Q10" t="s">
        <v>346</v>
      </c>
      <c r="R10" t="s">
        <v>263</v>
      </c>
    </row>
    <row r="11" spans="1:18" x14ac:dyDescent="0.25">
      <c r="A11" t="s">
        <v>124</v>
      </c>
      <c r="B11" t="s">
        <v>782</v>
      </c>
      <c r="C11" t="s">
        <v>783</v>
      </c>
      <c r="F11">
        <v>4043437</v>
      </c>
      <c r="G11">
        <v>0.97</v>
      </c>
      <c r="H11">
        <v>3922134</v>
      </c>
      <c r="I11">
        <v>7.9</v>
      </c>
      <c r="J11" t="s">
        <v>449</v>
      </c>
      <c r="K11" t="s">
        <v>748</v>
      </c>
      <c r="L11" t="s">
        <v>124</v>
      </c>
      <c r="M11" t="s">
        <v>122</v>
      </c>
      <c r="N11" t="b">
        <v>0</v>
      </c>
      <c r="O11" t="b">
        <v>0</v>
      </c>
      <c r="P11" t="s">
        <v>346</v>
      </c>
      <c r="Q11" t="s">
        <v>346</v>
      </c>
      <c r="R11" t="s">
        <v>263</v>
      </c>
    </row>
  </sheetData>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A0627-8362-42F0-B860-35EF99FE6AE8}">
  <dimension ref="A1:P11"/>
  <sheetViews>
    <sheetView workbookViewId="0">
      <selection activeCell="H15" sqref="H15"/>
    </sheetView>
  </sheetViews>
  <sheetFormatPr defaultColWidth="11.42578125" defaultRowHeight="15" x14ac:dyDescent="0.25"/>
  <sheetData>
    <row r="1" spans="1:16" x14ac:dyDescent="0.25">
      <c r="A1" t="s">
        <v>192</v>
      </c>
      <c r="B1" t="s">
        <v>193</v>
      </c>
      <c r="C1" t="s">
        <v>194</v>
      </c>
      <c r="D1" t="s">
        <v>41</v>
      </c>
      <c r="E1" t="s">
        <v>803</v>
      </c>
      <c r="F1" t="s">
        <v>71</v>
      </c>
      <c r="G1" t="s">
        <v>312</v>
      </c>
      <c r="H1" t="s">
        <v>435</v>
      </c>
      <c r="I1" t="s">
        <v>322</v>
      </c>
      <c r="J1" t="s">
        <v>437</v>
      </c>
      <c r="K1" t="s">
        <v>438</v>
      </c>
      <c r="L1" t="s">
        <v>84</v>
      </c>
      <c r="M1" t="s">
        <v>83</v>
      </c>
      <c r="N1" t="s">
        <v>439</v>
      </c>
      <c r="O1" t="s">
        <v>328</v>
      </c>
      <c r="P1" t="s">
        <v>440</v>
      </c>
    </row>
    <row r="2" spans="1:16" x14ac:dyDescent="0.25">
      <c r="B2" t="b">
        <v>0</v>
      </c>
      <c r="C2" t="s">
        <v>263</v>
      </c>
      <c r="D2" t="s">
        <v>521</v>
      </c>
      <c r="G2">
        <v>3475.8367899999998</v>
      </c>
      <c r="H2">
        <v>0.82571704999999995</v>
      </c>
      <c r="I2">
        <v>2870.0576900000001</v>
      </c>
      <c r="J2" t="s">
        <v>804</v>
      </c>
      <c r="K2" t="s">
        <v>515</v>
      </c>
      <c r="L2" t="s">
        <v>125</v>
      </c>
      <c r="M2" t="s">
        <v>122</v>
      </c>
      <c r="N2" t="s">
        <v>346</v>
      </c>
      <c r="O2" t="s">
        <v>346</v>
      </c>
      <c r="P2" t="s">
        <v>263</v>
      </c>
    </row>
    <row r="3" spans="1:16" x14ac:dyDescent="0.25">
      <c r="B3" t="b">
        <v>0</v>
      </c>
      <c r="C3" t="s">
        <v>263</v>
      </c>
      <c r="D3" t="s">
        <v>522</v>
      </c>
      <c r="G3">
        <v>3766.00324</v>
      </c>
      <c r="H3">
        <v>0.74965934000000001</v>
      </c>
      <c r="I3">
        <v>2823.2195099999999</v>
      </c>
      <c r="J3" t="s">
        <v>804</v>
      </c>
      <c r="K3" t="s">
        <v>515</v>
      </c>
      <c r="L3" t="s">
        <v>125</v>
      </c>
      <c r="M3" t="s">
        <v>122</v>
      </c>
      <c r="N3" t="s">
        <v>346</v>
      </c>
      <c r="O3" t="s">
        <v>346</v>
      </c>
      <c r="P3" t="s">
        <v>263</v>
      </c>
    </row>
    <row r="4" spans="1:16" x14ac:dyDescent="0.25">
      <c r="A4" t="s">
        <v>636</v>
      </c>
      <c r="B4" t="b">
        <v>0</v>
      </c>
      <c r="C4" t="s">
        <v>263</v>
      </c>
      <c r="D4" t="s">
        <v>655</v>
      </c>
      <c r="G4">
        <v>38</v>
      </c>
      <c r="H4">
        <v>0.89473683999999998</v>
      </c>
      <c r="I4">
        <v>34</v>
      </c>
      <c r="J4" t="s">
        <v>804</v>
      </c>
      <c r="K4" t="s">
        <v>637</v>
      </c>
      <c r="L4" t="s">
        <v>131</v>
      </c>
      <c r="M4" t="s">
        <v>77</v>
      </c>
      <c r="N4" t="s">
        <v>346</v>
      </c>
      <c r="O4" t="s">
        <v>346</v>
      </c>
      <c r="P4" t="s">
        <v>263</v>
      </c>
    </row>
    <row r="5" spans="1:16" x14ac:dyDescent="0.25">
      <c r="A5" t="s">
        <v>657</v>
      </c>
      <c r="B5" t="b">
        <v>1</v>
      </c>
      <c r="C5" t="s">
        <v>263</v>
      </c>
      <c r="D5" t="s">
        <v>655</v>
      </c>
      <c r="G5">
        <v>204.069683</v>
      </c>
      <c r="H5">
        <v>1</v>
      </c>
      <c r="I5">
        <v>204.069683</v>
      </c>
      <c r="J5" t="s">
        <v>804</v>
      </c>
      <c r="K5" t="s">
        <v>637</v>
      </c>
      <c r="L5" t="s">
        <v>131</v>
      </c>
      <c r="M5" t="s">
        <v>77</v>
      </c>
      <c r="N5" t="s">
        <v>346</v>
      </c>
      <c r="O5" t="s">
        <v>346</v>
      </c>
      <c r="P5" t="s">
        <v>263</v>
      </c>
    </row>
    <row r="6" spans="1:16" x14ac:dyDescent="0.25">
      <c r="A6" t="s">
        <v>661</v>
      </c>
      <c r="B6" t="b">
        <v>1</v>
      </c>
      <c r="C6" t="s">
        <v>263</v>
      </c>
      <c r="D6" t="s">
        <v>655</v>
      </c>
      <c r="G6">
        <v>2388</v>
      </c>
      <c r="H6">
        <v>1</v>
      </c>
      <c r="I6">
        <v>2388</v>
      </c>
      <c r="J6" t="s">
        <v>804</v>
      </c>
      <c r="K6" t="s">
        <v>637</v>
      </c>
      <c r="L6" t="s">
        <v>131</v>
      </c>
      <c r="M6" t="s">
        <v>77</v>
      </c>
      <c r="N6" t="s">
        <v>346</v>
      </c>
      <c r="O6" t="s">
        <v>346</v>
      </c>
      <c r="P6" t="s">
        <v>263</v>
      </c>
    </row>
    <row r="7" spans="1:16" x14ac:dyDescent="0.25">
      <c r="A7" t="s">
        <v>685</v>
      </c>
      <c r="B7" t="b">
        <v>1</v>
      </c>
      <c r="C7" t="s">
        <v>263</v>
      </c>
      <c r="D7" t="s">
        <v>694</v>
      </c>
      <c r="G7">
        <v>1367.2688900000001</v>
      </c>
      <c r="H7">
        <v>0.97971976999999999</v>
      </c>
      <c r="I7">
        <v>1339.5403699999999</v>
      </c>
      <c r="J7" t="s">
        <v>804</v>
      </c>
      <c r="K7" t="s">
        <v>996</v>
      </c>
      <c r="L7" t="s">
        <v>130</v>
      </c>
      <c r="M7" t="s">
        <v>77</v>
      </c>
      <c r="N7" t="s">
        <v>346</v>
      </c>
      <c r="O7" t="s">
        <v>346</v>
      </c>
      <c r="P7" t="s">
        <v>263</v>
      </c>
    </row>
    <row r="8" spans="1:16" x14ac:dyDescent="0.25">
      <c r="A8" t="s">
        <v>685</v>
      </c>
      <c r="B8" t="b">
        <v>1</v>
      </c>
      <c r="C8" t="s">
        <v>263</v>
      </c>
      <c r="D8" t="s">
        <v>695</v>
      </c>
      <c r="G8">
        <v>279.69523299999997</v>
      </c>
      <c r="H8">
        <v>0.98180438999999997</v>
      </c>
      <c r="I8">
        <v>274.60600799999997</v>
      </c>
      <c r="J8" t="s">
        <v>804</v>
      </c>
      <c r="K8" t="s">
        <v>996</v>
      </c>
      <c r="L8" t="s">
        <v>130</v>
      </c>
      <c r="M8" t="s">
        <v>77</v>
      </c>
      <c r="N8" t="s">
        <v>346</v>
      </c>
      <c r="O8" t="s">
        <v>346</v>
      </c>
      <c r="P8" t="s">
        <v>263</v>
      </c>
    </row>
    <row r="9" spans="1:16" x14ac:dyDescent="0.25">
      <c r="A9" t="s">
        <v>697</v>
      </c>
      <c r="B9" t="b">
        <v>0</v>
      </c>
      <c r="C9" t="s">
        <v>263</v>
      </c>
      <c r="D9" t="s">
        <v>694</v>
      </c>
      <c r="G9">
        <v>4120.9503699999996</v>
      </c>
      <c r="H9">
        <v>0.55288736999999999</v>
      </c>
      <c r="I9">
        <v>2278.4214299999999</v>
      </c>
      <c r="J9" t="s">
        <v>804</v>
      </c>
      <c r="K9" t="s">
        <v>996</v>
      </c>
      <c r="L9" t="s">
        <v>130</v>
      </c>
      <c r="M9" t="s">
        <v>77</v>
      </c>
      <c r="N9" t="s">
        <v>346</v>
      </c>
      <c r="O9" t="s">
        <v>346</v>
      </c>
      <c r="P9" t="s">
        <v>263</v>
      </c>
    </row>
    <row r="10" spans="1:16" x14ac:dyDescent="0.25">
      <c r="A10" t="s">
        <v>697</v>
      </c>
      <c r="B10" t="b">
        <v>0</v>
      </c>
      <c r="C10" t="s">
        <v>263</v>
      </c>
      <c r="D10" t="s">
        <v>695</v>
      </c>
      <c r="G10">
        <v>1340.2307900000001</v>
      </c>
      <c r="H10">
        <v>0.54721381000000002</v>
      </c>
      <c r="I10">
        <v>733.39279999999997</v>
      </c>
      <c r="J10" t="s">
        <v>804</v>
      </c>
      <c r="K10" t="s">
        <v>996</v>
      </c>
      <c r="L10" t="s">
        <v>130</v>
      </c>
      <c r="M10" t="s">
        <v>77</v>
      </c>
      <c r="N10" t="s">
        <v>346</v>
      </c>
      <c r="O10" t="s">
        <v>346</v>
      </c>
      <c r="P10" t="s">
        <v>263</v>
      </c>
    </row>
    <row r="11" spans="1:16" x14ac:dyDescent="0.25">
      <c r="A11" t="s">
        <v>124</v>
      </c>
      <c r="B11" t="b">
        <v>0</v>
      </c>
      <c r="C11" t="s">
        <v>782</v>
      </c>
      <c r="D11" t="s">
        <v>783</v>
      </c>
      <c r="G11">
        <v>1015</v>
      </c>
      <c r="H11">
        <v>0.97</v>
      </c>
      <c r="I11">
        <v>984.55</v>
      </c>
      <c r="J11" t="s">
        <v>804</v>
      </c>
      <c r="K11" t="s">
        <v>748</v>
      </c>
      <c r="L11" t="s">
        <v>124</v>
      </c>
      <c r="M11" t="s">
        <v>122</v>
      </c>
      <c r="N11" t="s">
        <v>346</v>
      </c>
      <c r="O11" t="s">
        <v>346</v>
      </c>
      <c r="P11" t="s">
        <v>263</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workbookViewId="0">
      <selection activeCell="B2" sqref="B2:B6"/>
    </sheetView>
  </sheetViews>
  <sheetFormatPr defaultColWidth="11.42578125" defaultRowHeight="15" x14ac:dyDescent="0.25"/>
  <cols>
    <col min="1" max="1" width="20.42578125" bestFit="1" customWidth="1"/>
    <col min="2" max="2" width="15.28515625" bestFit="1" customWidth="1"/>
  </cols>
  <sheetData>
    <row r="1" spans="1:2" x14ac:dyDescent="0.25">
      <c r="A1" t="s">
        <v>70</v>
      </c>
      <c r="B1" t="s">
        <v>74</v>
      </c>
    </row>
    <row r="2" spans="1:2" x14ac:dyDescent="0.25">
      <c r="A2" t="s">
        <v>76</v>
      </c>
      <c r="B2" s="21">
        <v>812481895</v>
      </c>
    </row>
    <row r="3" spans="1:2" x14ac:dyDescent="0.25">
      <c r="A3" t="s">
        <v>77</v>
      </c>
      <c r="B3" s="21">
        <v>561600765</v>
      </c>
    </row>
    <row r="4" spans="1:2" x14ac:dyDescent="0.25">
      <c r="A4" t="s">
        <v>80</v>
      </c>
      <c r="B4" s="21">
        <v>179982384</v>
      </c>
    </row>
    <row r="5" spans="1:2" x14ac:dyDescent="0.25">
      <c r="A5" t="s">
        <v>79</v>
      </c>
      <c r="B5" s="21">
        <v>10602499.5</v>
      </c>
    </row>
    <row r="6" spans="1:2" x14ac:dyDescent="0.25">
      <c r="A6" t="s">
        <v>78</v>
      </c>
      <c r="B6" s="21">
        <v>1272072.8999999999</v>
      </c>
    </row>
  </sheetData>
  <sortState xmlns:xlrd2="http://schemas.microsoft.com/office/spreadsheetml/2017/richdata2" ref="A2:B6">
    <sortCondition descending="1" ref="B2:B6"/>
  </sortState>
  <pageMargins left="0.7" right="0.7" top="0.75" bottom="0.75" header="0.3" footer="0.3"/>
  <pageSetup paperSize="9"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32"/>
  <sheetViews>
    <sheetView topLeftCell="D1" workbookViewId="0">
      <pane ySplit="1" topLeftCell="A5" activePane="bottomLeft" state="frozen"/>
      <selection pane="bottomLeft" activeCell="K32" sqref="K32"/>
    </sheetView>
  </sheetViews>
  <sheetFormatPr defaultColWidth="11.42578125" defaultRowHeight="15" x14ac:dyDescent="0.25"/>
  <cols>
    <col min="1" max="1" width="55.140625" bestFit="1" customWidth="1"/>
    <col min="2" max="2" width="40.42578125" bestFit="1" customWidth="1"/>
    <col min="3" max="3" width="11.85546875" style="65" bestFit="1" customWidth="1"/>
    <col min="4" max="4" width="20.85546875" style="21" bestFit="1" customWidth="1"/>
    <col min="5" max="5" width="10.85546875" bestFit="1" customWidth="1"/>
    <col min="6" max="6" width="25.5703125" style="21" bestFit="1" customWidth="1"/>
    <col min="7" max="15" width="15" style="21" bestFit="1" customWidth="1"/>
    <col min="16" max="16" width="15" style="21" customWidth="1"/>
    <col min="17" max="29" width="15" style="21" bestFit="1" customWidth="1"/>
    <col min="30" max="34" width="14" style="21" bestFit="1" customWidth="1"/>
    <col min="35" max="36" width="12.85546875" style="21" bestFit="1" customWidth="1"/>
    <col min="37" max="39" width="12" style="21" bestFit="1" customWidth="1"/>
  </cols>
  <sheetData>
    <row r="1" spans="1:39" ht="26.25" thickBot="1" x14ac:dyDescent="0.3">
      <c r="A1" s="25" t="s">
        <v>83</v>
      </c>
      <c r="B1" s="25" t="s">
        <v>84</v>
      </c>
      <c r="C1" s="80" t="s">
        <v>85</v>
      </c>
      <c r="D1" s="85" t="s">
        <v>86</v>
      </c>
      <c r="E1" s="25" t="s">
        <v>87</v>
      </c>
      <c r="F1" s="85" t="s">
        <v>88</v>
      </c>
      <c r="G1" s="85" t="s">
        <v>89</v>
      </c>
      <c r="H1" s="85" t="s">
        <v>90</v>
      </c>
      <c r="I1" s="85" t="s">
        <v>91</v>
      </c>
      <c r="J1" s="85" t="s">
        <v>92</v>
      </c>
      <c r="K1" s="85" t="s">
        <v>93</v>
      </c>
      <c r="L1" s="85" t="s">
        <v>94</v>
      </c>
      <c r="M1" s="85" t="s">
        <v>95</v>
      </c>
      <c r="N1" s="85" t="s">
        <v>96</v>
      </c>
      <c r="O1" s="85" t="s">
        <v>97</v>
      </c>
      <c r="P1" s="85" t="s">
        <v>98</v>
      </c>
      <c r="Q1" s="85" t="s">
        <v>99</v>
      </c>
      <c r="R1" s="85" t="s">
        <v>100</v>
      </c>
      <c r="S1" s="85" t="s">
        <v>101</v>
      </c>
      <c r="T1" s="85" t="s">
        <v>102</v>
      </c>
      <c r="U1" s="85" t="s">
        <v>103</v>
      </c>
      <c r="V1" s="85" t="s">
        <v>104</v>
      </c>
      <c r="W1" s="85" t="s">
        <v>105</v>
      </c>
      <c r="X1" s="85" t="s">
        <v>106</v>
      </c>
      <c r="Y1" s="85" t="s">
        <v>107</v>
      </c>
      <c r="Z1" s="85" t="s">
        <v>108</v>
      </c>
      <c r="AA1" s="85" t="s">
        <v>109</v>
      </c>
      <c r="AB1" s="85" t="s">
        <v>110</v>
      </c>
      <c r="AC1" s="85" t="s">
        <v>111</v>
      </c>
      <c r="AD1" s="85" t="s">
        <v>112</v>
      </c>
      <c r="AE1" s="85" t="s">
        <v>113</v>
      </c>
      <c r="AF1" s="85" t="s">
        <v>114</v>
      </c>
      <c r="AG1" s="85" t="s">
        <v>115</v>
      </c>
      <c r="AH1" s="85" t="s">
        <v>116</v>
      </c>
      <c r="AI1" s="85" t="s">
        <v>117</v>
      </c>
      <c r="AJ1" s="85" t="s">
        <v>118</v>
      </c>
      <c r="AK1" s="85" t="s">
        <v>119</v>
      </c>
      <c r="AL1" s="85" t="s">
        <v>120</v>
      </c>
      <c r="AM1" s="85" t="s">
        <v>121</v>
      </c>
    </row>
    <row r="2" spans="1:39" ht="16.5" thickTop="1" thickBot="1" x14ac:dyDescent="0.3">
      <c r="A2" s="32" t="s">
        <v>122</v>
      </c>
      <c r="B2" s="32" t="s">
        <v>123</v>
      </c>
      <c r="C2" s="76">
        <v>13.9</v>
      </c>
      <c r="D2" s="78">
        <v>265103071</v>
      </c>
      <c r="E2" s="32">
        <v>0.87</v>
      </c>
      <c r="F2" s="78">
        <v>3151873525</v>
      </c>
      <c r="G2" s="78" t="s">
        <v>820</v>
      </c>
      <c r="H2" s="78" t="s">
        <v>820</v>
      </c>
      <c r="I2" s="78" t="s">
        <v>820</v>
      </c>
      <c r="J2" s="78" t="s">
        <v>820</v>
      </c>
      <c r="K2" s="78">
        <v>230272621</v>
      </c>
      <c r="L2" s="78">
        <v>230240227</v>
      </c>
      <c r="M2" s="78">
        <v>229376344</v>
      </c>
      <c r="N2" s="78">
        <v>227798618</v>
      </c>
      <c r="O2" s="78">
        <v>226352583</v>
      </c>
      <c r="P2" s="78">
        <v>224518869</v>
      </c>
      <c r="Q2" s="78">
        <v>221090132</v>
      </c>
      <c r="R2" s="78">
        <v>217600980</v>
      </c>
      <c r="S2" s="78">
        <v>216085065</v>
      </c>
      <c r="T2" s="78">
        <v>215516901</v>
      </c>
      <c r="U2" s="78">
        <v>203058603</v>
      </c>
      <c r="V2" s="78">
        <v>162855081</v>
      </c>
      <c r="W2" s="78">
        <v>134296163</v>
      </c>
      <c r="X2" s="78">
        <v>117523302</v>
      </c>
      <c r="Y2" s="78">
        <v>105307668</v>
      </c>
      <c r="Z2" s="78">
        <v>31352006</v>
      </c>
      <c r="AA2" s="78">
        <v>30988612</v>
      </c>
      <c r="AB2" s="78">
        <v>30567227</v>
      </c>
      <c r="AC2" s="78">
        <v>30546434</v>
      </c>
      <c r="AD2" s="78">
        <v>30546434</v>
      </c>
      <c r="AE2" s="78">
        <v>10863934</v>
      </c>
      <c r="AF2" s="78">
        <v>10863934</v>
      </c>
      <c r="AG2" s="78">
        <v>10863934</v>
      </c>
      <c r="AH2" s="78">
        <v>1816569</v>
      </c>
      <c r="AI2" s="78">
        <v>1571284</v>
      </c>
      <c r="AJ2" s="78" t="s">
        <v>820</v>
      </c>
      <c r="AK2" s="78" t="s">
        <v>820</v>
      </c>
      <c r="AL2" s="78" t="s">
        <v>820</v>
      </c>
      <c r="AM2" s="78" t="s">
        <v>820</v>
      </c>
    </row>
    <row r="3" spans="1:39" ht="15.75" thickBot="1" x14ac:dyDescent="0.3">
      <c r="A3" s="32" t="s">
        <v>122</v>
      </c>
      <c r="B3" s="32" t="s">
        <v>124</v>
      </c>
      <c r="C3" s="76">
        <v>12.7</v>
      </c>
      <c r="D3" s="78">
        <v>259368247</v>
      </c>
      <c r="E3" s="32">
        <v>0.97</v>
      </c>
      <c r="F3" s="78">
        <v>3004333958</v>
      </c>
      <c r="G3" s="78" t="s">
        <v>820</v>
      </c>
      <c r="H3" s="78" t="s">
        <v>820</v>
      </c>
      <c r="I3" s="78" t="s">
        <v>820</v>
      </c>
      <c r="J3" s="78" t="s">
        <v>820</v>
      </c>
      <c r="K3" s="78">
        <v>251591666</v>
      </c>
      <c r="L3" s="78">
        <v>251542199</v>
      </c>
      <c r="M3" s="78">
        <v>250176766</v>
      </c>
      <c r="N3" s="78">
        <v>243036118</v>
      </c>
      <c r="O3" s="78">
        <v>231359810</v>
      </c>
      <c r="P3" s="78">
        <v>225614624</v>
      </c>
      <c r="Q3" s="78">
        <v>223087509</v>
      </c>
      <c r="R3" s="78">
        <v>219771180</v>
      </c>
      <c r="S3" s="78">
        <v>217548031</v>
      </c>
      <c r="T3" s="78">
        <v>212555644</v>
      </c>
      <c r="U3" s="78">
        <v>187848424</v>
      </c>
      <c r="V3" s="78">
        <v>161068897</v>
      </c>
      <c r="W3" s="78">
        <v>126121371</v>
      </c>
      <c r="X3" s="78">
        <v>112716841</v>
      </c>
      <c r="Y3" s="78">
        <v>90286257</v>
      </c>
      <c r="Z3" s="78">
        <v>1724</v>
      </c>
      <c r="AA3" s="78">
        <v>1724</v>
      </c>
      <c r="AB3" s="78">
        <v>1724</v>
      </c>
      <c r="AC3" s="78">
        <v>1724</v>
      </c>
      <c r="AD3" s="78">
        <v>1724</v>
      </c>
      <c r="AE3" s="78" t="s">
        <v>820</v>
      </c>
      <c r="AF3" s="78" t="s">
        <v>820</v>
      </c>
      <c r="AG3" s="78" t="s">
        <v>820</v>
      </c>
      <c r="AH3" s="78" t="s">
        <v>820</v>
      </c>
      <c r="AI3" s="78" t="s">
        <v>820</v>
      </c>
      <c r="AJ3" s="78" t="s">
        <v>820</v>
      </c>
      <c r="AK3" s="78" t="s">
        <v>820</v>
      </c>
      <c r="AL3" s="78" t="s">
        <v>820</v>
      </c>
      <c r="AM3" s="78" t="s">
        <v>820</v>
      </c>
    </row>
    <row r="4" spans="1:39" ht="15.75" thickBot="1" x14ac:dyDescent="0.3">
      <c r="A4" s="32" t="s">
        <v>122</v>
      </c>
      <c r="B4" s="32" t="s">
        <v>125</v>
      </c>
      <c r="C4" s="76">
        <v>11.6</v>
      </c>
      <c r="D4" s="78">
        <v>222354690</v>
      </c>
      <c r="E4" s="32">
        <v>0.81</v>
      </c>
      <c r="F4" s="78">
        <v>1810104179</v>
      </c>
      <c r="G4" s="78" t="s">
        <v>820</v>
      </c>
      <c r="H4" s="78" t="s">
        <v>820</v>
      </c>
      <c r="I4" s="78" t="s">
        <v>820</v>
      </c>
      <c r="J4" s="78" t="s">
        <v>820</v>
      </c>
      <c r="K4" s="78">
        <v>180047539</v>
      </c>
      <c r="L4" s="78">
        <v>180047539</v>
      </c>
      <c r="M4" s="78">
        <v>180047539</v>
      </c>
      <c r="N4" s="78">
        <v>180047539</v>
      </c>
      <c r="O4" s="78">
        <v>133447600</v>
      </c>
      <c r="P4" s="78">
        <v>127652843</v>
      </c>
      <c r="Q4" s="78">
        <v>125429413</v>
      </c>
      <c r="R4" s="78">
        <v>101549950</v>
      </c>
      <c r="S4" s="78">
        <v>101538282</v>
      </c>
      <c r="T4" s="78">
        <v>101505518</v>
      </c>
      <c r="U4" s="78">
        <v>88394647</v>
      </c>
      <c r="V4" s="78">
        <v>79177737</v>
      </c>
      <c r="W4" s="78">
        <v>79133565</v>
      </c>
      <c r="X4" s="78">
        <v>78727838</v>
      </c>
      <c r="Y4" s="78">
        <v>73356628</v>
      </c>
      <c r="Z4" s="78" t="s">
        <v>820</v>
      </c>
      <c r="AA4" s="78" t="s">
        <v>820</v>
      </c>
      <c r="AB4" s="78" t="s">
        <v>820</v>
      </c>
      <c r="AC4" s="78" t="s">
        <v>820</v>
      </c>
      <c r="AD4" s="78" t="s">
        <v>820</v>
      </c>
      <c r="AE4" s="78" t="s">
        <v>820</v>
      </c>
      <c r="AF4" s="78" t="s">
        <v>820</v>
      </c>
      <c r="AG4" s="78" t="s">
        <v>820</v>
      </c>
      <c r="AH4" s="78" t="s">
        <v>820</v>
      </c>
      <c r="AI4" s="78" t="s">
        <v>820</v>
      </c>
      <c r="AJ4" s="78" t="s">
        <v>820</v>
      </c>
      <c r="AK4" s="78" t="s">
        <v>820</v>
      </c>
      <c r="AL4" s="78" t="s">
        <v>820</v>
      </c>
      <c r="AM4" s="78" t="s">
        <v>820</v>
      </c>
    </row>
    <row r="5" spans="1:39" ht="15.75" thickBot="1" x14ac:dyDescent="0.3">
      <c r="A5" s="32" t="s">
        <v>122</v>
      </c>
      <c r="B5" s="32" t="s">
        <v>126</v>
      </c>
      <c r="C5" s="76">
        <v>6.8</v>
      </c>
      <c r="D5" s="78">
        <v>106079922</v>
      </c>
      <c r="E5" s="32">
        <v>0.85</v>
      </c>
      <c r="F5" s="78">
        <v>616666397</v>
      </c>
      <c r="G5" s="78" t="s">
        <v>820</v>
      </c>
      <c r="H5" s="78" t="s">
        <v>820</v>
      </c>
      <c r="I5" s="78" t="s">
        <v>820</v>
      </c>
      <c r="J5" s="78" t="s">
        <v>820</v>
      </c>
      <c r="K5" s="78">
        <v>90144532</v>
      </c>
      <c r="L5" s="78">
        <v>90144532</v>
      </c>
      <c r="M5" s="78">
        <v>90144532</v>
      </c>
      <c r="N5" s="78">
        <v>57922234</v>
      </c>
      <c r="O5" s="78">
        <v>56970346</v>
      </c>
      <c r="P5" s="78">
        <v>56646406</v>
      </c>
      <c r="Q5" s="78">
        <v>56646406</v>
      </c>
      <c r="R5" s="78">
        <v>38475824</v>
      </c>
      <c r="S5" s="78">
        <v>22890910</v>
      </c>
      <c r="T5" s="78">
        <v>11266253</v>
      </c>
      <c r="U5" s="78">
        <v>11226250</v>
      </c>
      <c r="V5" s="78">
        <v>11226250</v>
      </c>
      <c r="W5" s="78">
        <v>11226250</v>
      </c>
      <c r="X5" s="78">
        <v>2803871</v>
      </c>
      <c r="Y5" s="78">
        <v>2803871</v>
      </c>
      <c r="Z5" s="78">
        <v>1376847</v>
      </c>
      <c r="AA5" s="78">
        <v>971224</v>
      </c>
      <c r="AB5" s="78">
        <v>808054</v>
      </c>
      <c r="AC5" s="78">
        <v>644883</v>
      </c>
      <c r="AD5" s="78">
        <v>644883</v>
      </c>
      <c r="AE5" s="78">
        <v>560679</v>
      </c>
      <c r="AF5" s="78">
        <v>560679</v>
      </c>
      <c r="AG5" s="78">
        <v>560679</v>
      </c>
      <c r="AH5" s="78" t="s">
        <v>820</v>
      </c>
      <c r="AI5" s="78" t="s">
        <v>820</v>
      </c>
      <c r="AJ5" s="78" t="s">
        <v>820</v>
      </c>
      <c r="AK5" s="78" t="s">
        <v>820</v>
      </c>
      <c r="AL5" s="78" t="s">
        <v>820</v>
      </c>
      <c r="AM5" s="78" t="s">
        <v>820</v>
      </c>
    </row>
    <row r="6" spans="1:39" ht="15.75" thickBot="1" x14ac:dyDescent="0.3">
      <c r="A6" s="32" t="s">
        <v>122</v>
      </c>
      <c r="B6" s="32" t="s">
        <v>127</v>
      </c>
      <c r="C6" s="76">
        <v>7</v>
      </c>
      <c r="D6" s="78">
        <v>47468176</v>
      </c>
      <c r="E6" s="32">
        <v>0.97</v>
      </c>
      <c r="F6" s="78">
        <v>322308914</v>
      </c>
      <c r="G6" s="78" t="s">
        <v>820</v>
      </c>
      <c r="H6" s="78" t="s">
        <v>820</v>
      </c>
      <c r="I6" s="78" t="s">
        <v>820</v>
      </c>
      <c r="J6" s="78" t="s">
        <v>820</v>
      </c>
      <c r="K6" s="78">
        <v>46044131</v>
      </c>
      <c r="L6" s="78">
        <v>46044131</v>
      </c>
      <c r="M6" s="78">
        <v>46044131</v>
      </c>
      <c r="N6" s="78">
        <v>46044131</v>
      </c>
      <c r="O6" s="78">
        <v>46044131</v>
      </c>
      <c r="P6" s="78">
        <v>46044131</v>
      </c>
      <c r="Q6" s="78">
        <v>46044131</v>
      </c>
      <c r="R6" s="78" t="s">
        <v>820</v>
      </c>
      <c r="S6" s="78" t="s">
        <v>820</v>
      </c>
      <c r="T6" s="78" t="s">
        <v>820</v>
      </c>
      <c r="U6" s="78" t="s">
        <v>820</v>
      </c>
      <c r="V6" s="78" t="s">
        <v>820</v>
      </c>
      <c r="W6" s="78" t="s">
        <v>820</v>
      </c>
      <c r="X6" s="78" t="s">
        <v>820</v>
      </c>
      <c r="Y6" s="78" t="s">
        <v>820</v>
      </c>
      <c r="Z6" s="78" t="s">
        <v>820</v>
      </c>
      <c r="AA6" s="78" t="s">
        <v>820</v>
      </c>
      <c r="AB6" s="78" t="s">
        <v>820</v>
      </c>
      <c r="AC6" s="78" t="s">
        <v>820</v>
      </c>
      <c r="AD6" s="78" t="s">
        <v>820</v>
      </c>
      <c r="AE6" s="78" t="s">
        <v>820</v>
      </c>
      <c r="AF6" s="78" t="s">
        <v>820</v>
      </c>
      <c r="AG6" s="78" t="s">
        <v>820</v>
      </c>
      <c r="AH6" s="78" t="s">
        <v>820</v>
      </c>
      <c r="AI6" s="78" t="s">
        <v>820</v>
      </c>
      <c r="AJ6" s="78" t="s">
        <v>820</v>
      </c>
      <c r="AK6" s="78" t="s">
        <v>820</v>
      </c>
      <c r="AL6" s="78" t="s">
        <v>820</v>
      </c>
      <c r="AM6" s="78" t="s">
        <v>820</v>
      </c>
    </row>
    <row r="7" spans="1:39" ht="15.75" thickBot="1" x14ac:dyDescent="0.3">
      <c r="A7" s="32" t="s">
        <v>122</v>
      </c>
      <c r="B7" s="32" t="s">
        <v>128</v>
      </c>
      <c r="C7" s="76">
        <v>17.399999999999999</v>
      </c>
      <c r="D7" s="78">
        <v>22410491</v>
      </c>
      <c r="E7" s="32">
        <v>0.48</v>
      </c>
      <c r="F7" s="78">
        <v>187172422</v>
      </c>
      <c r="G7" s="78" t="s">
        <v>820</v>
      </c>
      <c r="H7" s="78" t="s">
        <v>820</v>
      </c>
      <c r="I7" s="78" t="s">
        <v>820</v>
      </c>
      <c r="J7" s="78" t="s">
        <v>820</v>
      </c>
      <c r="K7" s="78">
        <v>10757036</v>
      </c>
      <c r="L7" s="78">
        <v>10757036</v>
      </c>
      <c r="M7" s="78">
        <v>10757036</v>
      </c>
      <c r="N7" s="78">
        <v>10757036</v>
      </c>
      <c r="O7" s="78">
        <v>10757036</v>
      </c>
      <c r="P7" s="78">
        <v>10757036</v>
      </c>
      <c r="Q7" s="78">
        <v>10757036</v>
      </c>
      <c r="R7" s="78">
        <v>10757036</v>
      </c>
      <c r="S7" s="78">
        <v>10757036</v>
      </c>
      <c r="T7" s="78">
        <v>10757036</v>
      </c>
      <c r="U7" s="78">
        <v>10757036</v>
      </c>
      <c r="V7" s="78">
        <v>10757036</v>
      </c>
      <c r="W7" s="78">
        <v>10757036</v>
      </c>
      <c r="X7" s="78">
        <v>10757036</v>
      </c>
      <c r="Y7" s="78">
        <v>10757036</v>
      </c>
      <c r="Z7" s="78">
        <v>10757036</v>
      </c>
      <c r="AA7" s="78">
        <v>10757036</v>
      </c>
      <c r="AB7" s="78">
        <v>4302814</v>
      </c>
      <c r="AC7" s="78" t="s">
        <v>820</v>
      </c>
      <c r="AD7" s="78" t="s">
        <v>820</v>
      </c>
      <c r="AE7" s="78" t="s">
        <v>820</v>
      </c>
      <c r="AF7" s="78" t="s">
        <v>820</v>
      </c>
      <c r="AG7" s="78" t="s">
        <v>820</v>
      </c>
      <c r="AH7" s="78" t="s">
        <v>820</v>
      </c>
      <c r="AI7" s="78" t="s">
        <v>820</v>
      </c>
      <c r="AJ7" s="78" t="s">
        <v>820</v>
      </c>
      <c r="AK7" s="78" t="s">
        <v>820</v>
      </c>
      <c r="AL7" s="78" t="s">
        <v>820</v>
      </c>
      <c r="AM7" s="78" t="s">
        <v>820</v>
      </c>
    </row>
    <row r="8" spans="1:39" ht="15.75" thickBot="1" x14ac:dyDescent="0.3">
      <c r="A8" s="32" t="s">
        <v>122</v>
      </c>
      <c r="B8" s="32" t="s">
        <v>129</v>
      </c>
      <c r="C8" s="76">
        <v>4.3</v>
      </c>
      <c r="D8" s="78">
        <v>3855713</v>
      </c>
      <c r="E8" s="32">
        <v>0.94</v>
      </c>
      <c r="F8" s="78">
        <v>15471718</v>
      </c>
      <c r="G8" s="78" t="s">
        <v>820</v>
      </c>
      <c r="H8" s="78" t="s">
        <v>820</v>
      </c>
      <c r="I8" s="78" t="s">
        <v>820</v>
      </c>
      <c r="J8" s="78" t="s">
        <v>820</v>
      </c>
      <c r="K8" s="78">
        <v>3624370</v>
      </c>
      <c r="L8" s="78">
        <v>3624370</v>
      </c>
      <c r="M8" s="78">
        <v>3337032</v>
      </c>
      <c r="N8" s="78">
        <v>2944961</v>
      </c>
      <c r="O8" s="78">
        <v>1938253</v>
      </c>
      <c r="P8" s="78">
        <v>2732</v>
      </c>
      <c r="Q8" s="78" t="s">
        <v>820</v>
      </c>
      <c r="R8" s="78" t="s">
        <v>820</v>
      </c>
      <c r="S8" s="78" t="s">
        <v>820</v>
      </c>
      <c r="T8" s="78" t="s">
        <v>820</v>
      </c>
      <c r="U8" s="78" t="s">
        <v>820</v>
      </c>
      <c r="V8" s="78" t="s">
        <v>820</v>
      </c>
      <c r="W8" s="78" t="s">
        <v>820</v>
      </c>
      <c r="X8" s="78" t="s">
        <v>820</v>
      </c>
      <c r="Y8" s="78" t="s">
        <v>820</v>
      </c>
      <c r="Z8" s="78" t="s">
        <v>820</v>
      </c>
      <c r="AA8" s="78" t="s">
        <v>820</v>
      </c>
      <c r="AB8" s="78" t="s">
        <v>820</v>
      </c>
      <c r="AC8" s="78" t="s">
        <v>820</v>
      </c>
      <c r="AD8" s="78" t="s">
        <v>820</v>
      </c>
      <c r="AE8" s="78" t="s">
        <v>820</v>
      </c>
      <c r="AF8" s="78" t="s">
        <v>820</v>
      </c>
      <c r="AG8" s="78" t="s">
        <v>820</v>
      </c>
      <c r="AH8" s="78" t="s">
        <v>820</v>
      </c>
      <c r="AI8" s="78" t="s">
        <v>820</v>
      </c>
      <c r="AJ8" s="78" t="s">
        <v>820</v>
      </c>
      <c r="AK8" s="78" t="s">
        <v>820</v>
      </c>
      <c r="AL8" s="78" t="s">
        <v>820</v>
      </c>
      <c r="AM8" s="78" t="s">
        <v>820</v>
      </c>
    </row>
    <row r="9" spans="1:39" ht="15.75" thickBot="1" x14ac:dyDescent="0.3">
      <c r="A9" s="32" t="s">
        <v>77</v>
      </c>
      <c r="B9" s="32" t="s">
        <v>130</v>
      </c>
      <c r="C9" s="76">
        <v>10</v>
      </c>
      <c r="D9" s="78">
        <v>351948577</v>
      </c>
      <c r="E9" s="32">
        <v>0.65</v>
      </c>
      <c r="F9" s="78">
        <v>1867253824</v>
      </c>
      <c r="G9" s="78" t="s">
        <v>820</v>
      </c>
      <c r="H9" s="78" t="s">
        <v>820</v>
      </c>
      <c r="I9" s="78" t="s">
        <v>820</v>
      </c>
      <c r="J9" s="78" t="s">
        <v>820</v>
      </c>
      <c r="K9" s="78">
        <v>227020791</v>
      </c>
      <c r="L9" s="78">
        <v>227020791</v>
      </c>
      <c r="M9" s="78">
        <v>227020791</v>
      </c>
      <c r="N9" s="78">
        <v>227020791</v>
      </c>
      <c r="O9" s="78">
        <v>158367197</v>
      </c>
      <c r="P9" s="78">
        <v>154101949</v>
      </c>
      <c r="Q9" s="78">
        <v>152806715</v>
      </c>
      <c r="R9" s="78">
        <v>134315077</v>
      </c>
      <c r="S9" s="78">
        <v>127838621</v>
      </c>
      <c r="T9" s="78">
        <v>115954522</v>
      </c>
      <c r="U9" s="78">
        <v>45127623</v>
      </c>
      <c r="V9" s="78">
        <v>18032755</v>
      </c>
      <c r="W9" s="78">
        <v>14479027</v>
      </c>
      <c r="X9" s="78">
        <v>13660300</v>
      </c>
      <c r="Y9" s="78">
        <v>12851140</v>
      </c>
      <c r="Z9" s="78">
        <v>3134660</v>
      </c>
      <c r="AA9" s="78">
        <v>2931808</v>
      </c>
      <c r="AB9" s="78">
        <v>1995422</v>
      </c>
      <c r="AC9" s="78">
        <v>1995422</v>
      </c>
      <c r="AD9" s="78">
        <v>1577377</v>
      </c>
      <c r="AE9" s="78">
        <v>523</v>
      </c>
      <c r="AF9" s="78">
        <v>523</v>
      </c>
      <c r="AG9" s="78" t="s">
        <v>820</v>
      </c>
      <c r="AH9" s="78" t="s">
        <v>820</v>
      </c>
      <c r="AI9" s="78" t="s">
        <v>820</v>
      </c>
      <c r="AJ9" s="78" t="s">
        <v>820</v>
      </c>
      <c r="AK9" s="78" t="s">
        <v>820</v>
      </c>
      <c r="AL9" s="78" t="s">
        <v>820</v>
      </c>
      <c r="AM9" s="78" t="s">
        <v>820</v>
      </c>
    </row>
    <row r="10" spans="1:39" ht="15.75" thickBot="1" x14ac:dyDescent="0.3">
      <c r="A10" s="32" t="s">
        <v>77</v>
      </c>
      <c r="B10" s="32" t="s">
        <v>131</v>
      </c>
      <c r="C10" s="76">
        <v>10.199999999999999</v>
      </c>
      <c r="D10" s="78">
        <v>180428663</v>
      </c>
      <c r="E10" s="32">
        <v>0.99</v>
      </c>
      <c r="F10" s="78">
        <v>1719686916</v>
      </c>
      <c r="G10" s="78" t="s">
        <v>820</v>
      </c>
      <c r="H10" s="78" t="s">
        <v>820</v>
      </c>
      <c r="I10" s="78" t="s">
        <v>820</v>
      </c>
      <c r="J10" s="78" t="s">
        <v>820</v>
      </c>
      <c r="K10" s="78">
        <v>179037503</v>
      </c>
      <c r="L10" s="78">
        <v>179037503</v>
      </c>
      <c r="M10" s="78">
        <v>176934808</v>
      </c>
      <c r="N10" s="78">
        <v>176934808</v>
      </c>
      <c r="O10" s="78">
        <v>176825960</v>
      </c>
      <c r="P10" s="78">
        <v>176825960</v>
      </c>
      <c r="Q10" s="78">
        <v>173146756</v>
      </c>
      <c r="R10" s="78">
        <v>140767213</v>
      </c>
      <c r="S10" s="78">
        <v>137276051</v>
      </c>
      <c r="T10" s="78">
        <v>137276051</v>
      </c>
      <c r="U10" s="78">
        <v>6852180</v>
      </c>
      <c r="V10" s="78">
        <v>6852180</v>
      </c>
      <c r="W10" s="78">
        <v>6852180</v>
      </c>
      <c r="X10" s="78">
        <v>6852180</v>
      </c>
      <c r="Y10" s="78">
        <v>6852180</v>
      </c>
      <c r="Z10" s="78">
        <v>6272681</v>
      </c>
      <c r="AA10" s="78">
        <v>6272681</v>
      </c>
      <c r="AB10" s="78">
        <v>6272681</v>
      </c>
      <c r="AC10" s="78">
        <v>6272681</v>
      </c>
      <c r="AD10" s="78">
        <v>6272681</v>
      </c>
      <c r="AE10" s="78" t="s">
        <v>820</v>
      </c>
      <c r="AF10" s="78" t="s">
        <v>820</v>
      </c>
      <c r="AG10" s="78" t="s">
        <v>820</v>
      </c>
      <c r="AH10" s="78" t="s">
        <v>820</v>
      </c>
      <c r="AI10" s="78" t="s">
        <v>820</v>
      </c>
      <c r="AJ10" s="78" t="s">
        <v>820</v>
      </c>
      <c r="AK10" s="78" t="s">
        <v>820</v>
      </c>
      <c r="AL10" s="78" t="s">
        <v>820</v>
      </c>
      <c r="AM10" s="78" t="s">
        <v>820</v>
      </c>
    </row>
    <row r="11" spans="1:39" ht="15.75" thickBot="1" x14ac:dyDescent="0.3">
      <c r="A11" s="32" t="s">
        <v>77</v>
      </c>
      <c r="B11" s="32" t="s">
        <v>132</v>
      </c>
      <c r="C11" s="76">
        <v>9.6</v>
      </c>
      <c r="D11" s="78">
        <v>26400181</v>
      </c>
      <c r="E11" s="32">
        <v>0.97</v>
      </c>
      <c r="F11" s="78">
        <v>249057324</v>
      </c>
      <c r="G11" s="78" t="s">
        <v>820</v>
      </c>
      <c r="H11" s="78" t="s">
        <v>820</v>
      </c>
      <c r="I11" s="78" t="s">
        <v>820</v>
      </c>
      <c r="J11" s="78" t="s">
        <v>820</v>
      </c>
      <c r="K11" s="78">
        <v>25517724</v>
      </c>
      <c r="L11" s="78">
        <v>24903416</v>
      </c>
      <c r="M11" s="78">
        <v>23680158</v>
      </c>
      <c r="N11" s="78">
        <v>23578331</v>
      </c>
      <c r="O11" s="78">
        <v>23363328</v>
      </c>
      <c r="P11" s="78">
        <v>19972874</v>
      </c>
      <c r="Q11" s="78">
        <v>15089242</v>
      </c>
      <c r="R11" s="78">
        <v>13869146</v>
      </c>
      <c r="S11" s="78">
        <v>13863001</v>
      </c>
      <c r="T11" s="78">
        <v>13862426</v>
      </c>
      <c r="U11" s="78">
        <v>6849403</v>
      </c>
      <c r="V11" s="78">
        <v>6705662</v>
      </c>
      <c r="W11" s="78">
        <v>6659035</v>
      </c>
      <c r="X11" s="78">
        <v>6658811</v>
      </c>
      <c r="Y11" s="78">
        <v>6658811</v>
      </c>
      <c r="Z11" s="78">
        <v>3778003</v>
      </c>
      <c r="AA11" s="78">
        <v>3667394</v>
      </c>
      <c r="AB11" s="78">
        <v>3470523</v>
      </c>
      <c r="AC11" s="78">
        <v>3455105</v>
      </c>
      <c r="AD11" s="78">
        <v>3454933</v>
      </c>
      <c r="AE11" s="78" t="s">
        <v>820</v>
      </c>
      <c r="AF11" s="78" t="s">
        <v>820</v>
      </c>
      <c r="AG11" s="78" t="s">
        <v>820</v>
      </c>
      <c r="AH11" s="78" t="s">
        <v>820</v>
      </c>
      <c r="AI11" s="78" t="s">
        <v>820</v>
      </c>
      <c r="AJ11" s="78" t="s">
        <v>820</v>
      </c>
      <c r="AK11" s="78" t="s">
        <v>820</v>
      </c>
      <c r="AL11" s="78" t="s">
        <v>820</v>
      </c>
      <c r="AM11" s="78" t="s">
        <v>820</v>
      </c>
    </row>
    <row r="12" spans="1:39" ht="15.75" thickBot="1" x14ac:dyDescent="0.3">
      <c r="A12" s="32" t="s">
        <v>77</v>
      </c>
      <c r="B12" s="32" t="s">
        <v>133</v>
      </c>
      <c r="C12" s="76">
        <v>11.9</v>
      </c>
      <c r="D12" s="78">
        <v>17055718</v>
      </c>
      <c r="E12" s="32">
        <v>0.9</v>
      </c>
      <c r="F12" s="78">
        <v>151210528</v>
      </c>
      <c r="G12" s="78" t="s">
        <v>820</v>
      </c>
      <c r="H12" s="78" t="s">
        <v>820</v>
      </c>
      <c r="I12" s="78" t="s">
        <v>820</v>
      </c>
      <c r="J12" s="78" t="s">
        <v>820</v>
      </c>
      <c r="K12" s="78">
        <v>15364723</v>
      </c>
      <c r="L12" s="78">
        <v>15318833</v>
      </c>
      <c r="M12" s="78">
        <v>15318833</v>
      </c>
      <c r="N12" s="78">
        <v>15196980</v>
      </c>
      <c r="O12" s="78">
        <v>12661892</v>
      </c>
      <c r="P12" s="78">
        <v>12500585</v>
      </c>
      <c r="Q12" s="78">
        <v>12290738</v>
      </c>
      <c r="R12" s="78">
        <v>10505318</v>
      </c>
      <c r="S12" s="78">
        <v>10137542</v>
      </c>
      <c r="T12" s="78">
        <v>10028674</v>
      </c>
      <c r="U12" s="78">
        <v>2886632</v>
      </c>
      <c r="V12" s="78">
        <v>2240535</v>
      </c>
      <c r="W12" s="78">
        <v>2220274</v>
      </c>
      <c r="X12" s="78">
        <v>2214287</v>
      </c>
      <c r="Y12" s="78">
        <v>2214287</v>
      </c>
      <c r="Z12" s="78">
        <v>2171312</v>
      </c>
      <c r="AA12" s="78">
        <v>2161428</v>
      </c>
      <c r="AB12" s="78">
        <v>2158283</v>
      </c>
      <c r="AC12" s="78">
        <v>2001354</v>
      </c>
      <c r="AD12" s="78">
        <v>1617023</v>
      </c>
      <c r="AE12" s="78">
        <v>499</v>
      </c>
      <c r="AF12" s="78">
        <v>499</v>
      </c>
      <c r="AG12" s="78" t="s">
        <v>820</v>
      </c>
      <c r="AH12" s="78" t="s">
        <v>820</v>
      </c>
      <c r="AI12" s="78" t="s">
        <v>820</v>
      </c>
      <c r="AJ12" s="78" t="s">
        <v>820</v>
      </c>
      <c r="AK12" s="78" t="s">
        <v>820</v>
      </c>
      <c r="AL12" s="78" t="s">
        <v>820</v>
      </c>
      <c r="AM12" s="78" t="s">
        <v>820</v>
      </c>
    </row>
    <row r="13" spans="1:39" ht="15.75" thickBot="1" x14ac:dyDescent="0.3">
      <c r="A13" s="32" t="s">
        <v>77</v>
      </c>
      <c r="B13" s="32" t="s">
        <v>134</v>
      </c>
      <c r="C13" s="76">
        <v>15.8</v>
      </c>
      <c r="D13" s="78">
        <v>4491603</v>
      </c>
      <c r="E13" s="32">
        <v>0.8</v>
      </c>
      <c r="F13" s="78">
        <v>48880253</v>
      </c>
      <c r="G13" s="78" t="s">
        <v>820</v>
      </c>
      <c r="H13" s="78" t="s">
        <v>820</v>
      </c>
      <c r="I13" s="78" t="s">
        <v>820</v>
      </c>
      <c r="J13" s="78" t="s">
        <v>820</v>
      </c>
      <c r="K13" s="78">
        <v>3599994</v>
      </c>
      <c r="L13" s="78">
        <v>3599994</v>
      </c>
      <c r="M13" s="78">
        <v>3599994</v>
      </c>
      <c r="N13" s="78">
        <v>3580619</v>
      </c>
      <c r="O13" s="78">
        <v>3580619</v>
      </c>
      <c r="P13" s="78">
        <v>3580619</v>
      </c>
      <c r="Q13" s="78">
        <v>2850989</v>
      </c>
      <c r="R13" s="78">
        <v>2832509</v>
      </c>
      <c r="S13" s="78">
        <v>2816121</v>
      </c>
      <c r="T13" s="78">
        <v>2816121</v>
      </c>
      <c r="U13" s="78">
        <v>2815956</v>
      </c>
      <c r="V13" s="78">
        <v>2409308</v>
      </c>
      <c r="W13" s="78">
        <v>2409308</v>
      </c>
      <c r="X13" s="78">
        <v>2409308</v>
      </c>
      <c r="Y13" s="78">
        <v>2409308</v>
      </c>
      <c r="Z13" s="78">
        <v>1712212</v>
      </c>
      <c r="AA13" s="78">
        <v>821722</v>
      </c>
      <c r="AB13" s="78">
        <v>821722</v>
      </c>
      <c r="AC13" s="78">
        <v>35957</v>
      </c>
      <c r="AD13" s="78">
        <v>35957</v>
      </c>
      <c r="AE13" s="78">
        <v>28383</v>
      </c>
      <c r="AF13" s="78">
        <v>28383</v>
      </c>
      <c r="AG13" s="78">
        <v>28383</v>
      </c>
      <c r="AH13" s="78">
        <v>28383</v>
      </c>
      <c r="AI13" s="78">
        <v>28383</v>
      </c>
      <c r="AJ13" s="78" t="s">
        <v>820</v>
      </c>
      <c r="AK13" s="78" t="s">
        <v>820</v>
      </c>
      <c r="AL13" s="78" t="s">
        <v>820</v>
      </c>
      <c r="AM13" s="78" t="s">
        <v>820</v>
      </c>
    </row>
    <row r="14" spans="1:39" ht="15.75" thickBot="1" x14ac:dyDescent="0.3">
      <c r="A14" s="32" t="s">
        <v>77</v>
      </c>
      <c r="B14" s="32" t="s">
        <v>135</v>
      </c>
      <c r="C14" s="76">
        <v>14.6</v>
      </c>
      <c r="D14" s="78">
        <v>1606864</v>
      </c>
      <c r="E14" s="32">
        <v>1</v>
      </c>
      <c r="F14" s="78">
        <v>23522619</v>
      </c>
      <c r="G14" s="78" t="s">
        <v>820</v>
      </c>
      <c r="H14" s="78" t="s">
        <v>820</v>
      </c>
      <c r="I14" s="78" t="s">
        <v>820</v>
      </c>
      <c r="J14" s="78" t="s">
        <v>820</v>
      </c>
      <c r="K14" s="78">
        <v>1606864</v>
      </c>
      <c r="L14" s="78">
        <v>1606864</v>
      </c>
      <c r="M14" s="78">
        <v>1606864</v>
      </c>
      <c r="N14" s="78">
        <v>1606864</v>
      </c>
      <c r="O14" s="78">
        <v>1606864</v>
      </c>
      <c r="P14" s="78">
        <v>1606864</v>
      </c>
      <c r="Q14" s="78">
        <v>1606864</v>
      </c>
      <c r="R14" s="78">
        <v>1606864</v>
      </c>
      <c r="S14" s="78">
        <v>1576241</v>
      </c>
      <c r="T14" s="78">
        <v>1576241</v>
      </c>
      <c r="U14" s="78">
        <v>1554294</v>
      </c>
      <c r="V14" s="78">
        <v>1460738</v>
      </c>
      <c r="W14" s="78">
        <v>1454529</v>
      </c>
      <c r="X14" s="78">
        <v>1454529</v>
      </c>
      <c r="Y14" s="78">
        <v>587999</v>
      </c>
      <c r="Z14" s="78">
        <v>206276</v>
      </c>
      <c r="AA14" s="78">
        <v>206276</v>
      </c>
      <c r="AB14" s="78">
        <v>206276</v>
      </c>
      <c r="AC14" s="78">
        <v>206276</v>
      </c>
      <c r="AD14" s="78">
        <v>116338</v>
      </c>
      <c r="AE14" s="78">
        <v>56028</v>
      </c>
      <c r="AF14" s="78">
        <v>5664</v>
      </c>
      <c r="AG14" s="78" t="s">
        <v>820</v>
      </c>
      <c r="AH14" s="78" t="s">
        <v>820</v>
      </c>
      <c r="AI14" s="78" t="s">
        <v>820</v>
      </c>
      <c r="AJ14" s="78" t="s">
        <v>820</v>
      </c>
      <c r="AK14" s="78" t="s">
        <v>820</v>
      </c>
      <c r="AL14" s="78" t="s">
        <v>820</v>
      </c>
      <c r="AM14" s="78" t="s">
        <v>820</v>
      </c>
    </row>
    <row r="15" spans="1:39" ht="15.75" thickBot="1" x14ac:dyDescent="0.3">
      <c r="A15" s="32" t="s">
        <v>77</v>
      </c>
      <c r="B15" s="32" t="s">
        <v>136</v>
      </c>
      <c r="C15" s="76">
        <v>14.7</v>
      </c>
      <c r="D15" s="78">
        <v>85475</v>
      </c>
      <c r="E15" s="32">
        <v>0.8</v>
      </c>
      <c r="F15" s="78">
        <v>1002161</v>
      </c>
      <c r="G15" s="78" t="s">
        <v>820</v>
      </c>
      <c r="H15" s="78" t="s">
        <v>820</v>
      </c>
      <c r="I15" s="78" t="s">
        <v>820</v>
      </c>
      <c r="J15" s="78" t="s">
        <v>820</v>
      </c>
      <c r="K15" s="78">
        <v>68380</v>
      </c>
      <c r="L15" s="78">
        <v>68380</v>
      </c>
      <c r="M15" s="78">
        <v>68380</v>
      </c>
      <c r="N15" s="78">
        <v>68380</v>
      </c>
      <c r="O15" s="78">
        <v>68380</v>
      </c>
      <c r="P15" s="78">
        <v>68380</v>
      </c>
      <c r="Q15" s="78">
        <v>68380</v>
      </c>
      <c r="R15" s="78">
        <v>68380</v>
      </c>
      <c r="S15" s="78">
        <v>68380</v>
      </c>
      <c r="T15" s="78">
        <v>68380</v>
      </c>
      <c r="U15" s="78">
        <v>55933</v>
      </c>
      <c r="V15" s="78">
        <v>49851</v>
      </c>
      <c r="W15" s="78">
        <v>47843</v>
      </c>
      <c r="X15" s="78">
        <v>45134</v>
      </c>
      <c r="Y15" s="78">
        <v>42839</v>
      </c>
      <c r="Z15" s="78">
        <v>19470</v>
      </c>
      <c r="AA15" s="78">
        <v>14667</v>
      </c>
      <c r="AB15" s="78">
        <v>14667</v>
      </c>
      <c r="AC15" s="78">
        <v>14667</v>
      </c>
      <c r="AD15" s="78">
        <v>13290</v>
      </c>
      <c r="AE15" s="78" t="s">
        <v>820</v>
      </c>
      <c r="AF15" s="78" t="s">
        <v>820</v>
      </c>
      <c r="AG15" s="78" t="s">
        <v>820</v>
      </c>
      <c r="AH15" s="78" t="s">
        <v>820</v>
      </c>
      <c r="AI15" s="78" t="s">
        <v>820</v>
      </c>
      <c r="AJ15" s="78" t="s">
        <v>820</v>
      </c>
      <c r="AK15" s="78" t="s">
        <v>820</v>
      </c>
      <c r="AL15" s="78" t="s">
        <v>820</v>
      </c>
      <c r="AM15" s="78" t="s">
        <v>820</v>
      </c>
    </row>
    <row r="16" spans="1:39" ht="15.75" thickBot="1" x14ac:dyDescent="0.3">
      <c r="A16" s="32" t="s">
        <v>77</v>
      </c>
      <c r="B16" s="32" t="s">
        <v>137</v>
      </c>
      <c r="C16" s="76">
        <v>10</v>
      </c>
      <c r="D16" s="78" t="s">
        <v>265</v>
      </c>
      <c r="E16" s="32"/>
      <c r="F16" s="78">
        <v>355391073</v>
      </c>
      <c r="G16" s="78" t="s">
        <v>820</v>
      </c>
      <c r="H16" s="78" t="s">
        <v>820</v>
      </c>
      <c r="I16" s="78" t="s">
        <v>820</v>
      </c>
      <c r="J16" s="78" t="s">
        <v>820</v>
      </c>
      <c r="K16" s="78">
        <v>109384787</v>
      </c>
      <c r="L16" s="78">
        <v>76617480</v>
      </c>
      <c r="M16" s="78">
        <v>53807081</v>
      </c>
      <c r="N16" s="78">
        <v>37229207</v>
      </c>
      <c r="O16" s="78">
        <v>26318673</v>
      </c>
      <c r="P16" s="78">
        <v>18524078</v>
      </c>
      <c r="Q16" s="78">
        <v>13192976</v>
      </c>
      <c r="R16" s="78">
        <v>9271794</v>
      </c>
      <c r="S16" s="78">
        <v>6475833</v>
      </c>
      <c r="T16" s="78">
        <v>4569163</v>
      </c>
      <c r="U16" s="78" t="s">
        <v>820</v>
      </c>
      <c r="V16" s="78" t="s">
        <v>820</v>
      </c>
      <c r="W16" s="78" t="s">
        <v>820</v>
      </c>
      <c r="X16" s="78" t="s">
        <v>820</v>
      </c>
      <c r="Y16" s="78" t="s">
        <v>820</v>
      </c>
      <c r="Z16" s="78" t="s">
        <v>820</v>
      </c>
      <c r="AA16" s="78" t="s">
        <v>820</v>
      </c>
      <c r="AB16" s="78" t="s">
        <v>820</v>
      </c>
      <c r="AC16" s="78" t="s">
        <v>820</v>
      </c>
      <c r="AD16" s="78" t="s">
        <v>820</v>
      </c>
      <c r="AE16" s="78" t="s">
        <v>820</v>
      </c>
      <c r="AF16" s="78" t="s">
        <v>820</v>
      </c>
      <c r="AG16" s="78" t="s">
        <v>820</v>
      </c>
      <c r="AH16" s="78" t="s">
        <v>820</v>
      </c>
      <c r="AI16" s="78" t="s">
        <v>820</v>
      </c>
      <c r="AJ16" s="78" t="s">
        <v>820</v>
      </c>
      <c r="AK16" s="78" t="s">
        <v>820</v>
      </c>
      <c r="AL16" s="78" t="s">
        <v>820</v>
      </c>
      <c r="AM16" s="78" t="s">
        <v>820</v>
      </c>
    </row>
    <row r="17" spans="1:39" ht="15.75" thickBot="1" x14ac:dyDescent="0.3">
      <c r="A17" s="32" t="s">
        <v>78</v>
      </c>
      <c r="B17" s="32" t="s">
        <v>138</v>
      </c>
      <c r="C17" s="76">
        <v>12.4</v>
      </c>
      <c r="D17" s="78">
        <v>1543903</v>
      </c>
      <c r="E17" s="32">
        <v>0.8</v>
      </c>
      <c r="F17" s="78">
        <v>15308260</v>
      </c>
      <c r="G17" s="78" t="s">
        <v>820</v>
      </c>
      <c r="H17" s="78" t="s">
        <v>820</v>
      </c>
      <c r="I17" s="78" t="s">
        <v>820</v>
      </c>
      <c r="J17" s="78" t="s">
        <v>820</v>
      </c>
      <c r="K17" s="78">
        <v>1235122</v>
      </c>
      <c r="L17" s="78">
        <v>1235122</v>
      </c>
      <c r="M17" s="78">
        <v>1235122</v>
      </c>
      <c r="N17" s="78">
        <v>1235122</v>
      </c>
      <c r="O17" s="78">
        <v>1235122</v>
      </c>
      <c r="P17" s="78">
        <v>1235031</v>
      </c>
      <c r="Q17" s="78">
        <v>1235031</v>
      </c>
      <c r="R17" s="78">
        <v>1235031</v>
      </c>
      <c r="S17" s="78">
        <v>1235031</v>
      </c>
      <c r="T17" s="78">
        <v>1225289</v>
      </c>
      <c r="U17" s="78">
        <v>1219223</v>
      </c>
      <c r="V17" s="78">
        <v>1219223</v>
      </c>
      <c r="W17" s="78">
        <v>78252</v>
      </c>
      <c r="X17" s="78">
        <v>78252</v>
      </c>
      <c r="Y17" s="78">
        <v>78252</v>
      </c>
      <c r="Z17" s="78">
        <v>58807</v>
      </c>
      <c r="AA17" s="78">
        <v>58807</v>
      </c>
      <c r="AB17" s="78">
        <v>58807</v>
      </c>
      <c r="AC17" s="78">
        <v>58807</v>
      </c>
      <c r="AD17" s="78">
        <v>58807</v>
      </c>
      <c r="AE17" s="78" t="s">
        <v>820</v>
      </c>
      <c r="AF17" s="78" t="s">
        <v>820</v>
      </c>
      <c r="AG17" s="78" t="s">
        <v>820</v>
      </c>
      <c r="AH17" s="78" t="s">
        <v>820</v>
      </c>
      <c r="AI17" s="78" t="s">
        <v>820</v>
      </c>
      <c r="AJ17" s="78" t="s">
        <v>820</v>
      </c>
      <c r="AK17" s="78" t="s">
        <v>820</v>
      </c>
      <c r="AL17" s="78" t="s">
        <v>820</v>
      </c>
      <c r="AM17" s="78" t="s">
        <v>820</v>
      </c>
    </row>
    <row r="18" spans="1:39" ht="15.75" thickBot="1" x14ac:dyDescent="0.3">
      <c r="A18" s="32" t="s">
        <v>78</v>
      </c>
      <c r="B18" s="32" t="s">
        <v>139</v>
      </c>
      <c r="C18" s="76">
        <v>16</v>
      </c>
      <c r="D18" s="78">
        <v>32247</v>
      </c>
      <c r="E18" s="32">
        <v>0.8</v>
      </c>
      <c r="F18" s="78">
        <v>297925</v>
      </c>
      <c r="G18" s="78" t="s">
        <v>820</v>
      </c>
      <c r="H18" s="78" t="s">
        <v>820</v>
      </c>
      <c r="I18" s="78" t="s">
        <v>820</v>
      </c>
      <c r="J18" s="78" t="s">
        <v>820</v>
      </c>
      <c r="K18" s="78">
        <v>25798</v>
      </c>
      <c r="L18" s="78">
        <v>25798</v>
      </c>
      <c r="M18" s="78">
        <v>25798</v>
      </c>
      <c r="N18" s="78">
        <v>25798</v>
      </c>
      <c r="O18" s="78">
        <v>25798</v>
      </c>
      <c r="P18" s="78">
        <v>25798</v>
      </c>
      <c r="Q18" s="78">
        <v>14314</v>
      </c>
      <c r="R18" s="78">
        <v>14314</v>
      </c>
      <c r="S18" s="78">
        <v>14314</v>
      </c>
      <c r="T18" s="78">
        <v>14314</v>
      </c>
      <c r="U18" s="78">
        <v>14314</v>
      </c>
      <c r="V18" s="78">
        <v>14314</v>
      </c>
      <c r="W18" s="78">
        <v>14314</v>
      </c>
      <c r="X18" s="78">
        <v>14314</v>
      </c>
      <c r="Y18" s="78">
        <v>14314</v>
      </c>
      <c r="Z18" s="78">
        <v>14314</v>
      </c>
      <c r="AA18" s="78" t="s">
        <v>820</v>
      </c>
      <c r="AB18" s="78" t="s">
        <v>820</v>
      </c>
      <c r="AC18" s="78" t="s">
        <v>820</v>
      </c>
      <c r="AD18" s="78" t="s">
        <v>820</v>
      </c>
      <c r="AE18" s="78" t="s">
        <v>820</v>
      </c>
      <c r="AF18" s="78" t="s">
        <v>820</v>
      </c>
      <c r="AG18" s="78" t="s">
        <v>820</v>
      </c>
      <c r="AH18" s="78" t="s">
        <v>820</v>
      </c>
      <c r="AI18" s="78" t="s">
        <v>820</v>
      </c>
      <c r="AJ18" s="78" t="s">
        <v>820</v>
      </c>
      <c r="AK18" s="78" t="s">
        <v>820</v>
      </c>
      <c r="AL18" s="78" t="s">
        <v>820</v>
      </c>
      <c r="AM18" s="78" t="s">
        <v>820</v>
      </c>
    </row>
    <row r="19" spans="1:39" ht="15.75" thickBot="1" x14ac:dyDescent="0.3">
      <c r="A19" s="32" t="s">
        <v>78</v>
      </c>
      <c r="B19" s="32" t="s">
        <v>140</v>
      </c>
      <c r="C19" s="76">
        <v>15</v>
      </c>
      <c r="D19" s="78">
        <v>13941</v>
      </c>
      <c r="E19" s="32">
        <v>0.8</v>
      </c>
      <c r="F19" s="78">
        <v>167297</v>
      </c>
      <c r="G19" s="78" t="s">
        <v>820</v>
      </c>
      <c r="H19" s="78" t="s">
        <v>820</v>
      </c>
      <c r="I19" s="78" t="s">
        <v>820</v>
      </c>
      <c r="J19" s="78" t="s">
        <v>820</v>
      </c>
      <c r="K19" s="78">
        <v>11153</v>
      </c>
      <c r="L19" s="78">
        <v>11153</v>
      </c>
      <c r="M19" s="78">
        <v>11153</v>
      </c>
      <c r="N19" s="78">
        <v>11153</v>
      </c>
      <c r="O19" s="78">
        <v>11153</v>
      </c>
      <c r="P19" s="78">
        <v>11153</v>
      </c>
      <c r="Q19" s="78">
        <v>11153</v>
      </c>
      <c r="R19" s="78">
        <v>11153</v>
      </c>
      <c r="S19" s="78">
        <v>11153</v>
      </c>
      <c r="T19" s="78">
        <v>11153</v>
      </c>
      <c r="U19" s="78">
        <v>11153</v>
      </c>
      <c r="V19" s="78">
        <v>11153</v>
      </c>
      <c r="W19" s="78">
        <v>11153</v>
      </c>
      <c r="X19" s="78">
        <v>11153</v>
      </c>
      <c r="Y19" s="78">
        <v>11153</v>
      </c>
      <c r="Z19" s="78" t="s">
        <v>820</v>
      </c>
      <c r="AA19" s="78" t="s">
        <v>820</v>
      </c>
      <c r="AB19" s="78" t="s">
        <v>820</v>
      </c>
      <c r="AC19" s="78" t="s">
        <v>820</v>
      </c>
      <c r="AD19" s="78" t="s">
        <v>820</v>
      </c>
      <c r="AE19" s="78" t="s">
        <v>820</v>
      </c>
      <c r="AF19" s="78" t="s">
        <v>820</v>
      </c>
      <c r="AG19" s="78" t="s">
        <v>820</v>
      </c>
      <c r="AH19" s="78" t="s">
        <v>820</v>
      </c>
      <c r="AI19" s="78" t="s">
        <v>820</v>
      </c>
      <c r="AJ19" s="78" t="s">
        <v>820</v>
      </c>
      <c r="AK19" s="78" t="s">
        <v>820</v>
      </c>
      <c r="AL19" s="78" t="s">
        <v>820</v>
      </c>
      <c r="AM19" s="78" t="s">
        <v>820</v>
      </c>
    </row>
    <row r="20" spans="1:39" ht="15.75" thickBot="1" x14ac:dyDescent="0.3">
      <c r="A20" s="32" t="s">
        <v>79</v>
      </c>
      <c r="B20" s="32" t="s">
        <v>141</v>
      </c>
      <c r="C20" s="76">
        <v>15</v>
      </c>
      <c r="D20" s="78">
        <v>10602500</v>
      </c>
      <c r="E20" s="32">
        <v>1</v>
      </c>
      <c r="F20" s="78">
        <v>159282455</v>
      </c>
      <c r="G20" s="78" t="s">
        <v>820</v>
      </c>
      <c r="H20" s="78" t="s">
        <v>820</v>
      </c>
      <c r="I20" s="78" t="s">
        <v>820</v>
      </c>
      <c r="J20" s="78" t="s">
        <v>820</v>
      </c>
      <c r="K20" s="78">
        <v>10602500</v>
      </c>
      <c r="L20" s="78">
        <v>10602500</v>
      </c>
      <c r="M20" s="78">
        <v>10602500</v>
      </c>
      <c r="N20" s="78">
        <v>10602500</v>
      </c>
      <c r="O20" s="78">
        <v>10602500</v>
      </c>
      <c r="P20" s="78">
        <v>10602500</v>
      </c>
      <c r="Q20" s="78">
        <v>10602500</v>
      </c>
      <c r="R20" s="78">
        <v>10602500</v>
      </c>
      <c r="S20" s="78">
        <v>10602500</v>
      </c>
      <c r="T20" s="78">
        <v>10602500</v>
      </c>
      <c r="U20" s="78">
        <v>10602500</v>
      </c>
      <c r="V20" s="78">
        <v>10602500</v>
      </c>
      <c r="W20" s="78">
        <v>10602500</v>
      </c>
      <c r="X20" s="78">
        <v>10602500</v>
      </c>
      <c r="Y20" s="78">
        <v>3615821</v>
      </c>
      <c r="Z20" s="78">
        <v>3615821</v>
      </c>
      <c r="AA20" s="78">
        <v>3615821</v>
      </c>
      <c r="AB20" s="78" t="s">
        <v>820</v>
      </c>
      <c r="AC20" s="78" t="s">
        <v>820</v>
      </c>
      <c r="AD20" s="78" t="s">
        <v>820</v>
      </c>
      <c r="AE20" s="78" t="s">
        <v>820</v>
      </c>
      <c r="AF20" s="78" t="s">
        <v>820</v>
      </c>
      <c r="AG20" s="78" t="s">
        <v>820</v>
      </c>
      <c r="AH20" s="78" t="s">
        <v>820</v>
      </c>
      <c r="AI20" s="78" t="s">
        <v>820</v>
      </c>
      <c r="AJ20" s="78" t="s">
        <v>820</v>
      </c>
      <c r="AK20" s="78" t="s">
        <v>820</v>
      </c>
      <c r="AL20" s="78" t="s">
        <v>820</v>
      </c>
      <c r="AM20" s="78" t="s">
        <v>820</v>
      </c>
    </row>
    <row r="21" spans="1:39" ht="15.75" thickBot="1" x14ac:dyDescent="0.3">
      <c r="A21" s="45" t="s">
        <v>80</v>
      </c>
      <c r="B21" s="45" t="s">
        <v>80</v>
      </c>
      <c r="C21" s="81">
        <v>15</v>
      </c>
      <c r="D21" s="86">
        <v>179982384</v>
      </c>
      <c r="E21" s="45">
        <v>1</v>
      </c>
      <c r="F21" s="86">
        <v>2699735756</v>
      </c>
      <c r="G21" s="86" t="s">
        <v>820</v>
      </c>
      <c r="H21" s="86" t="s">
        <v>820</v>
      </c>
      <c r="I21" s="86" t="s">
        <v>820</v>
      </c>
      <c r="J21" s="86" t="s">
        <v>820</v>
      </c>
      <c r="K21" s="86">
        <v>179982384</v>
      </c>
      <c r="L21" s="86">
        <v>179982384</v>
      </c>
      <c r="M21" s="86">
        <v>179982384</v>
      </c>
      <c r="N21" s="86">
        <v>179982384</v>
      </c>
      <c r="O21" s="86">
        <v>179982384</v>
      </c>
      <c r="P21" s="86">
        <v>179982384</v>
      </c>
      <c r="Q21" s="86">
        <v>179982384</v>
      </c>
      <c r="R21" s="86">
        <v>179982384</v>
      </c>
      <c r="S21" s="86">
        <v>179982384</v>
      </c>
      <c r="T21" s="86">
        <v>179982384</v>
      </c>
      <c r="U21" s="86">
        <v>179982384</v>
      </c>
      <c r="V21" s="86">
        <v>179982384</v>
      </c>
      <c r="W21" s="86">
        <v>179982384</v>
      </c>
      <c r="X21" s="86">
        <v>179982384</v>
      </c>
      <c r="Y21" s="86">
        <v>179982384</v>
      </c>
      <c r="Z21" s="86" t="s">
        <v>820</v>
      </c>
      <c r="AA21" s="86" t="s">
        <v>820</v>
      </c>
      <c r="AB21" s="86" t="s">
        <v>820</v>
      </c>
      <c r="AC21" s="86" t="s">
        <v>820</v>
      </c>
      <c r="AD21" s="86" t="s">
        <v>820</v>
      </c>
      <c r="AE21" s="86" t="s">
        <v>820</v>
      </c>
      <c r="AF21" s="86" t="s">
        <v>820</v>
      </c>
      <c r="AG21" s="86" t="s">
        <v>820</v>
      </c>
      <c r="AH21" s="86" t="s">
        <v>820</v>
      </c>
      <c r="AI21" s="86" t="s">
        <v>820</v>
      </c>
      <c r="AJ21" s="86" t="s">
        <v>820</v>
      </c>
      <c r="AK21" s="86" t="s">
        <v>820</v>
      </c>
      <c r="AL21" s="86" t="s">
        <v>820</v>
      </c>
      <c r="AM21" s="86" t="s">
        <v>820</v>
      </c>
    </row>
    <row r="22" spans="1:39" ht="15.75" thickBot="1" x14ac:dyDescent="0.3">
      <c r="A22" s="43" t="s">
        <v>142</v>
      </c>
      <c r="B22" s="43"/>
      <c r="C22" s="82">
        <v>11.6</v>
      </c>
      <c r="D22" s="87">
        <v>1700832365</v>
      </c>
      <c r="E22" s="135">
        <v>0.86</v>
      </c>
      <c r="F22" s="87">
        <v>16398727506</v>
      </c>
      <c r="G22" s="87">
        <v>0</v>
      </c>
      <c r="H22" s="87">
        <v>0</v>
      </c>
      <c r="I22" s="87">
        <v>0</v>
      </c>
      <c r="J22" s="87">
        <v>0</v>
      </c>
      <c r="K22" s="87">
        <v>1565939616.3425801</v>
      </c>
      <c r="L22" s="87">
        <v>1532430250.1293499</v>
      </c>
      <c r="M22" s="87">
        <v>1503777244.7963901</v>
      </c>
      <c r="N22" s="87">
        <v>1445623573.4777901</v>
      </c>
      <c r="O22" s="87">
        <v>1301519628.4744501</v>
      </c>
      <c r="P22" s="87">
        <v>1270274814.2005501</v>
      </c>
      <c r="Q22" s="87">
        <v>1245952667.7198801</v>
      </c>
      <c r="R22" s="87">
        <v>1093236651.63977</v>
      </c>
      <c r="S22" s="87">
        <v>1060716495.44326</v>
      </c>
      <c r="T22" s="87">
        <v>1029588568.85201</v>
      </c>
      <c r="U22" s="87">
        <v>759256553.12947905</v>
      </c>
      <c r="V22" s="87">
        <v>654665604.84105301</v>
      </c>
      <c r="W22" s="87">
        <v>586345182.629022</v>
      </c>
      <c r="X22" s="87">
        <v>546512037.73637605</v>
      </c>
      <c r="Y22" s="87">
        <v>497829947.05182803</v>
      </c>
      <c r="Z22" s="87">
        <v>64471168.029364102</v>
      </c>
      <c r="AA22" s="87">
        <v>62469200.986475602</v>
      </c>
      <c r="AB22" s="87">
        <v>50678200.391006798</v>
      </c>
      <c r="AC22" s="87">
        <v>45233309.565281503</v>
      </c>
      <c r="AD22" s="87">
        <v>44339446.3692545</v>
      </c>
      <c r="AE22" s="87">
        <v>11510045.982960399</v>
      </c>
      <c r="AF22" s="87">
        <v>11459681.958472701</v>
      </c>
      <c r="AG22" s="87">
        <v>11452996.619658001</v>
      </c>
      <c r="AH22" s="87">
        <v>1844951.9951945799</v>
      </c>
      <c r="AI22" s="87">
        <v>1599667.1647491199</v>
      </c>
      <c r="AJ22" s="87">
        <v>0</v>
      </c>
      <c r="AK22" s="87">
        <v>0</v>
      </c>
      <c r="AL22" s="87">
        <v>0</v>
      </c>
      <c r="AM22" s="87">
        <v>0</v>
      </c>
    </row>
    <row r="23" spans="1:39" ht="15.75" thickBot="1" x14ac:dyDescent="0.3">
      <c r="A23" s="42" t="s">
        <v>143</v>
      </c>
      <c r="B23" s="42"/>
      <c r="C23" s="83"/>
      <c r="D23" s="88"/>
      <c r="E23" s="42"/>
      <c r="F23" s="88"/>
      <c r="G23" s="88">
        <v>1765460186.5836799</v>
      </c>
      <c r="H23" s="88">
        <v>3230285186.4096899</v>
      </c>
      <c r="I23" s="88">
        <v>4840365070.0904903</v>
      </c>
      <c r="J23" s="88">
        <v>6105105588.3980799</v>
      </c>
      <c r="K23" s="88">
        <v>5951092681.2138395</v>
      </c>
      <c r="L23" s="88">
        <v>5770669794.7706804</v>
      </c>
      <c r="M23" s="88">
        <v>5321661622.3969898</v>
      </c>
      <c r="N23" s="88">
        <v>4950573286.5603704</v>
      </c>
      <c r="O23" s="88">
        <v>4691487505.4166098</v>
      </c>
      <c r="P23" s="88">
        <v>4419825969.32061</v>
      </c>
      <c r="Q23" s="88">
        <v>3865829751.7107501</v>
      </c>
      <c r="R23" s="88">
        <v>3616592174.1301098</v>
      </c>
      <c r="S23" s="88">
        <v>3044559358.2767601</v>
      </c>
      <c r="T23" s="88">
        <v>2488771521.53614</v>
      </c>
      <c r="U23" s="88">
        <v>2164690166.5963302</v>
      </c>
      <c r="V23" s="88">
        <v>1786014161.8182299</v>
      </c>
      <c r="W23" s="88">
        <v>1288664108.6336</v>
      </c>
      <c r="X23" s="88">
        <v>760250366.62133205</v>
      </c>
      <c r="Y23" s="88">
        <v>184802786.177257</v>
      </c>
      <c r="Z23" s="88">
        <v>159836020.78439701</v>
      </c>
      <c r="AA23" s="88">
        <v>118941534.069166</v>
      </c>
      <c r="AB23" s="88">
        <v>107291279.667216</v>
      </c>
      <c r="AC23" s="88">
        <v>98084312.490855202</v>
      </c>
      <c r="AD23" s="88">
        <v>33164783.902077202</v>
      </c>
      <c r="AE23" s="88">
        <v>22757173.246820301</v>
      </c>
      <c r="AF23" s="88">
        <v>9676111.9389993008</v>
      </c>
      <c r="AG23" s="88">
        <v>2772615.6184893101</v>
      </c>
      <c r="AH23" s="88">
        <v>2025203.2346304699</v>
      </c>
      <c r="AI23" s="88">
        <v>443970.21219164098</v>
      </c>
      <c r="AJ23" s="88">
        <v>443970.21219164098</v>
      </c>
      <c r="AK23" s="88">
        <v>443970.21219164098</v>
      </c>
      <c r="AL23" s="88">
        <v>443970.21219164098</v>
      </c>
      <c r="AM23" s="88">
        <v>443970.21219164098</v>
      </c>
    </row>
    <row r="24" spans="1:39" ht="15.75" thickBot="1" x14ac:dyDescent="0.3">
      <c r="A24" s="42" t="s">
        <v>144</v>
      </c>
      <c r="B24" s="42"/>
      <c r="C24" s="83"/>
      <c r="D24" s="88"/>
      <c r="E24" s="42"/>
      <c r="F24" s="88"/>
      <c r="G24" s="88">
        <v>1765460186.5836799</v>
      </c>
      <c r="H24" s="88">
        <v>3230285186.4096899</v>
      </c>
      <c r="I24" s="88">
        <v>4840365070.0904903</v>
      </c>
      <c r="J24" s="88">
        <v>6105105588.3980799</v>
      </c>
      <c r="K24" s="88">
        <v>7517032297.5564203</v>
      </c>
      <c r="L24" s="88">
        <v>7303100044.9000301</v>
      </c>
      <c r="M24" s="88">
        <v>6825438867.1933804</v>
      </c>
      <c r="N24" s="88">
        <v>6396196860.0381603</v>
      </c>
      <c r="O24" s="88">
        <v>5993007133.8910599</v>
      </c>
      <c r="P24" s="88">
        <v>5690100783.5211601</v>
      </c>
      <c r="Q24" s="88">
        <v>5111782419.4306297</v>
      </c>
      <c r="R24" s="88">
        <v>4709828825.7698803</v>
      </c>
      <c r="S24" s="88">
        <v>4105275853.7200198</v>
      </c>
      <c r="T24" s="88">
        <v>3518360090.3881502</v>
      </c>
      <c r="U24" s="88">
        <v>2923946719.7258101</v>
      </c>
      <c r="V24" s="88">
        <v>2440679766.6592798</v>
      </c>
      <c r="W24" s="88">
        <v>1875009291.26262</v>
      </c>
      <c r="X24" s="88">
        <v>1306762404.3577099</v>
      </c>
      <c r="Y24" s="88">
        <v>682632733.22908497</v>
      </c>
      <c r="Z24" s="88">
        <v>224307188.813761</v>
      </c>
      <c r="AA24" s="88">
        <v>181410735.05564201</v>
      </c>
      <c r="AB24" s="88">
        <v>157969480.05822301</v>
      </c>
      <c r="AC24" s="88">
        <v>143317622.056137</v>
      </c>
      <c r="AD24" s="88">
        <v>77504230.271331698</v>
      </c>
      <c r="AE24" s="88">
        <v>34267219.229780696</v>
      </c>
      <c r="AF24" s="88">
        <v>21135793.897472002</v>
      </c>
      <c r="AG24" s="88">
        <v>14225612.2381474</v>
      </c>
      <c r="AH24" s="88">
        <v>3870155.2298250501</v>
      </c>
      <c r="AI24" s="88">
        <v>2043637.3769407601</v>
      </c>
      <c r="AJ24" s="88">
        <v>443970.21219164098</v>
      </c>
      <c r="AK24" s="88">
        <v>443970.21219164098</v>
      </c>
      <c r="AL24" s="88">
        <v>443970.21219164098</v>
      </c>
      <c r="AM24" s="88">
        <v>443970.21219164098</v>
      </c>
    </row>
    <row r="25" spans="1:39" ht="15.75" thickBot="1" x14ac:dyDescent="0.3">
      <c r="A25" s="42" t="s">
        <v>145</v>
      </c>
      <c r="B25" s="42"/>
      <c r="C25" s="83"/>
      <c r="D25" s="88"/>
      <c r="E25" s="42"/>
      <c r="F25" s="88"/>
      <c r="G25" s="88">
        <v>0</v>
      </c>
      <c r="H25" s="88">
        <v>0</v>
      </c>
      <c r="I25" s="88">
        <v>0</v>
      </c>
      <c r="J25" s="88">
        <v>0</v>
      </c>
      <c r="K25" s="88">
        <v>0</v>
      </c>
      <c r="L25" s="88">
        <v>33509366.213232301</v>
      </c>
      <c r="M25" s="88">
        <v>28653005.332961999</v>
      </c>
      <c r="N25" s="88">
        <v>58153671.318595201</v>
      </c>
      <c r="O25" s="88">
        <v>144103945.003342</v>
      </c>
      <c r="P25" s="88">
        <v>31244814.273897201</v>
      </c>
      <c r="Q25" s="88">
        <v>24322146.480674699</v>
      </c>
      <c r="R25" s="88">
        <v>152716016.08010799</v>
      </c>
      <c r="S25" s="88">
        <v>32520156.196510401</v>
      </c>
      <c r="T25" s="88">
        <v>31127926.5912458</v>
      </c>
      <c r="U25" s="88">
        <v>270332015.72253501</v>
      </c>
      <c r="V25" s="88">
        <v>104590948.288426</v>
      </c>
      <c r="W25" s="88">
        <v>68320422.212031096</v>
      </c>
      <c r="X25" s="88">
        <v>39833144.892646</v>
      </c>
      <c r="Y25" s="88">
        <v>48682090.684547901</v>
      </c>
      <c r="Z25" s="88">
        <v>433358779.02246398</v>
      </c>
      <c r="AA25" s="88">
        <v>2001967.0428885501</v>
      </c>
      <c r="AB25" s="88">
        <v>11791000.595468801</v>
      </c>
      <c r="AC25" s="88">
        <v>5444890.8257253096</v>
      </c>
      <c r="AD25" s="88">
        <v>893863.19602698099</v>
      </c>
      <c r="AE25" s="88">
        <v>32829400.3862941</v>
      </c>
      <c r="AF25" s="88">
        <v>50364.024487696603</v>
      </c>
      <c r="AG25" s="88">
        <v>6685.3388146273801</v>
      </c>
      <c r="AH25" s="88">
        <v>9608044.6244634595</v>
      </c>
      <c r="AI25" s="88">
        <v>245284.83044546199</v>
      </c>
      <c r="AJ25" s="88">
        <v>1599667.1647491199</v>
      </c>
      <c r="AK25" s="88">
        <v>0</v>
      </c>
      <c r="AL25" s="88">
        <v>0</v>
      </c>
      <c r="AM25" s="88">
        <v>0</v>
      </c>
    </row>
    <row r="26" spans="1:39" ht="15.75" thickBot="1" x14ac:dyDescent="0.3">
      <c r="A26" s="42" t="s">
        <v>146</v>
      </c>
      <c r="B26" s="42"/>
      <c r="C26" s="83"/>
      <c r="D26" s="88"/>
      <c r="E26" s="42"/>
      <c r="F26" s="88"/>
      <c r="G26" s="88">
        <v>0</v>
      </c>
      <c r="H26" s="88">
        <v>0</v>
      </c>
      <c r="I26" s="88">
        <v>0</v>
      </c>
      <c r="J26" s="88">
        <v>0</v>
      </c>
      <c r="K26" s="88">
        <v>154012907.184241</v>
      </c>
      <c r="L26" s="88">
        <v>180422886.44316</v>
      </c>
      <c r="M26" s="88">
        <v>449008172.373694</v>
      </c>
      <c r="N26" s="88">
        <v>371088335.83661401</v>
      </c>
      <c r="O26" s="88">
        <v>259085781.143756</v>
      </c>
      <c r="P26" s="88">
        <v>271661536.09600198</v>
      </c>
      <c r="Q26" s="88">
        <v>553996217.60987103</v>
      </c>
      <c r="R26" s="88">
        <v>249237577.58063099</v>
      </c>
      <c r="S26" s="88">
        <v>572032815.853351</v>
      </c>
      <c r="T26" s="88">
        <v>555787836.74062502</v>
      </c>
      <c r="U26" s="88">
        <v>324081354.93980497</v>
      </c>
      <c r="V26" s="88">
        <v>378676004.77809501</v>
      </c>
      <c r="W26" s="88">
        <v>497350053.184636</v>
      </c>
      <c r="X26" s="88">
        <v>528413742.01226699</v>
      </c>
      <c r="Y26" s="88">
        <v>575447580.44407594</v>
      </c>
      <c r="Z26" s="88">
        <v>24966765.392859299</v>
      </c>
      <c r="AA26" s="88">
        <v>40894486.715231299</v>
      </c>
      <c r="AB26" s="88">
        <v>11650254.40195</v>
      </c>
      <c r="AC26" s="88">
        <v>9206967.1763606705</v>
      </c>
      <c r="AD26" s="88">
        <v>64919528.588777997</v>
      </c>
      <c r="AE26" s="88">
        <v>10407610.6552568</v>
      </c>
      <c r="AF26" s="88">
        <v>13081061.307821101</v>
      </c>
      <c r="AG26" s="88">
        <v>6903496.3205099897</v>
      </c>
      <c r="AH26" s="88">
        <v>747412.38385883998</v>
      </c>
      <c r="AI26" s="88">
        <v>1581233.02243883</v>
      </c>
      <c r="AJ26" s="88">
        <v>0</v>
      </c>
      <c r="AK26" s="88">
        <v>0</v>
      </c>
      <c r="AL26" s="88">
        <v>0</v>
      </c>
      <c r="AM26" s="88">
        <v>0</v>
      </c>
    </row>
    <row r="27" spans="1:39" ht="15.75" thickBot="1" x14ac:dyDescent="0.3">
      <c r="A27" s="44" t="s">
        <v>147</v>
      </c>
      <c r="B27" s="44"/>
      <c r="C27" s="84"/>
      <c r="D27" s="89"/>
      <c r="E27" s="44"/>
      <c r="F27" s="89"/>
      <c r="G27" s="89">
        <v>0</v>
      </c>
      <c r="H27" s="89">
        <v>0</v>
      </c>
      <c r="I27" s="89">
        <v>0</v>
      </c>
      <c r="J27" s="89">
        <v>0</v>
      </c>
      <c r="K27" s="89">
        <v>154012907.184241</v>
      </c>
      <c r="L27" s="89">
        <v>213932252.65639201</v>
      </c>
      <c r="M27" s="89">
        <v>477661177.70665598</v>
      </c>
      <c r="N27" s="89">
        <v>429242007.155209</v>
      </c>
      <c r="O27" s="89">
        <v>403189726.147098</v>
      </c>
      <c r="P27" s="89">
        <v>302906350.36989897</v>
      </c>
      <c r="Q27" s="89">
        <v>578318364.09054601</v>
      </c>
      <c r="R27" s="89">
        <v>401953593.660739</v>
      </c>
      <c r="S27" s="89">
        <v>604552972.04986095</v>
      </c>
      <c r="T27" s="89">
        <v>586915763.33187103</v>
      </c>
      <c r="U27" s="89">
        <v>594413370.66234004</v>
      </c>
      <c r="V27" s="89">
        <v>483266953.06652099</v>
      </c>
      <c r="W27" s="89">
        <v>565670475.396667</v>
      </c>
      <c r="X27" s="89">
        <v>568246886.90491295</v>
      </c>
      <c r="Y27" s="89">
        <v>624129671.12862396</v>
      </c>
      <c r="Z27" s="89">
        <v>458325544.41532302</v>
      </c>
      <c r="AA27" s="89">
        <v>42896453.758119904</v>
      </c>
      <c r="AB27" s="89">
        <v>23441254.997418799</v>
      </c>
      <c r="AC27" s="89">
        <v>14651858.002086001</v>
      </c>
      <c r="AD27" s="89">
        <v>65813391.784805</v>
      </c>
      <c r="AE27" s="89">
        <v>43237011.041550897</v>
      </c>
      <c r="AF27" s="89">
        <v>13131425.332308801</v>
      </c>
      <c r="AG27" s="89">
        <v>6910181.6593246199</v>
      </c>
      <c r="AH27" s="89">
        <v>10355457.0083223</v>
      </c>
      <c r="AI27" s="89">
        <v>1826517.85288429</v>
      </c>
      <c r="AJ27" s="89">
        <v>1599667.1647491199</v>
      </c>
      <c r="AK27" s="89">
        <v>0</v>
      </c>
      <c r="AL27" s="89">
        <v>0</v>
      </c>
      <c r="AM27" s="89">
        <v>0</v>
      </c>
    </row>
    <row r="31" spans="1:39" x14ac:dyDescent="0.25">
      <c r="K31" s="21">
        <f>3960321*29.31</f>
        <v>116077008.50999999</v>
      </c>
    </row>
    <row r="32" spans="1:39" x14ac:dyDescent="0.25">
      <c r="K32" s="21">
        <f>K9+K31</f>
        <v>343097799.50999999</v>
      </c>
    </row>
  </sheetData>
  <pageMargins left="0.7" right="0.7" top="0.75" bottom="0.75" header="0.3" footer="0.3"/>
  <pageSetup paperSize="9"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45"/>
  <sheetViews>
    <sheetView workbookViewId="0">
      <pane ySplit="1" topLeftCell="A2" activePane="bottomLeft" state="frozen"/>
      <selection pane="bottomLeft" activeCell="K9" sqref="K9"/>
    </sheetView>
  </sheetViews>
  <sheetFormatPr defaultColWidth="11.42578125" defaultRowHeight="15" x14ac:dyDescent="0.25"/>
  <cols>
    <col min="1" max="1" width="59.85546875" customWidth="1"/>
    <col min="2" max="2" width="36.7109375" customWidth="1"/>
    <col min="3" max="3" width="12.28515625" customWidth="1"/>
    <col min="4" max="4" width="27.28515625" customWidth="1"/>
    <col min="5" max="5" width="16" customWidth="1"/>
    <col min="6" max="6" width="28.140625" customWidth="1"/>
    <col min="7" max="10" width="11.140625" customWidth="1"/>
    <col min="11" max="12" width="11.85546875" customWidth="1"/>
    <col min="13" max="24" width="12.5703125" customWidth="1"/>
    <col min="25" max="36" width="10.140625" customWidth="1"/>
    <col min="37" max="39" width="4.140625" customWidth="1"/>
  </cols>
  <sheetData>
    <row r="1" spans="1:39" ht="26.25" thickBot="1" x14ac:dyDescent="0.3">
      <c r="A1" s="25" t="s">
        <v>83</v>
      </c>
      <c r="B1" s="25" t="s">
        <v>84</v>
      </c>
      <c r="C1" s="25" t="s">
        <v>148</v>
      </c>
      <c r="D1" s="25" t="s">
        <v>149</v>
      </c>
      <c r="E1" s="25" t="s">
        <v>73</v>
      </c>
      <c r="F1" s="25" t="s">
        <v>150</v>
      </c>
      <c r="G1" s="25" t="s">
        <v>89</v>
      </c>
      <c r="H1" s="25" t="s">
        <v>90</v>
      </c>
      <c r="I1" s="25" t="s">
        <v>91</v>
      </c>
      <c r="J1" s="25" t="s">
        <v>92</v>
      </c>
      <c r="K1" s="25" t="s">
        <v>93</v>
      </c>
      <c r="L1" s="25" t="s">
        <v>94</v>
      </c>
      <c r="M1" s="25" t="s">
        <v>95</v>
      </c>
      <c r="N1" s="25" t="s">
        <v>96</v>
      </c>
      <c r="O1" s="25" t="s">
        <v>97</v>
      </c>
      <c r="P1" s="25" t="s">
        <v>98</v>
      </c>
      <c r="Q1" s="25" t="s">
        <v>99</v>
      </c>
      <c r="R1" s="25" t="s">
        <v>100</v>
      </c>
      <c r="S1" s="25" t="s">
        <v>101</v>
      </c>
      <c r="T1" s="25" t="s">
        <v>102</v>
      </c>
      <c r="U1" s="25" t="s">
        <v>103</v>
      </c>
      <c r="V1" s="25" t="s">
        <v>104</v>
      </c>
      <c r="W1" s="25" t="s">
        <v>105</v>
      </c>
      <c r="X1" s="25" t="s">
        <v>106</v>
      </c>
      <c r="Y1" s="25" t="s">
        <v>107</v>
      </c>
      <c r="Z1" s="25" t="s">
        <v>108</v>
      </c>
      <c r="AA1" s="25" t="s">
        <v>109</v>
      </c>
      <c r="AB1" s="25" t="s">
        <v>110</v>
      </c>
      <c r="AC1" s="25" t="s">
        <v>111</v>
      </c>
      <c r="AD1" s="25" t="s">
        <v>112</v>
      </c>
      <c r="AE1" s="25" t="s">
        <v>113</v>
      </c>
      <c r="AF1" s="25" t="s">
        <v>114</v>
      </c>
      <c r="AG1" s="25" t="s">
        <v>115</v>
      </c>
      <c r="AH1" s="25" t="s">
        <v>116</v>
      </c>
      <c r="AI1" s="25" t="s">
        <v>117</v>
      </c>
      <c r="AJ1" s="25" t="s">
        <v>118</v>
      </c>
      <c r="AK1" s="25" t="s">
        <v>119</v>
      </c>
      <c r="AL1" s="25" t="s">
        <v>120</v>
      </c>
      <c r="AM1" s="25" t="s">
        <v>121</v>
      </c>
    </row>
    <row r="2" spans="1:39" ht="16.5" thickTop="1" thickBot="1" x14ac:dyDescent="0.3">
      <c r="A2" s="3" t="s">
        <v>122</v>
      </c>
      <c r="B2" s="3" t="s">
        <v>123</v>
      </c>
      <c r="C2" s="4">
        <v>15.1</v>
      </c>
      <c r="D2" s="1">
        <v>1612696</v>
      </c>
      <c r="E2" s="2">
        <v>0.89</v>
      </c>
      <c r="F2" s="1">
        <v>21652549</v>
      </c>
      <c r="G2" s="1" t="s">
        <v>820</v>
      </c>
      <c r="H2" s="1" t="s">
        <v>820</v>
      </c>
      <c r="I2" s="1" t="s">
        <v>820</v>
      </c>
      <c r="J2" s="1" t="s">
        <v>820</v>
      </c>
      <c r="K2" s="1">
        <v>1436412</v>
      </c>
      <c r="L2" s="1">
        <v>1436412</v>
      </c>
      <c r="M2" s="1">
        <v>1436412</v>
      </c>
      <c r="N2" s="1">
        <v>1436412</v>
      </c>
      <c r="O2" s="1">
        <v>1436412</v>
      </c>
      <c r="P2" s="1">
        <v>1436399</v>
      </c>
      <c r="Q2" s="1">
        <v>1436399</v>
      </c>
      <c r="R2" s="1">
        <v>1436399</v>
      </c>
      <c r="S2" s="1">
        <v>1436399</v>
      </c>
      <c r="T2" s="1">
        <v>1436399</v>
      </c>
      <c r="U2" s="1">
        <v>1405590</v>
      </c>
      <c r="V2" s="1">
        <v>1405570</v>
      </c>
      <c r="W2" s="1">
        <v>1405570</v>
      </c>
      <c r="X2" s="1">
        <v>1405570</v>
      </c>
      <c r="Y2" s="1">
        <v>1405570</v>
      </c>
      <c r="Z2" s="1">
        <v>52126</v>
      </c>
      <c r="AA2" s="1">
        <v>52126</v>
      </c>
      <c r="AB2" s="1">
        <v>52126</v>
      </c>
      <c r="AC2" s="1">
        <v>52126</v>
      </c>
      <c r="AD2" s="1">
        <v>52126</v>
      </c>
      <c r="AE2" s="1" t="s">
        <v>820</v>
      </c>
      <c r="AF2" s="1" t="s">
        <v>820</v>
      </c>
      <c r="AG2" s="1" t="s">
        <v>820</v>
      </c>
      <c r="AH2" s="1" t="s">
        <v>820</v>
      </c>
      <c r="AI2" s="1" t="s">
        <v>820</v>
      </c>
      <c r="AJ2" s="1" t="s">
        <v>820</v>
      </c>
      <c r="AK2" s="1" t="s">
        <v>822</v>
      </c>
      <c r="AL2" s="1" t="s">
        <v>822</v>
      </c>
      <c r="AM2" s="1" t="s">
        <v>822</v>
      </c>
    </row>
    <row r="3" spans="1:39" ht="15.75" thickBot="1" x14ac:dyDescent="0.3">
      <c r="A3" s="3" t="s">
        <v>122</v>
      </c>
      <c r="B3" s="3" t="s">
        <v>124</v>
      </c>
      <c r="C3" s="4">
        <v>9.8000000000000007</v>
      </c>
      <c r="D3" s="1">
        <v>838345</v>
      </c>
      <c r="E3" s="2">
        <v>0.98</v>
      </c>
      <c r="F3" s="1">
        <v>8053222</v>
      </c>
      <c r="G3" s="1" t="s">
        <v>820</v>
      </c>
      <c r="H3" s="1" t="s">
        <v>820</v>
      </c>
      <c r="I3" s="1" t="s">
        <v>820</v>
      </c>
      <c r="J3" s="1" t="s">
        <v>820</v>
      </c>
      <c r="K3" s="1">
        <v>818107</v>
      </c>
      <c r="L3" s="1">
        <v>818107</v>
      </c>
      <c r="M3" s="1">
        <v>800727</v>
      </c>
      <c r="N3" s="1">
        <v>800727</v>
      </c>
      <c r="O3" s="1">
        <v>800727</v>
      </c>
      <c r="P3" s="1">
        <v>771489</v>
      </c>
      <c r="Q3" s="1">
        <v>771489</v>
      </c>
      <c r="R3" s="1">
        <v>771489</v>
      </c>
      <c r="S3" s="1">
        <v>771489</v>
      </c>
      <c r="T3" s="1">
        <v>771489</v>
      </c>
      <c r="U3" s="1">
        <v>157382</v>
      </c>
      <c r="V3" s="1" t="s">
        <v>820</v>
      </c>
      <c r="W3" s="1" t="s">
        <v>820</v>
      </c>
      <c r="X3" s="1" t="s">
        <v>820</v>
      </c>
      <c r="Y3" s="1" t="s">
        <v>820</v>
      </c>
      <c r="Z3" s="1" t="s">
        <v>820</v>
      </c>
      <c r="AA3" s="1" t="s">
        <v>820</v>
      </c>
      <c r="AB3" s="1" t="s">
        <v>820</v>
      </c>
      <c r="AC3" s="1" t="s">
        <v>820</v>
      </c>
      <c r="AD3" s="1" t="s">
        <v>820</v>
      </c>
      <c r="AE3" s="1" t="s">
        <v>820</v>
      </c>
      <c r="AF3" s="1" t="s">
        <v>820</v>
      </c>
      <c r="AG3" s="1" t="s">
        <v>820</v>
      </c>
      <c r="AH3" s="1" t="s">
        <v>820</v>
      </c>
      <c r="AI3" s="1" t="s">
        <v>820</v>
      </c>
      <c r="AJ3" s="1" t="s">
        <v>820</v>
      </c>
      <c r="AK3" s="1" t="s">
        <v>822</v>
      </c>
      <c r="AL3" s="1" t="s">
        <v>822</v>
      </c>
      <c r="AM3" s="1" t="s">
        <v>822</v>
      </c>
    </row>
    <row r="4" spans="1:39" s="147" customFormat="1" ht="15.75" thickBot="1" x14ac:dyDescent="0.3">
      <c r="A4" s="3" t="s">
        <v>122</v>
      </c>
      <c r="B4" s="3" t="s">
        <v>125</v>
      </c>
      <c r="C4" s="4"/>
      <c r="D4" s="1"/>
      <c r="E4" s="2"/>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row>
    <row r="5" spans="1:39" ht="15.75" thickBot="1" x14ac:dyDescent="0.3">
      <c r="A5" s="3" t="s">
        <v>122</v>
      </c>
      <c r="B5" s="3" t="s">
        <v>126</v>
      </c>
      <c r="C5" s="4">
        <v>8.9</v>
      </c>
      <c r="D5" s="1">
        <v>219628</v>
      </c>
      <c r="E5" s="2">
        <v>0.94</v>
      </c>
      <c r="F5" s="1">
        <v>1790600</v>
      </c>
      <c r="G5" s="1" t="s">
        <v>820</v>
      </c>
      <c r="H5" s="1" t="s">
        <v>820</v>
      </c>
      <c r="I5" s="1" t="s">
        <v>820</v>
      </c>
      <c r="J5" s="1" t="s">
        <v>820</v>
      </c>
      <c r="K5" s="1">
        <v>207423</v>
      </c>
      <c r="L5" s="1">
        <v>207423</v>
      </c>
      <c r="M5" s="1">
        <v>207423</v>
      </c>
      <c r="N5" s="1">
        <v>207423</v>
      </c>
      <c r="O5" s="1">
        <v>200618</v>
      </c>
      <c r="P5" s="1">
        <v>200618</v>
      </c>
      <c r="Q5" s="1">
        <v>200618</v>
      </c>
      <c r="R5" s="1">
        <v>199128</v>
      </c>
      <c r="S5" s="1">
        <v>122341</v>
      </c>
      <c r="T5" s="1">
        <v>9397</v>
      </c>
      <c r="U5" s="1">
        <v>9397</v>
      </c>
      <c r="V5" s="1">
        <v>9397</v>
      </c>
      <c r="W5" s="1">
        <v>9397</v>
      </c>
      <c r="X5" s="1" t="s">
        <v>820</v>
      </c>
      <c r="Y5" s="1" t="s">
        <v>820</v>
      </c>
      <c r="Z5" s="1" t="s">
        <v>820</v>
      </c>
      <c r="AA5" s="1" t="s">
        <v>820</v>
      </c>
      <c r="AB5" s="1" t="s">
        <v>820</v>
      </c>
      <c r="AC5" s="1" t="s">
        <v>820</v>
      </c>
      <c r="AD5" s="1" t="s">
        <v>820</v>
      </c>
      <c r="AE5" s="1" t="s">
        <v>820</v>
      </c>
      <c r="AF5" s="1" t="s">
        <v>820</v>
      </c>
      <c r="AG5" s="1" t="s">
        <v>820</v>
      </c>
      <c r="AH5" s="1" t="s">
        <v>820</v>
      </c>
      <c r="AI5" s="1" t="s">
        <v>820</v>
      </c>
      <c r="AJ5" s="1" t="s">
        <v>820</v>
      </c>
      <c r="AK5" s="1" t="s">
        <v>822</v>
      </c>
      <c r="AL5" s="1" t="s">
        <v>822</v>
      </c>
      <c r="AM5" s="1" t="s">
        <v>822</v>
      </c>
    </row>
    <row r="6" spans="1:39" ht="15.75" thickBot="1" x14ac:dyDescent="0.3">
      <c r="A6" s="3" t="s">
        <v>122</v>
      </c>
      <c r="B6" s="3" t="s">
        <v>128</v>
      </c>
      <c r="C6" s="4">
        <v>17.399999999999999</v>
      </c>
      <c r="D6" s="1">
        <v>8382</v>
      </c>
      <c r="E6" s="2">
        <v>0.48</v>
      </c>
      <c r="F6" s="1">
        <v>70008</v>
      </c>
      <c r="G6" s="1" t="s">
        <v>820</v>
      </c>
      <c r="H6" s="1" t="s">
        <v>820</v>
      </c>
      <c r="I6" s="1" t="s">
        <v>820</v>
      </c>
      <c r="J6" s="1" t="s">
        <v>820</v>
      </c>
      <c r="K6" s="1">
        <v>4023</v>
      </c>
      <c r="L6" s="1">
        <v>4023</v>
      </c>
      <c r="M6" s="1">
        <v>4023</v>
      </c>
      <c r="N6" s="1">
        <v>4023</v>
      </c>
      <c r="O6" s="1">
        <v>4023</v>
      </c>
      <c r="P6" s="1">
        <v>4023</v>
      </c>
      <c r="Q6" s="1">
        <v>4023</v>
      </c>
      <c r="R6" s="1">
        <v>4023</v>
      </c>
      <c r="S6" s="1">
        <v>4023</v>
      </c>
      <c r="T6" s="1">
        <v>4023</v>
      </c>
      <c r="U6" s="1">
        <v>4023</v>
      </c>
      <c r="V6" s="1">
        <v>4023</v>
      </c>
      <c r="W6" s="1">
        <v>4023</v>
      </c>
      <c r="X6" s="1">
        <v>4023</v>
      </c>
      <c r="Y6" s="1">
        <v>4023</v>
      </c>
      <c r="Z6" s="1">
        <v>4023</v>
      </c>
      <c r="AA6" s="1">
        <v>4023</v>
      </c>
      <c r="AB6" s="1">
        <v>1609</v>
      </c>
      <c r="AC6" s="1" t="s">
        <v>820</v>
      </c>
      <c r="AD6" s="1" t="s">
        <v>820</v>
      </c>
      <c r="AE6" s="1" t="s">
        <v>820</v>
      </c>
      <c r="AF6" s="1" t="s">
        <v>820</v>
      </c>
      <c r="AG6" s="1" t="s">
        <v>820</v>
      </c>
      <c r="AH6" s="1" t="s">
        <v>820</v>
      </c>
      <c r="AI6" s="1" t="s">
        <v>820</v>
      </c>
      <c r="AJ6" s="1" t="s">
        <v>820</v>
      </c>
      <c r="AK6" s="1" t="s">
        <v>822</v>
      </c>
      <c r="AL6" s="1" t="s">
        <v>822</v>
      </c>
      <c r="AM6" s="1" t="s">
        <v>822</v>
      </c>
    </row>
    <row r="7" spans="1:39" ht="15.75" thickBot="1" x14ac:dyDescent="0.3">
      <c r="A7" s="3" t="s">
        <v>122</v>
      </c>
      <c r="B7" s="3" t="s">
        <v>129</v>
      </c>
      <c r="C7" s="4">
        <v>4.8</v>
      </c>
      <c r="D7" s="1">
        <v>449</v>
      </c>
      <c r="E7" s="2">
        <v>0.94</v>
      </c>
      <c r="F7" s="1">
        <v>2005</v>
      </c>
      <c r="G7" s="1" t="s">
        <v>820</v>
      </c>
      <c r="H7" s="1" t="s">
        <v>820</v>
      </c>
      <c r="I7" s="1" t="s">
        <v>820</v>
      </c>
      <c r="J7" s="1" t="s">
        <v>820</v>
      </c>
      <c r="K7" s="1">
        <v>422</v>
      </c>
      <c r="L7" s="1">
        <v>422</v>
      </c>
      <c r="M7" s="1">
        <v>422</v>
      </c>
      <c r="N7" s="1">
        <v>422</v>
      </c>
      <c r="O7" s="1">
        <v>317</v>
      </c>
      <c r="P7" s="1" t="s">
        <v>820</v>
      </c>
      <c r="Q7" s="1" t="s">
        <v>820</v>
      </c>
      <c r="R7" s="1" t="s">
        <v>820</v>
      </c>
      <c r="S7" s="1" t="s">
        <v>820</v>
      </c>
      <c r="T7" s="1" t="s">
        <v>820</v>
      </c>
      <c r="U7" s="1" t="s">
        <v>820</v>
      </c>
      <c r="V7" s="1" t="s">
        <v>820</v>
      </c>
      <c r="W7" s="1" t="s">
        <v>820</v>
      </c>
      <c r="X7" s="1" t="s">
        <v>820</v>
      </c>
      <c r="Y7" s="1" t="s">
        <v>820</v>
      </c>
      <c r="Z7" s="1" t="s">
        <v>820</v>
      </c>
      <c r="AA7" s="1" t="s">
        <v>820</v>
      </c>
      <c r="AB7" s="1" t="s">
        <v>820</v>
      </c>
      <c r="AC7" s="1" t="s">
        <v>820</v>
      </c>
      <c r="AD7" s="1" t="s">
        <v>820</v>
      </c>
      <c r="AE7" s="1" t="s">
        <v>820</v>
      </c>
      <c r="AF7" s="1" t="s">
        <v>820</v>
      </c>
      <c r="AG7" s="1" t="s">
        <v>820</v>
      </c>
      <c r="AH7" s="1" t="s">
        <v>820</v>
      </c>
      <c r="AI7" s="1" t="s">
        <v>820</v>
      </c>
      <c r="AJ7" s="1" t="s">
        <v>820</v>
      </c>
      <c r="AK7" s="1" t="s">
        <v>822</v>
      </c>
      <c r="AL7" s="1" t="s">
        <v>822</v>
      </c>
      <c r="AM7" s="1" t="s">
        <v>822</v>
      </c>
    </row>
    <row r="8" spans="1:39" ht="15.75" thickBot="1" x14ac:dyDescent="0.3">
      <c r="A8" s="3" t="s">
        <v>122</v>
      </c>
      <c r="B8" s="3" t="s">
        <v>127</v>
      </c>
      <c r="C8" s="4"/>
      <c r="D8" s="1" t="s">
        <v>823</v>
      </c>
      <c r="E8" s="2"/>
      <c r="F8" s="1" t="s">
        <v>824</v>
      </c>
      <c r="G8" s="1" t="s">
        <v>820</v>
      </c>
      <c r="H8" s="1" t="s">
        <v>820</v>
      </c>
      <c r="I8" s="1" t="s">
        <v>820</v>
      </c>
      <c r="J8" s="1" t="s">
        <v>820</v>
      </c>
      <c r="K8" s="1" t="s">
        <v>820</v>
      </c>
      <c r="L8" s="1" t="s">
        <v>820</v>
      </c>
      <c r="M8" s="1" t="s">
        <v>820</v>
      </c>
      <c r="N8" s="1" t="s">
        <v>820</v>
      </c>
      <c r="O8" s="1" t="s">
        <v>820</v>
      </c>
      <c r="P8" s="1" t="s">
        <v>820</v>
      </c>
      <c r="Q8" s="1" t="s">
        <v>820</v>
      </c>
      <c r="R8" s="1" t="s">
        <v>820</v>
      </c>
      <c r="S8" s="1" t="s">
        <v>820</v>
      </c>
      <c r="T8" s="1" t="s">
        <v>820</v>
      </c>
      <c r="U8" s="1" t="s">
        <v>820</v>
      </c>
      <c r="V8" s="1" t="s">
        <v>820</v>
      </c>
      <c r="W8" s="1" t="s">
        <v>820</v>
      </c>
      <c r="X8" s="1" t="s">
        <v>820</v>
      </c>
      <c r="Y8" s="1" t="s">
        <v>820</v>
      </c>
      <c r="Z8" s="1" t="s">
        <v>820</v>
      </c>
      <c r="AA8" s="1" t="s">
        <v>820</v>
      </c>
      <c r="AB8" s="1" t="s">
        <v>820</v>
      </c>
      <c r="AC8" s="1" t="s">
        <v>820</v>
      </c>
      <c r="AD8" s="1" t="s">
        <v>820</v>
      </c>
      <c r="AE8" s="1" t="s">
        <v>820</v>
      </c>
      <c r="AF8" s="1" t="s">
        <v>820</v>
      </c>
      <c r="AG8" s="1" t="s">
        <v>820</v>
      </c>
      <c r="AH8" s="1" t="s">
        <v>820</v>
      </c>
      <c r="AI8" s="1" t="s">
        <v>820</v>
      </c>
      <c r="AJ8" s="1" t="s">
        <v>820</v>
      </c>
      <c r="AK8" s="1" t="s">
        <v>822</v>
      </c>
      <c r="AL8" s="1" t="s">
        <v>822</v>
      </c>
      <c r="AM8" s="1" t="s">
        <v>822</v>
      </c>
    </row>
    <row r="9" spans="1:39" ht="15.75" thickBot="1" x14ac:dyDescent="0.3">
      <c r="A9" s="3" t="s">
        <v>77</v>
      </c>
      <c r="B9" s="3" t="s">
        <v>997</v>
      </c>
      <c r="C9" s="4">
        <v>12.1</v>
      </c>
      <c r="D9" s="1">
        <v>3978038</v>
      </c>
      <c r="E9" s="2">
        <v>1</v>
      </c>
      <c r="F9" s="1">
        <v>47997740</v>
      </c>
      <c r="G9" s="1" t="s">
        <v>820</v>
      </c>
      <c r="H9" s="1" t="s">
        <v>820</v>
      </c>
      <c r="I9" s="1" t="s">
        <v>820</v>
      </c>
      <c r="J9" s="1" t="s">
        <v>820</v>
      </c>
      <c r="K9" s="1">
        <v>3960321</v>
      </c>
      <c r="L9" s="1">
        <v>3960321</v>
      </c>
      <c r="M9" s="1">
        <v>3960321</v>
      </c>
      <c r="N9" s="1">
        <v>3960321</v>
      </c>
      <c r="O9" s="1">
        <v>3960321</v>
      </c>
      <c r="P9" s="1">
        <v>3960321</v>
      </c>
      <c r="Q9" s="1">
        <v>3960321</v>
      </c>
      <c r="R9" s="1">
        <v>3960321</v>
      </c>
      <c r="S9" s="1">
        <v>3960321</v>
      </c>
      <c r="T9" s="1">
        <v>3960321</v>
      </c>
      <c r="U9" s="1">
        <v>3960321</v>
      </c>
      <c r="V9" s="1">
        <v>512767</v>
      </c>
      <c r="W9" s="1">
        <v>512767</v>
      </c>
      <c r="X9" s="1">
        <v>512767</v>
      </c>
      <c r="Y9" s="1">
        <v>482651</v>
      </c>
      <c r="Z9" s="1">
        <v>482651</v>
      </c>
      <c r="AA9" s="1">
        <v>482651</v>
      </c>
      <c r="AB9" s="1">
        <v>482651</v>
      </c>
      <c r="AC9" s="1">
        <v>482651</v>
      </c>
      <c r="AD9" s="1">
        <v>482651</v>
      </c>
      <c r="AE9" s="1" t="s">
        <v>820</v>
      </c>
      <c r="AF9" s="1" t="s">
        <v>820</v>
      </c>
      <c r="AG9" s="1" t="s">
        <v>820</v>
      </c>
      <c r="AH9" s="1" t="s">
        <v>820</v>
      </c>
      <c r="AI9" s="1" t="s">
        <v>820</v>
      </c>
      <c r="AJ9" s="1" t="s">
        <v>820</v>
      </c>
      <c r="AK9" s="1" t="s">
        <v>822</v>
      </c>
      <c r="AL9" s="1" t="s">
        <v>822</v>
      </c>
      <c r="AM9" s="1" t="s">
        <v>822</v>
      </c>
    </row>
    <row r="10" spans="1:39" ht="15.75" thickBot="1" x14ac:dyDescent="0.3">
      <c r="A10" s="3" t="s">
        <v>77</v>
      </c>
      <c r="B10" s="3" t="s">
        <v>133</v>
      </c>
      <c r="C10" s="4">
        <v>17.7</v>
      </c>
      <c r="D10" s="1">
        <v>1230018</v>
      </c>
      <c r="E10" s="2">
        <v>0.99</v>
      </c>
      <c r="F10" s="1">
        <v>17971147</v>
      </c>
      <c r="G10" s="1" t="s">
        <v>820</v>
      </c>
      <c r="H10" s="1" t="s">
        <v>820</v>
      </c>
      <c r="I10" s="1" t="s">
        <v>820</v>
      </c>
      <c r="J10" s="1" t="s">
        <v>820</v>
      </c>
      <c r="K10" s="1">
        <v>1217130</v>
      </c>
      <c r="L10" s="1">
        <v>1176205</v>
      </c>
      <c r="M10" s="1">
        <v>1176205</v>
      </c>
      <c r="N10" s="1">
        <v>1105993</v>
      </c>
      <c r="O10" s="1">
        <v>1106074</v>
      </c>
      <c r="P10" s="1">
        <v>1094212</v>
      </c>
      <c r="Q10" s="1">
        <v>1072256</v>
      </c>
      <c r="R10" s="1">
        <v>1072256</v>
      </c>
      <c r="S10" s="1">
        <v>1069040</v>
      </c>
      <c r="T10" s="1">
        <v>1054991</v>
      </c>
      <c r="U10" s="1">
        <v>806973</v>
      </c>
      <c r="V10" s="1">
        <v>732826</v>
      </c>
      <c r="W10" s="1">
        <v>703667</v>
      </c>
      <c r="X10" s="1">
        <v>665833</v>
      </c>
      <c r="Y10" s="1">
        <v>665833</v>
      </c>
      <c r="Z10" s="1">
        <v>647200</v>
      </c>
      <c r="AA10" s="1">
        <v>642587</v>
      </c>
      <c r="AB10" s="1">
        <v>642587</v>
      </c>
      <c r="AC10" s="1">
        <v>642587</v>
      </c>
      <c r="AD10" s="1">
        <v>642587</v>
      </c>
      <c r="AE10" s="1">
        <v>6996</v>
      </c>
      <c r="AF10" s="1">
        <v>6996</v>
      </c>
      <c r="AG10" s="1">
        <v>6996</v>
      </c>
      <c r="AH10" s="1">
        <v>6996</v>
      </c>
      <c r="AI10" s="1">
        <v>6996</v>
      </c>
      <c r="AJ10" s="1" t="s">
        <v>820</v>
      </c>
      <c r="AK10" s="1" t="s">
        <v>822</v>
      </c>
      <c r="AL10" s="1" t="s">
        <v>822</v>
      </c>
      <c r="AM10" s="1" t="s">
        <v>822</v>
      </c>
    </row>
    <row r="11" spans="1:39" ht="15.75" thickBot="1" x14ac:dyDescent="0.3">
      <c r="A11" s="3" t="s">
        <v>77</v>
      </c>
      <c r="B11" s="3" t="s">
        <v>132</v>
      </c>
      <c r="C11" s="4">
        <v>13.5</v>
      </c>
      <c r="D11" s="1">
        <v>1195630</v>
      </c>
      <c r="E11" s="2">
        <v>1</v>
      </c>
      <c r="F11" s="1">
        <v>14888614</v>
      </c>
      <c r="G11" s="1" t="s">
        <v>820</v>
      </c>
      <c r="H11" s="1" t="s">
        <v>820</v>
      </c>
      <c r="I11" s="1" t="s">
        <v>820</v>
      </c>
      <c r="J11" s="1" t="s">
        <v>820</v>
      </c>
      <c r="K11" s="1">
        <v>1193276</v>
      </c>
      <c r="L11" s="1">
        <v>1182023</v>
      </c>
      <c r="M11" s="1">
        <v>1161753</v>
      </c>
      <c r="N11" s="1">
        <v>1112779</v>
      </c>
      <c r="O11" s="1">
        <v>1112779</v>
      </c>
      <c r="P11" s="1">
        <v>1088485</v>
      </c>
      <c r="Q11" s="1">
        <v>800606</v>
      </c>
      <c r="R11" s="1">
        <v>800785</v>
      </c>
      <c r="S11" s="1">
        <v>800788</v>
      </c>
      <c r="T11" s="1">
        <v>800789</v>
      </c>
      <c r="U11" s="1">
        <v>747213</v>
      </c>
      <c r="V11" s="1">
        <v>701460</v>
      </c>
      <c r="W11" s="1">
        <v>630916</v>
      </c>
      <c r="X11" s="1">
        <v>629769</v>
      </c>
      <c r="Y11" s="1">
        <v>629673</v>
      </c>
      <c r="Z11" s="1">
        <v>330151</v>
      </c>
      <c r="AA11" s="1">
        <v>291343</v>
      </c>
      <c r="AB11" s="1">
        <v>291343</v>
      </c>
      <c r="AC11" s="1">
        <v>291343</v>
      </c>
      <c r="AD11" s="1">
        <v>291343</v>
      </c>
      <c r="AE11" s="1" t="s">
        <v>820</v>
      </c>
      <c r="AF11" s="1" t="s">
        <v>820</v>
      </c>
      <c r="AG11" s="1" t="s">
        <v>820</v>
      </c>
      <c r="AH11" s="1" t="s">
        <v>820</v>
      </c>
      <c r="AI11" s="1" t="s">
        <v>820</v>
      </c>
      <c r="AJ11" s="1" t="s">
        <v>820</v>
      </c>
      <c r="AK11" s="1" t="s">
        <v>822</v>
      </c>
      <c r="AL11" s="1" t="s">
        <v>822</v>
      </c>
      <c r="AM11" s="1" t="s">
        <v>822</v>
      </c>
    </row>
    <row r="12" spans="1:39" ht="15.75" thickBot="1" x14ac:dyDescent="0.3">
      <c r="A12" s="3" t="s">
        <v>77</v>
      </c>
      <c r="B12" s="3" t="s">
        <v>131</v>
      </c>
      <c r="C12" s="4">
        <v>15.8</v>
      </c>
      <c r="D12" s="1">
        <v>1058182</v>
      </c>
      <c r="E12" s="2">
        <v>1</v>
      </c>
      <c r="F12" s="1">
        <v>16770571</v>
      </c>
      <c r="G12" s="1" t="s">
        <v>820</v>
      </c>
      <c r="H12" s="1" t="s">
        <v>820</v>
      </c>
      <c r="I12" s="1" t="s">
        <v>820</v>
      </c>
      <c r="J12" s="1" t="s">
        <v>820</v>
      </c>
      <c r="K12" s="1">
        <v>1058182</v>
      </c>
      <c r="L12" s="1">
        <v>1058182</v>
      </c>
      <c r="M12" s="1">
        <v>973797</v>
      </c>
      <c r="N12" s="1">
        <v>973797</v>
      </c>
      <c r="O12" s="1">
        <v>973797</v>
      </c>
      <c r="P12" s="1">
        <v>973797</v>
      </c>
      <c r="Q12" s="1">
        <v>973797</v>
      </c>
      <c r="R12" s="1">
        <v>973797</v>
      </c>
      <c r="S12" s="1">
        <v>973797</v>
      </c>
      <c r="T12" s="1">
        <v>973797</v>
      </c>
      <c r="U12" s="1">
        <v>689437</v>
      </c>
      <c r="V12" s="1">
        <v>689437</v>
      </c>
      <c r="W12" s="1">
        <v>689437</v>
      </c>
      <c r="X12" s="1">
        <v>689437</v>
      </c>
      <c r="Y12" s="1">
        <v>689437</v>
      </c>
      <c r="Z12" s="1">
        <v>683330</v>
      </c>
      <c r="AA12" s="1">
        <v>683330</v>
      </c>
      <c r="AB12" s="1">
        <v>683330</v>
      </c>
      <c r="AC12" s="1">
        <v>683330</v>
      </c>
      <c r="AD12" s="1">
        <v>683330</v>
      </c>
      <c r="AE12" s="1" t="s">
        <v>820</v>
      </c>
      <c r="AF12" s="1" t="s">
        <v>820</v>
      </c>
      <c r="AG12" s="1" t="s">
        <v>820</v>
      </c>
      <c r="AH12" s="1" t="s">
        <v>820</v>
      </c>
      <c r="AI12" s="1" t="s">
        <v>820</v>
      </c>
      <c r="AJ12" s="1" t="s">
        <v>820</v>
      </c>
      <c r="AK12" s="1" t="s">
        <v>822</v>
      </c>
      <c r="AL12" s="1" t="s">
        <v>822</v>
      </c>
      <c r="AM12" s="1" t="s">
        <v>822</v>
      </c>
    </row>
    <row r="13" spans="1:39" ht="15.75" thickBot="1" x14ac:dyDescent="0.3">
      <c r="A13" s="3" t="s">
        <v>77</v>
      </c>
      <c r="B13" s="3" t="s">
        <v>134</v>
      </c>
      <c r="C13" s="4">
        <v>11.2</v>
      </c>
      <c r="D13" s="1">
        <v>133986</v>
      </c>
      <c r="E13" s="2">
        <v>0.9</v>
      </c>
      <c r="F13" s="1">
        <v>1354165</v>
      </c>
      <c r="G13" s="1" t="s">
        <v>820</v>
      </c>
      <c r="H13" s="1" t="s">
        <v>820</v>
      </c>
      <c r="I13" s="1" t="s">
        <v>820</v>
      </c>
      <c r="J13" s="1" t="s">
        <v>820</v>
      </c>
      <c r="K13" s="1">
        <v>120516</v>
      </c>
      <c r="L13" s="1">
        <v>120516</v>
      </c>
      <c r="M13" s="1">
        <v>120516</v>
      </c>
      <c r="N13" s="1">
        <v>120516</v>
      </c>
      <c r="O13" s="1">
        <v>120516</v>
      </c>
      <c r="P13" s="1">
        <v>120516</v>
      </c>
      <c r="Q13" s="1">
        <v>120524</v>
      </c>
      <c r="R13" s="1">
        <v>120524</v>
      </c>
      <c r="S13" s="1">
        <v>120524</v>
      </c>
      <c r="T13" s="1">
        <v>120524</v>
      </c>
      <c r="U13" s="1">
        <v>120524</v>
      </c>
      <c r="V13" s="1">
        <v>3161</v>
      </c>
      <c r="W13" s="1">
        <v>3161</v>
      </c>
      <c r="X13" s="1">
        <v>3161</v>
      </c>
      <c r="Y13" s="1">
        <v>3161</v>
      </c>
      <c r="Z13" s="1">
        <v>3161</v>
      </c>
      <c r="AA13" s="1">
        <v>3161</v>
      </c>
      <c r="AB13" s="1">
        <v>3161</v>
      </c>
      <c r="AC13" s="1">
        <v>3161</v>
      </c>
      <c r="AD13" s="1">
        <v>3161</v>
      </c>
      <c r="AE13" s="1" t="s">
        <v>820</v>
      </c>
      <c r="AF13" s="1" t="s">
        <v>820</v>
      </c>
      <c r="AG13" s="1" t="s">
        <v>820</v>
      </c>
      <c r="AH13" s="1" t="s">
        <v>820</v>
      </c>
      <c r="AI13" s="1" t="s">
        <v>820</v>
      </c>
      <c r="AJ13" s="1" t="s">
        <v>820</v>
      </c>
      <c r="AK13" s="1" t="s">
        <v>822</v>
      </c>
      <c r="AL13" s="1" t="s">
        <v>822</v>
      </c>
      <c r="AM13" s="1" t="s">
        <v>822</v>
      </c>
    </row>
    <row r="14" spans="1:39" ht="15.75" thickBot="1" x14ac:dyDescent="0.3">
      <c r="A14" s="3" t="s">
        <v>77</v>
      </c>
      <c r="B14" s="3" t="s">
        <v>135</v>
      </c>
      <c r="C14" s="4">
        <v>15.5</v>
      </c>
      <c r="D14" s="1">
        <v>44278</v>
      </c>
      <c r="E14" s="2">
        <v>1</v>
      </c>
      <c r="F14" s="1">
        <v>684539</v>
      </c>
      <c r="G14" s="1" t="s">
        <v>820</v>
      </c>
      <c r="H14" s="1" t="s">
        <v>820</v>
      </c>
      <c r="I14" s="1" t="s">
        <v>820</v>
      </c>
      <c r="J14" s="1" t="s">
        <v>820</v>
      </c>
      <c r="K14" s="1">
        <v>44278</v>
      </c>
      <c r="L14" s="1">
        <v>44278</v>
      </c>
      <c r="M14" s="1">
        <v>44278</v>
      </c>
      <c r="N14" s="1">
        <v>44278</v>
      </c>
      <c r="O14" s="1">
        <v>44278</v>
      </c>
      <c r="P14" s="1">
        <v>44278</v>
      </c>
      <c r="Q14" s="1">
        <v>44278</v>
      </c>
      <c r="R14" s="1">
        <v>44278</v>
      </c>
      <c r="S14" s="1">
        <v>44278</v>
      </c>
      <c r="T14" s="1">
        <v>42969</v>
      </c>
      <c r="U14" s="1">
        <v>33601</v>
      </c>
      <c r="V14" s="1">
        <v>31462</v>
      </c>
      <c r="W14" s="1">
        <v>31462</v>
      </c>
      <c r="X14" s="1">
        <v>31231</v>
      </c>
      <c r="Y14" s="1">
        <v>31157</v>
      </c>
      <c r="Z14" s="1">
        <v>17641</v>
      </c>
      <c r="AA14" s="1">
        <v>17009</v>
      </c>
      <c r="AB14" s="1">
        <v>17009</v>
      </c>
      <c r="AC14" s="1">
        <v>17009</v>
      </c>
      <c r="AD14" s="1">
        <v>10591</v>
      </c>
      <c r="AE14" s="1">
        <v>3909</v>
      </c>
      <c r="AF14" s="1">
        <v>991</v>
      </c>
      <c r="AG14" s="1" t="s">
        <v>820</v>
      </c>
      <c r="AH14" s="1" t="s">
        <v>820</v>
      </c>
      <c r="AI14" s="1" t="s">
        <v>820</v>
      </c>
      <c r="AJ14" s="1" t="s">
        <v>820</v>
      </c>
      <c r="AK14" s="1" t="s">
        <v>822</v>
      </c>
      <c r="AL14" s="1" t="s">
        <v>822</v>
      </c>
      <c r="AM14" s="1" t="s">
        <v>822</v>
      </c>
    </row>
    <row r="15" spans="1:39" ht="15.75" thickBot="1" x14ac:dyDescent="0.3">
      <c r="A15" s="3" t="s">
        <v>77</v>
      </c>
      <c r="B15" s="3" t="s">
        <v>137</v>
      </c>
      <c r="C15" s="4"/>
      <c r="D15" s="1" t="s">
        <v>823</v>
      </c>
      <c r="E15" s="2"/>
      <c r="F15" s="1" t="s">
        <v>824</v>
      </c>
      <c r="G15" s="1" t="s">
        <v>820</v>
      </c>
      <c r="H15" s="1" t="s">
        <v>820</v>
      </c>
      <c r="I15" s="1" t="s">
        <v>820</v>
      </c>
      <c r="J15" s="1" t="s">
        <v>820</v>
      </c>
      <c r="K15" s="1" t="s">
        <v>820</v>
      </c>
      <c r="L15" s="1" t="s">
        <v>820</v>
      </c>
      <c r="M15" s="1" t="s">
        <v>820</v>
      </c>
      <c r="N15" s="1" t="s">
        <v>820</v>
      </c>
      <c r="O15" s="1" t="s">
        <v>820</v>
      </c>
      <c r="P15" s="1" t="s">
        <v>820</v>
      </c>
      <c r="Q15" s="1" t="s">
        <v>820</v>
      </c>
      <c r="R15" s="1" t="s">
        <v>820</v>
      </c>
      <c r="S15" s="1" t="s">
        <v>820</v>
      </c>
      <c r="T15" s="1" t="s">
        <v>820</v>
      </c>
      <c r="U15" s="1" t="s">
        <v>820</v>
      </c>
      <c r="V15" s="1" t="s">
        <v>820</v>
      </c>
      <c r="W15" s="1" t="s">
        <v>820</v>
      </c>
      <c r="X15" s="1" t="s">
        <v>820</v>
      </c>
      <c r="Y15" s="1" t="s">
        <v>820</v>
      </c>
      <c r="Z15" s="1" t="s">
        <v>820</v>
      </c>
      <c r="AA15" s="1" t="s">
        <v>820</v>
      </c>
      <c r="AB15" s="1" t="s">
        <v>820</v>
      </c>
      <c r="AC15" s="1" t="s">
        <v>820</v>
      </c>
      <c r="AD15" s="1" t="s">
        <v>820</v>
      </c>
      <c r="AE15" s="1" t="s">
        <v>820</v>
      </c>
      <c r="AF15" s="1" t="s">
        <v>820</v>
      </c>
      <c r="AG15" s="1" t="s">
        <v>820</v>
      </c>
      <c r="AH15" s="1" t="s">
        <v>820</v>
      </c>
      <c r="AI15" s="1" t="s">
        <v>820</v>
      </c>
      <c r="AJ15" s="1" t="s">
        <v>820</v>
      </c>
      <c r="AK15" s="1" t="s">
        <v>822</v>
      </c>
      <c r="AL15" s="1" t="s">
        <v>822</v>
      </c>
      <c r="AM15" s="1" t="s">
        <v>822</v>
      </c>
    </row>
    <row r="16" spans="1:39" ht="15.75" thickBot="1" x14ac:dyDescent="0.3">
      <c r="A16" s="3" t="s">
        <v>77</v>
      </c>
      <c r="B16" s="3" t="s">
        <v>136</v>
      </c>
      <c r="C16" s="4"/>
      <c r="D16" s="1" t="s">
        <v>823</v>
      </c>
      <c r="E16" s="2"/>
      <c r="F16" s="1" t="s">
        <v>824</v>
      </c>
      <c r="G16" s="1" t="s">
        <v>820</v>
      </c>
      <c r="H16" s="1" t="s">
        <v>820</v>
      </c>
      <c r="I16" s="1" t="s">
        <v>820</v>
      </c>
      <c r="J16" s="1" t="s">
        <v>820</v>
      </c>
      <c r="K16" s="1" t="s">
        <v>820</v>
      </c>
      <c r="L16" s="1" t="s">
        <v>820</v>
      </c>
      <c r="M16" s="1" t="s">
        <v>820</v>
      </c>
      <c r="N16" s="1" t="s">
        <v>820</v>
      </c>
      <c r="O16" s="1" t="s">
        <v>820</v>
      </c>
      <c r="P16" s="1" t="s">
        <v>820</v>
      </c>
      <c r="Q16" s="1" t="s">
        <v>820</v>
      </c>
      <c r="R16" s="1" t="s">
        <v>820</v>
      </c>
      <c r="S16" s="1" t="s">
        <v>820</v>
      </c>
      <c r="T16" s="1" t="s">
        <v>820</v>
      </c>
      <c r="U16" s="1" t="s">
        <v>820</v>
      </c>
      <c r="V16" s="1" t="s">
        <v>820</v>
      </c>
      <c r="W16" s="1" t="s">
        <v>820</v>
      </c>
      <c r="X16" s="1" t="s">
        <v>820</v>
      </c>
      <c r="Y16" s="1" t="s">
        <v>820</v>
      </c>
      <c r="Z16" s="1" t="s">
        <v>820</v>
      </c>
      <c r="AA16" s="1" t="s">
        <v>820</v>
      </c>
      <c r="AB16" s="1" t="s">
        <v>820</v>
      </c>
      <c r="AC16" s="1" t="s">
        <v>820</v>
      </c>
      <c r="AD16" s="1" t="s">
        <v>820</v>
      </c>
      <c r="AE16" s="1" t="s">
        <v>820</v>
      </c>
      <c r="AF16" s="1" t="s">
        <v>820</v>
      </c>
      <c r="AG16" s="1" t="s">
        <v>820</v>
      </c>
      <c r="AH16" s="1" t="s">
        <v>820</v>
      </c>
      <c r="AI16" s="1" t="s">
        <v>820</v>
      </c>
      <c r="AJ16" s="1" t="s">
        <v>820</v>
      </c>
      <c r="AK16" s="1" t="s">
        <v>822</v>
      </c>
      <c r="AL16" s="1" t="s">
        <v>822</v>
      </c>
      <c r="AM16" s="1" t="s">
        <v>822</v>
      </c>
    </row>
    <row r="17" spans="1:39" ht="15.75" thickBot="1" x14ac:dyDescent="0.3">
      <c r="A17" s="3" t="s">
        <v>78</v>
      </c>
      <c r="B17" s="3" t="s">
        <v>138</v>
      </c>
      <c r="C17" s="4"/>
      <c r="D17" s="1" t="s">
        <v>823</v>
      </c>
      <c r="E17" s="2"/>
      <c r="F17" s="1" t="s">
        <v>824</v>
      </c>
      <c r="G17" s="1" t="s">
        <v>820</v>
      </c>
      <c r="H17" s="1" t="s">
        <v>820</v>
      </c>
      <c r="I17" s="1" t="s">
        <v>820</v>
      </c>
      <c r="J17" s="1" t="s">
        <v>820</v>
      </c>
      <c r="K17" s="1" t="s">
        <v>820</v>
      </c>
      <c r="L17" s="1" t="s">
        <v>820</v>
      </c>
      <c r="M17" s="1" t="s">
        <v>820</v>
      </c>
      <c r="N17" s="1" t="s">
        <v>820</v>
      </c>
      <c r="O17" s="1" t="s">
        <v>820</v>
      </c>
      <c r="P17" s="1" t="s">
        <v>820</v>
      </c>
      <c r="Q17" s="1" t="s">
        <v>820</v>
      </c>
      <c r="R17" s="1" t="s">
        <v>820</v>
      </c>
      <c r="S17" s="1" t="s">
        <v>820</v>
      </c>
      <c r="T17" s="1" t="s">
        <v>820</v>
      </c>
      <c r="U17" s="1" t="s">
        <v>820</v>
      </c>
      <c r="V17" s="1" t="s">
        <v>820</v>
      </c>
      <c r="W17" s="1" t="s">
        <v>820</v>
      </c>
      <c r="X17" s="1" t="s">
        <v>820</v>
      </c>
      <c r="Y17" s="1" t="s">
        <v>820</v>
      </c>
      <c r="Z17" s="1" t="s">
        <v>820</v>
      </c>
      <c r="AA17" s="1" t="s">
        <v>820</v>
      </c>
      <c r="AB17" s="1" t="s">
        <v>820</v>
      </c>
      <c r="AC17" s="1" t="s">
        <v>820</v>
      </c>
      <c r="AD17" s="1" t="s">
        <v>820</v>
      </c>
      <c r="AE17" s="1" t="s">
        <v>820</v>
      </c>
      <c r="AF17" s="1" t="s">
        <v>820</v>
      </c>
      <c r="AG17" s="1" t="s">
        <v>820</v>
      </c>
      <c r="AH17" s="1" t="s">
        <v>820</v>
      </c>
      <c r="AI17" s="1" t="s">
        <v>820</v>
      </c>
      <c r="AJ17" s="1" t="s">
        <v>820</v>
      </c>
      <c r="AK17" s="1" t="s">
        <v>822</v>
      </c>
      <c r="AL17" s="1" t="s">
        <v>822</v>
      </c>
      <c r="AM17" s="1" t="s">
        <v>822</v>
      </c>
    </row>
    <row r="18" spans="1:39" s="147" customFormat="1" ht="15.75" thickBot="1" x14ac:dyDescent="0.3">
      <c r="A18" s="3" t="s">
        <v>78</v>
      </c>
      <c r="B18" s="3" t="s">
        <v>139</v>
      </c>
      <c r="C18" s="4"/>
      <c r="D18" s="1"/>
      <c r="E18" s="2"/>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row>
    <row r="19" spans="1:39" ht="15.75" thickBot="1" x14ac:dyDescent="0.3">
      <c r="A19" s="3" t="s">
        <v>78</v>
      </c>
      <c r="B19" s="3" t="s">
        <v>140</v>
      </c>
      <c r="C19" s="4">
        <v>15</v>
      </c>
      <c r="D19" s="1">
        <v>-9</v>
      </c>
      <c r="E19" s="2">
        <v>0.8</v>
      </c>
      <c r="F19" s="1">
        <v>-104</v>
      </c>
      <c r="G19" s="1" t="s">
        <v>820</v>
      </c>
      <c r="H19" s="1" t="s">
        <v>820</v>
      </c>
      <c r="I19" s="1" t="s">
        <v>820</v>
      </c>
      <c r="J19" s="1" t="s">
        <v>820</v>
      </c>
      <c r="K19" s="1">
        <v>-7</v>
      </c>
      <c r="L19" s="1">
        <v>-7</v>
      </c>
      <c r="M19" s="1">
        <v>-7</v>
      </c>
      <c r="N19" s="1">
        <v>-7</v>
      </c>
      <c r="O19" s="1">
        <v>-7</v>
      </c>
      <c r="P19" s="1">
        <v>-7</v>
      </c>
      <c r="Q19" s="1">
        <v>-7</v>
      </c>
      <c r="R19" s="1">
        <v>-7</v>
      </c>
      <c r="S19" s="1">
        <v>-7</v>
      </c>
      <c r="T19" s="1">
        <v>-7</v>
      </c>
      <c r="U19" s="1">
        <v>-7</v>
      </c>
      <c r="V19" s="1">
        <v>-7</v>
      </c>
      <c r="W19" s="1">
        <v>-7</v>
      </c>
      <c r="X19" s="1">
        <v>-7</v>
      </c>
      <c r="Y19" s="1">
        <v>-7</v>
      </c>
      <c r="Z19" s="1" t="s">
        <v>820</v>
      </c>
      <c r="AA19" s="1" t="s">
        <v>820</v>
      </c>
      <c r="AB19" s="1" t="s">
        <v>820</v>
      </c>
      <c r="AC19" s="1" t="s">
        <v>820</v>
      </c>
      <c r="AD19" s="1" t="s">
        <v>820</v>
      </c>
      <c r="AE19" s="1" t="s">
        <v>820</v>
      </c>
      <c r="AF19" s="1" t="s">
        <v>820</v>
      </c>
      <c r="AG19" s="1" t="s">
        <v>820</v>
      </c>
      <c r="AH19" s="1" t="s">
        <v>820</v>
      </c>
      <c r="AI19" s="1" t="s">
        <v>820</v>
      </c>
      <c r="AJ19" s="1" t="s">
        <v>820</v>
      </c>
      <c r="AK19" s="1" t="s">
        <v>822</v>
      </c>
      <c r="AL19" s="1" t="s">
        <v>822</v>
      </c>
      <c r="AM19" s="1" t="s">
        <v>822</v>
      </c>
    </row>
    <row r="20" spans="1:39" ht="15.75" thickBot="1" x14ac:dyDescent="0.3">
      <c r="A20" s="3" t="s">
        <v>79</v>
      </c>
      <c r="B20" s="3" t="s">
        <v>141</v>
      </c>
      <c r="C20" s="4"/>
      <c r="D20" s="1" t="s">
        <v>823</v>
      </c>
      <c r="E20" s="2"/>
      <c r="F20" s="1" t="s">
        <v>824</v>
      </c>
      <c r="G20" s="1" t="s">
        <v>820</v>
      </c>
      <c r="H20" s="1" t="s">
        <v>820</v>
      </c>
      <c r="I20" s="1" t="s">
        <v>820</v>
      </c>
      <c r="J20" s="1" t="s">
        <v>820</v>
      </c>
      <c r="K20" s="1" t="s">
        <v>820</v>
      </c>
      <c r="L20" s="1" t="s">
        <v>820</v>
      </c>
      <c r="M20" s="1" t="s">
        <v>820</v>
      </c>
      <c r="N20" s="1" t="s">
        <v>820</v>
      </c>
      <c r="O20" s="1" t="s">
        <v>820</v>
      </c>
      <c r="P20" s="1" t="s">
        <v>820</v>
      </c>
      <c r="Q20" s="1" t="s">
        <v>820</v>
      </c>
      <c r="R20" s="1" t="s">
        <v>820</v>
      </c>
      <c r="S20" s="1" t="s">
        <v>820</v>
      </c>
      <c r="T20" s="1" t="s">
        <v>820</v>
      </c>
      <c r="U20" s="1" t="s">
        <v>820</v>
      </c>
      <c r="V20" s="1" t="s">
        <v>820</v>
      </c>
      <c r="W20" s="1" t="s">
        <v>820</v>
      </c>
      <c r="X20" s="1" t="s">
        <v>820</v>
      </c>
      <c r="Y20" s="1" t="s">
        <v>820</v>
      </c>
      <c r="Z20" s="1" t="s">
        <v>820</v>
      </c>
      <c r="AA20" s="1" t="s">
        <v>820</v>
      </c>
      <c r="AB20" s="1" t="s">
        <v>820</v>
      </c>
      <c r="AC20" s="1" t="s">
        <v>820</v>
      </c>
      <c r="AD20" s="1" t="s">
        <v>820</v>
      </c>
      <c r="AE20" s="1" t="s">
        <v>820</v>
      </c>
      <c r="AF20" s="1" t="s">
        <v>820</v>
      </c>
      <c r="AG20" s="1" t="s">
        <v>820</v>
      </c>
      <c r="AH20" s="1" t="s">
        <v>820</v>
      </c>
      <c r="AI20" s="1" t="s">
        <v>820</v>
      </c>
      <c r="AJ20" s="1" t="s">
        <v>820</v>
      </c>
      <c r="AK20" s="1" t="s">
        <v>822</v>
      </c>
      <c r="AL20" s="1" t="s">
        <v>822</v>
      </c>
      <c r="AM20" s="1" t="s">
        <v>822</v>
      </c>
    </row>
    <row r="21" spans="1:39" ht="15.75" thickBot="1" x14ac:dyDescent="0.3">
      <c r="A21" s="3" t="s">
        <v>80</v>
      </c>
      <c r="B21" s="3" t="s">
        <v>80</v>
      </c>
      <c r="C21" s="4"/>
      <c r="D21" s="1" t="s">
        <v>823</v>
      </c>
      <c r="E21" s="2"/>
      <c r="F21" s="1" t="s">
        <v>824</v>
      </c>
      <c r="G21" s="1" t="s">
        <v>820</v>
      </c>
      <c r="H21" s="1" t="s">
        <v>820</v>
      </c>
      <c r="I21" s="1" t="s">
        <v>820</v>
      </c>
      <c r="J21" s="1" t="s">
        <v>820</v>
      </c>
      <c r="K21" s="1" t="s">
        <v>820</v>
      </c>
      <c r="L21" s="1" t="s">
        <v>820</v>
      </c>
      <c r="M21" s="1" t="s">
        <v>820</v>
      </c>
      <c r="N21" s="1" t="s">
        <v>820</v>
      </c>
      <c r="O21" s="1" t="s">
        <v>820</v>
      </c>
      <c r="P21" s="1" t="s">
        <v>820</v>
      </c>
      <c r="Q21" s="1" t="s">
        <v>820</v>
      </c>
      <c r="R21" s="1" t="s">
        <v>820</v>
      </c>
      <c r="S21" s="1" t="s">
        <v>820</v>
      </c>
      <c r="T21" s="1" t="s">
        <v>820</v>
      </c>
      <c r="U21" s="1" t="s">
        <v>820</v>
      </c>
      <c r="V21" s="1" t="s">
        <v>820</v>
      </c>
      <c r="W21" s="1" t="s">
        <v>820</v>
      </c>
      <c r="X21" s="1" t="s">
        <v>820</v>
      </c>
      <c r="Y21" s="1" t="s">
        <v>820</v>
      </c>
      <c r="Z21" s="1" t="s">
        <v>820</v>
      </c>
      <c r="AA21" s="1" t="s">
        <v>820</v>
      </c>
      <c r="AB21" s="1" t="s">
        <v>820</v>
      </c>
      <c r="AC21" s="1" t="s">
        <v>820</v>
      </c>
      <c r="AD21" s="1" t="s">
        <v>820</v>
      </c>
      <c r="AE21" s="1" t="s">
        <v>820</v>
      </c>
      <c r="AF21" s="1" t="s">
        <v>820</v>
      </c>
      <c r="AG21" s="1" t="s">
        <v>820</v>
      </c>
      <c r="AH21" s="1" t="s">
        <v>820</v>
      </c>
      <c r="AI21" s="1" t="s">
        <v>820</v>
      </c>
      <c r="AJ21" s="1" t="s">
        <v>820</v>
      </c>
      <c r="AK21" s="1" t="s">
        <v>822</v>
      </c>
      <c r="AL21" s="1" t="s">
        <v>822</v>
      </c>
      <c r="AM21" s="1" t="s">
        <v>822</v>
      </c>
    </row>
    <row r="22" spans="1:39" ht="15.75" thickBot="1" x14ac:dyDescent="0.3">
      <c r="A22" s="5" t="s">
        <v>151</v>
      </c>
      <c r="B22" s="5"/>
      <c r="C22" s="11"/>
      <c r="D22" s="8">
        <v>10319624</v>
      </c>
      <c r="E22" s="14">
        <v>0.97</v>
      </c>
      <c r="F22" s="8">
        <v>131235057</v>
      </c>
      <c r="G22" s="8" t="s">
        <v>820</v>
      </c>
      <c r="H22" s="8" t="s">
        <v>820</v>
      </c>
      <c r="I22" s="8" t="s">
        <v>820</v>
      </c>
      <c r="J22" s="8" t="s">
        <v>820</v>
      </c>
      <c r="K22" s="8">
        <v>10060083</v>
      </c>
      <c r="L22" s="8">
        <v>10007905</v>
      </c>
      <c r="M22" s="8">
        <v>9885871</v>
      </c>
      <c r="N22" s="8">
        <v>9766684</v>
      </c>
      <c r="O22" s="8">
        <v>9759855</v>
      </c>
      <c r="P22" s="8">
        <v>9694131</v>
      </c>
      <c r="Q22" s="8">
        <v>9384304</v>
      </c>
      <c r="R22" s="8">
        <v>9382992</v>
      </c>
      <c r="S22" s="8">
        <v>9302993</v>
      </c>
      <c r="T22" s="8">
        <v>9174692</v>
      </c>
      <c r="U22" s="8">
        <v>7934454</v>
      </c>
      <c r="V22" s="8">
        <v>4090095</v>
      </c>
      <c r="W22" s="8">
        <v>3990391</v>
      </c>
      <c r="X22" s="8">
        <v>3941783</v>
      </c>
      <c r="Y22" s="8">
        <v>3911497</v>
      </c>
      <c r="Z22" s="8">
        <v>2220283</v>
      </c>
      <c r="AA22" s="8">
        <v>2176230</v>
      </c>
      <c r="AB22" s="8">
        <v>2173816</v>
      </c>
      <c r="AC22" s="8">
        <v>2172206</v>
      </c>
      <c r="AD22" s="8">
        <v>2165788</v>
      </c>
      <c r="AE22" s="8">
        <v>10905</v>
      </c>
      <c r="AF22" s="8">
        <v>7986</v>
      </c>
      <c r="AG22" s="8">
        <v>6996</v>
      </c>
      <c r="AH22" s="8">
        <v>6996</v>
      </c>
      <c r="AI22" s="8">
        <v>6996</v>
      </c>
      <c r="AJ22" s="8" t="s">
        <v>820</v>
      </c>
      <c r="AK22" s="8" t="s">
        <v>822</v>
      </c>
      <c r="AL22" s="8" t="s">
        <v>822</v>
      </c>
      <c r="AM22" s="8" t="s">
        <v>822</v>
      </c>
    </row>
    <row r="23" spans="1:39" ht="15.75" thickBot="1" x14ac:dyDescent="0.3">
      <c r="A23" s="6" t="s">
        <v>152</v>
      </c>
      <c r="B23" s="6"/>
      <c r="C23" s="12"/>
      <c r="D23" s="9">
        <v>302468176</v>
      </c>
      <c r="E23" s="15">
        <v>0.97</v>
      </c>
      <c r="F23" s="9">
        <v>3846499519</v>
      </c>
      <c r="G23" s="9" t="s">
        <v>820</v>
      </c>
      <c r="H23" s="9" t="s">
        <v>820</v>
      </c>
      <c r="I23" s="9" t="s">
        <v>820</v>
      </c>
      <c r="J23" s="9" t="s">
        <v>820</v>
      </c>
      <c r="K23" s="9">
        <v>294861028</v>
      </c>
      <c r="L23" s="9">
        <v>293331683</v>
      </c>
      <c r="M23" s="9">
        <v>289754867</v>
      </c>
      <c r="N23" s="9">
        <v>286261507</v>
      </c>
      <c r="O23" s="9">
        <v>286061351</v>
      </c>
      <c r="P23" s="9">
        <v>284134984</v>
      </c>
      <c r="Q23" s="9">
        <v>275053939</v>
      </c>
      <c r="R23" s="9">
        <v>275015497</v>
      </c>
      <c r="S23" s="9">
        <v>272670725</v>
      </c>
      <c r="T23" s="9">
        <v>268910211</v>
      </c>
      <c r="U23" s="9">
        <v>232558839</v>
      </c>
      <c r="V23" s="9">
        <v>119880683</v>
      </c>
      <c r="W23" s="9">
        <v>116958361</v>
      </c>
      <c r="X23" s="9">
        <v>115533664</v>
      </c>
      <c r="Y23" s="9">
        <v>114645980</v>
      </c>
      <c r="Z23" s="9">
        <v>65076482</v>
      </c>
      <c r="AA23" s="9">
        <v>63785290</v>
      </c>
      <c r="AB23" s="9">
        <v>63714533</v>
      </c>
      <c r="AC23" s="9">
        <v>63667362</v>
      </c>
      <c r="AD23" s="9">
        <v>63479246</v>
      </c>
      <c r="AE23" s="9">
        <v>319622</v>
      </c>
      <c r="AF23" s="9">
        <v>234078</v>
      </c>
      <c r="AG23" s="9">
        <v>205045</v>
      </c>
      <c r="AH23" s="9">
        <v>205045</v>
      </c>
      <c r="AI23" s="9">
        <v>205045</v>
      </c>
      <c r="AJ23" s="9" t="s">
        <v>820</v>
      </c>
      <c r="AK23" s="9" t="s">
        <v>822</v>
      </c>
      <c r="AL23" s="9" t="s">
        <v>822</v>
      </c>
      <c r="AM23" s="9" t="s">
        <v>822</v>
      </c>
    </row>
    <row r="24" spans="1:39" ht="15.75" thickBot="1" x14ac:dyDescent="0.3">
      <c r="A24" s="6" t="s">
        <v>153</v>
      </c>
      <c r="B24" s="6"/>
      <c r="C24" s="12"/>
      <c r="D24" s="9"/>
      <c r="E24" s="15"/>
      <c r="F24" s="9"/>
      <c r="G24" s="9">
        <v>216877650</v>
      </c>
      <c r="H24" s="9">
        <v>387368187</v>
      </c>
      <c r="I24" s="9">
        <v>664862938</v>
      </c>
      <c r="J24" s="9">
        <v>988871000</v>
      </c>
      <c r="K24" s="9">
        <v>985755043</v>
      </c>
      <c r="L24" s="9">
        <v>978571583</v>
      </c>
      <c r="M24" s="9">
        <v>972221380</v>
      </c>
      <c r="N24" s="9">
        <v>960384310</v>
      </c>
      <c r="O24" s="9">
        <v>952228470</v>
      </c>
      <c r="P24" s="9">
        <v>946753471</v>
      </c>
      <c r="Q24" s="9">
        <v>863519147</v>
      </c>
      <c r="R24" s="9">
        <v>828636302</v>
      </c>
      <c r="S24" s="9">
        <v>674948068</v>
      </c>
      <c r="T24" s="9">
        <v>544897147</v>
      </c>
      <c r="U24" s="9">
        <v>368127998</v>
      </c>
      <c r="V24" s="9">
        <v>304900313</v>
      </c>
      <c r="W24" s="9">
        <v>281614652</v>
      </c>
      <c r="X24" s="9">
        <v>156525937</v>
      </c>
      <c r="Y24" s="9">
        <v>85854005</v>
      </c>
      <c r="Z24" s="9">
        <v>84303044</v>
      </c>
      <c r="AA24" s="9">
        <v>79075629</v>
      </c>
      <c r="AB24" s="9">
        <v>65234279</v>
      </c>
      <c r="AC24" s="9">
        <v>54812890</v>
      </c>
      <c r="AD24" s="9">
        <v>16768909</v>
      </c>
      <c r="AE24" s="9">
        <v>16510558</v>
      </c>
      <c r="AF24" s="9">
        <v>10180412</v>
      </c>
      <c r="AG24" s="9">
        <v>7198910</v>
      </c>
      <c r="AH24" s="9">
        <v>4284607</v>
      </c>
      <c r="AI24" s="9" t="s">
        <v>820</v>
      </c>
      <c r="AJ24" s="9" t="s">
        <v>820</v>
      </c>
      <c r="AK24" s="9" t="s">
        <v>822</v>
      </c>
      <c r="AL24" s="9" t="s">
        <v>822</v>
      </c>
      <c r="AM24" s="9" t="s">
        <v>822</v>
      </c>
    </row>
    <row r="25" spans="1:39" ht="15.75" thickBot="1" x14ac:dyDescent="0.3">
      <c r="A25" s="6" t="s">
        <v>154</v>
      </c>
      <c r="B25" s="6"/>
      <c r="C25" s="12"/>
      <c r="D25" s="9"/>
      <c r="E25" s="15"/>
      <c r="F25" s="9"/>
      <c r="G25" s="9" t="s">
        <v>820</v>
      </c>
      <c r="H25" s="9" t="s">
        <v>820</v>
      </c>
      <c r="I25" s="9" t="s">
        <v>820</v>
      </c>
      <c r="J25" s="9" t="s">
        <v>820</v>
      </c>
      <c r="K25" s="9">
        <v>3115957</v>
      </c>
      <c r="L25" s="9">
        <v>7183460</v>
      </c>
      <c r="M25" s="9">
        <v>6350203</v>
      </c>
      <c r="N25" s="9">
        <v>11837070</v>
      </c>
      <c r="O25" s="9">
        <v>8155840</v>
      </c>
      <c r="P25" s="9">
        <v>5474999</v>
      </c>
      <c r="Q25" s="9">
        <v>83234324</v>
      </c>
      <c r="R25" s="9">
        <v>34882846</v>
      </c>
      <c r="S25" s="9">
        <v>153688234</v>
      </c>
      <c r="T25" s="9">
        <v>130050921</v>
      </c>
      <c r="U25" s="9">
        <v>176769149</v>
      </c>
      <c r="V25" s="9">
        <v>63227685</v>
      </c>
      <c r="W25" s="9">
        <v>23285661</v>
      </c>
      <c r="X25" s="9">
        <v>125088715</v>
      </c>
      <c r="Y25" s="9">
        <v>70671932</v>
      </c>
      <c r="Z25" s="9">
        <v>1550961</v>
      </c>
      <c r="AA25" s="9">
        <v>5227415</v>
      </c>
      <c r="AB25" s="9">
        <v>13841350</v>
      </c>
      <c r="AC25" s="9">
        <v>10421390</v>
      </c>
      <c r="AD25" s="9">
        <v>38043981</v>
      </c>
      <c r="AE25" s="9">
        <v>258351</v>
      </c>
      <c r="AF25" s="9">
        <v>6330146</v>
      </c>
      <c r="AG25" s="9">
        <v>2981502</v>
      </c>
      <c r="AH25" s="9">
        <v>2914303</v>
      </c>
      <c r="AI25" s="9">
        <v>4284607</v>
      </c>
      <c r="AJ25" s="9" t="s">
        <v>820</v>
      </c>
      <c r="AK25" s="9" t="s">
        <v>822</v>
      </c>
      <c r="AL25" s="9" t="s">
        <v>822</v>
      </c>
      <c r="AM25" s="9" t="s">
        <v>822</v>
      </c>
    </row>
    <row r="26" spans="1:39" ht="15.75" thickBot="1" x14ac:dyDescent="0.3">
      <c r="A26" s="6" t="s">
        <v>155</v>
      </c>
      <c r="B26" s="6"/>
      <c r="C26" s="12"/>
      <c r="D26" s="9"/>
      <c r="E26" s="15"/>
      <c r="F26" s="9"/>
      <c r="G26" s="9" t="s">
        <v>820</v>
      </c>
      <c r="H26" s="9" t="s">
        <v>820</v>
      </c>
      <c r="I26" s="9" t="s">
        <v>820</v>
      </c>
      <c r="J26" s="9" t="s">
        <v>820</v>
      </c>
      <c r="K26" s="9" t="s">
        <v>820</v>
      </c>
      <c r="L26" s="9">
        <v>52178</v>
      </c>
      <c r="M26" s="9">
        <v>122034</v>
      </c>
      <c r="N26" s="9">
        <v>119187</v>
      </c>
      <c r="O26" s="9">
        <v>6829</v>
      </c>
      <c r="P26" s="9">
        <v>65724</v>
      </c>
      <c r="Q26" s="9">
        <v>309828</v>
      </c>
      <c r="R26" s="9">
        <v>1312</v>
      </c>
      <c r="S26" s="9">
        <v>79999</v>
      </c>
      <c r="T26" s="9">
        <v>128301</v>
      </c>
      <c r="U26" s="9">
        <v>1240238</v>
      </c>
      <c r="V26" s="9">
        <v>3844359</v>
      </c>
      <c r="W26" s="9">
        <v>99704</v>
      </c>
      <c r="X26" s="9">
        <v>48608</v>
      </c>
      <c r="Y26" s="9">
        <v>30286</v>
      </c>
      <c r="Z26" s="9">
        <v>1691215</v>
      </c>
      <c r="AA26" s="9">
        <v>44053</v>
      </c>
      <c r="AB26" s="9">
        <v>2414</v>
      </c>
      <c r="AC26" s="9">
        <v>1609</v>
      </c>
      <c r="AD26" s="9">
        <v>6418</v>
      </c>
      <c r="AE26" s="9">
        <v>2154883</v>
      </c>
      <c r="AF26" s="9">
        <v>2919</v>
      </c>
      <c r="AG26" s="9">
        <v>991</v>
      </c>
      <c r="AH26" s="9" t="s">
        <v>820</v>
      </c>
      <c r="AI26" s="9" t="s">
        <v>820</v>
      </c>
      <c r="AJ26" s="9">
        <v>6996</v>
      </c>
      <c r="AK26" s="9" t="s">
        <v>822</v>
      </c>
      <c r="AL26" s="9" t="s">
        <v>822</v>
      </c>
      <c r="AM26" s="9" t="s">
        <v>822</v>
      </c>
    </row>
    <row r="27" spans="1:39" ht="15.75" thickBot="1" x14ac:dyDescent="0.3">
      <c r="A27" s="6" t="s">
        <v>156</v>
      </c>
      <c r="B27" s="6"/>
      <c r="C27" s="12"/>
      <c r="D27" s="9"/>
      <c r="E27" s="15"/>
      <c r="F27" s="9"/>
      <c r="G27" s="9" t="s">
        <v>820</v>
      </c>
      <c r="H27" s="9" t="s">
        <v>820</v>
      </c>
      <c r="I27" s="9" t="s">
        <v>820</v>
      </c>
      <c r="J27" s="9" t="s">
        <v>820</v>
      </c>
      <c r="K27" s="9" t="s">
        <v>820</v>
      </c>
      <c r="L27" s="9">
        <v>1529345</v>
      </c>
      <c r="M27" s="9">
        <v>3576816</v>
      </c>
      <c r="N27" s="9">
        <v>3493359</v>
      </c>
      <c r="O27" s="9">
        <v>200156</v>
      </c>
      <c r="P27" s="9">
        <v>1926367</v>
      </c>
      <c r="Q27" s="9">
        <v>9081046</v>
      </c>
      <c r="R27" s="9">
        <v>38441</v>
      </c>
      <c r="S27" s="9">
        <v>2344773</v>
      </c>
      <c r="T27" s="9">
        <v>3760513</v>
      </c>
      <c r="U27" s="9">
        <v>36351373</v>
      </c>
      <c r="V27" s="9">
        <v>112678156</v>
      </c>
      <c r="W27" s="9">
        <v>2922322</v>
      </c>
      <c r="X27" s="9">
        <v>1424697</v>
      </c>
      <c r="Y27" s="9">
        <v>887684</v>
      </c>
      <c r="Z27" s="9">
        <v>49569498</v>
      </c>
      <c r="AA27" s="9">
        <v>1291192</v>
      </c>
      <c r="AB27" s="9">
        <v>70757</v>
      </c>
      <c r="AC27" s="9">
        <v>47171</v>
      </c>
      <c r="AD27" s="9">
        <v>188116</v>
      </c>
      <c r="AE27" s="9">
        <v>63159624</v>
      </c>
      <c r="AF27" s="9">
        <v>85544</v>
      </c>
      <c r="AG27" s="9">
        <v>29033</v>
      </c>
      <c r="AH27" s="9" t="s">
        <v>820</v>
      </c>
      <c r="AI27" s="9" t="s">
        <v>820</v>
      </c>
      <c r="AJ27" s="9">
        <v>205045</v>
      </c>
      <c r="AK27" s="9" t="s">
        <v>822</v>
      </c>
      <c r="AL27" s="9" t="s">
        <v>822</v>
      </c>
      <c r="AM27" s="9" t="s">
        <v>822</v>
      </c>
    </row>
    <row r="28" spans="1:39" ht="15.75" thickBot="1" x14ac:dyDescent="0.3">
      <c r="A28" s="6" t="s">
        <v>157</v>
      </c>
      <c r="B28" s="6"/>
      <c r="C28" s="12"/>
      <c r="D28" s="9"/>
      <c r="E28" s="15"/>
      <c r="F28" s="9"/>
      <c r="G28" s="9">
        <v>216877650</v>
      </c>
      <c r="H28" s="9">
        <v>387368187</v>
      </c>
      <c r="I28" s="9">
        <v>664862938</v>
      </c>
      <c r="J28" s="9">
        <v>988871000</v>
      </c>
      <c r="K28" s="9" t="s">
        <v>821</v>
      </c>
      <c r="L28" s="9" t="s">
        <v>821</v>
      </c>
      <c r="M28" s="9" t="s">
        <v>821</v>
      </c>
      <c r="N28" s="9" t="s">
        <v>821</v>
      </c>
      <c r="O28" s="9" t="s">
        <v>821</v>
      </c>
      <c r="P28" s="9" t="s">
        <v>821</v>
      </c>
      <c r="Q28" s="9" t="s">
        <v>821</v>
      </c>
      <c r="R28" s="9" t="s">
        <v>821</v>
      </c>
      <c r="S28" s="9">
        <v>947618792</v>
      </c>
      <c r="T28" s="9">
        <v>813807358</v>
      </c>
      <c r="U28" s="9">
        <v>600686837</v>
      </c>
      <c r="V28" s="9">
        <v>424780996</v>
      </c>
      <c r="W28" s="9">
        <v>398573013</v>
      </c>
      <c r="X28" s="9">
        <v>272059601</v>
      </c>
      <c r="Y28" s="9">
        <v>200499985</v>
      </c>
      <c r="Z28" s="9">
        <v>149379526</v>
      </c>
      <c r="AA28" s="9">
        <v>142860919</v>
      </c>
      <c r="AB28" s="9">
        <v>128948812</v>
      </c>
      <c r="AC28" s="9">
        <v>118480252</v>
      </c>
      <c r="AD28" s="9">
        <v>80248155</v>
      </c>
      <c r="AE28" s="9">
        <v>16830180</v>
      </c>
      <c r="AF28" s="9">
        <v>10414490</v>
      </c>
      <c r="AG28" s="9">
        <v>7403954</v>
      </c>
      <c r="AH28" s="9">
        <v>4489652</v>
      </c>
      <c r="AI28" s="9">
        <v>205045</v>
      </c>
      <c r="AJ28" s="9" t="s">
        <v>820</v>
      </c>
      <c r="AK28" s="9" t="s">
        <v>822</v>
      </c>
      <c r="AL28" s="9" t="s">
        <v>822</v>
      </c>
      <c r="AM28" s="9" t="s">
        <v>822</v>
      </c>
    </row>
    <row r="29" spans="1:39" s="147" customFormat="1" ht="15.75" thickBot="1" x14ac:dyDescent="0.3">
      <c r="A29" s="6" t="s">
        <v>158</v>
      </c>
      <c r="B29" s="6"/>
      <c r="C29" s="12"/>
      <c r="D29" s="9"/>
      <c r="E29" s="15"/>
      <c r="F29" s="9"/>
      <c r="G29" s="9" t="s">
        <v>820</v>
      </c>
      <c r="H29" s="9" t="s">
        <v>820</v>
      </c>
      <c r="I29" s="9" t="s">
        <v>820</v>
      </c>
      <c r="J29" s="9" t="s">
        <v>820</v>
      </c>
      <c r="K29" s="9">
        <v>3115957</v>
      </c>
      <c r="L29" s="9">
        <v>8712805</v>
      </c>
      <c r="M29" s="9">
        <v>9927019</v>
      </c>
      <c r="N29" s="9">
        <v>15330429</v>
      </c>
      <c r="O29" s="9">
        <v>8355996</v>
      </c>
      <c r="P29" s="9">
        <v>7401366</v>
      </c>
      <c r="Q29" s="9">
        <v>92315369</v>
      </c>
      <c r="R29" s="9">
        <v>34921287</v>
      </c>
      <c r="S29" s="9">
        <v>156033007</v>
      </c>
      <c r="T29" s="9">
        <v>133811434</v>
      </c>
      <c r="U29" s="9">
        <v>213120521</v>
      </c>
      <c r="V29" s="9">
        <v>175905841</v>
      </c>
      <c r="W29" s="9">
        <v>26207983</v>
      </c>
      <c r="X29" s="9">
        <v>126513412</v>
      </c>
      <c r="Y29" s="9">
        <v>71559615</v>
      </c>
      <c r="Z29" s="9">
        <v>51120459</v>
      </c>
      <c r="AA29" s="9">
        <v>6518607</v>
      </c>
      <c r="AB29" s="9">
        <v>13912107</v>
      </c>
      <c r="AC29" s="9">
        <v>10468561</v>
      </c>
      <c r="AD29" s="9">
        <v>38232097</v>
      </c>
      <c r="AE29" s="9">
        <v>63417975</v>
      </c>
      <c r="AF29" s="9">
        <v>6415690</v>
      </c>
      <c r="AG29" s="9">
        <v>3010535</v>
      </c>
      <c r="AH29" s="9">
        <v>2914303</v>
      </c>
      <c r="AI29" s="9">
        <v>4284607</v>
      </c>
      <c r="AJ29" s="9">
        <v>205045</v>
      </c>
      <c r="AK29" s="9" t="s">
        <v>822</v>
      </c>
      <c r="AL29" s="9" t="s">
        <v>822</v>
      </c>
      <c r="AM29" s="9" t="s">
        <v>822</v>
      </c>
    </row>
    <row r="30" spans="1:39" s="147" customFormat="1" ht="15.75" thickBot="1" x14ac:dyDescent="0.3">
      <c r="A30" s="6" t="s">
        <v>157</v>
      </c>
      <c r="B30" s="6"/>
      <c r="C30" s="12"/>
      <c r="D30" s="9"/>
      <c r="E30" s="15"/>
      <c r="F30" s="9"/>
      <c r="G30" s="9">
        <v>216877649.85750401</v>
      </c>
      <c r="H30" s="9">
        <v>387368187.41850299</v>
      </c>
      <c r="I30" s="9">
        <v>664862937.97458196</v>
      </c>
      <c r="J30" s="9">
        <v>988870999.98760796</v>
      </c>
      <c r="K30" s="9">
        <v>1280896902.4632299</v>
      </c>
      <c r="L30" s="9">
        <v>1272184097.1129601</v>
      </c>
      <c r="M30" s="9">
        <v>1262257078.5487199</v>
      </c>
      <c r="N30" s="9">
        <v>1246926649.39766</v>
      </c>
      <c r="O30" s="9">
        <v>1238570653.0606</v>
      </c>
      <c r="P30" s="9">
        <v>1231169286.8656001</v>
      </c>
      <c r="Q30" s="9">
        <v>1138853917.5966401</v>
      </c>
      <c r="R30" s="9">
        <v>1103932630.6440201</v>
      </c>
      <c r="S30" s="9">
        <v>947899624.06610501</v>
      </c>
      <c r="T30" s="9">
        <v>814088190.02140296</v>
      </c>
      <c r="U30" s="9">
        <v>600967668.52816796</v>
      </c>
      <c r="V30" s="9">
        <v>424781128.52181298</v>
      </c>
      <c r="W30" s="9">
        <v>398573145.85531801</v>
      </c>
      <c r="X30" s="9">
        <v>272059733.69930398</v>
      </c>
      <c r="Y30" s="9">
        <v>200499985.43730199</v>
      </c>
      <c r="Z30" s="9">
        <v>149379526.204445</v>
      </c>
      <c r="AA30" s="9">
        <v>142860919.096522</v>
      </c>
      <c r="AB30" s="9">
        <v>128948812.44778199</v>
      </c>
      <c r="AC30" s="9">
        <v>118480251.505973</v>
      </c>
      <c r="AD30" s="9">
        <v>80248154.978291497</v>
      </c>
      <c r="AE30" s="9">
        <v>16830179.756364301</v>
      </c>
      <c r="AF30" s="9">
        <v>10414489.6205224</v>
      </c>
      <c r="AG30" s="9">
        <v>7403954.4503926896</v>
      </c>
      <c r="AH30" s="9">
        <v>4489651.7057475103</v>
      </c>
      <c r="AI30" s="9">
        <v>205044.50852014299</v>
      </c>
      <c r="AJ30" s="9">
        <v>0</v>
      </c>
      <c r="AK30" s="9">
        <v>0</v>
      </c>
      <c r="AL30" s="9">
        <v>0</v>
      </c>
      <c r="AM30" s="9">
        <v>0</v>
      </c>
    </row>
    <row r="31" spans="1:39" s="147" customFormat="1" ht="15.75" thickBot="1" x14ac:dyDescent="0.3">
      <c r="A31" s="7" t="s">
        <v>158</v>
      </c>
      <c r="B31" s="7"/>
      <c r="C31" s="13"/>
      <c r="D31" s="10"/>
      <c r="E31" s="16"/>
      <c r="F31" s="10"/>
      <c r="G31" s="10">
        <v>0</v>
      </c>
      <c r="H31" s="10">
        <v>0</v>
      </c>
      <c r="I31" s="10">
        <v>0</v>
      </c>
      <c r="J31" s="10">
        <v>0</v>
      </c>
      <c r="K31" s="10">
        <v>3115957.0712903701</v>
      </c>
      <c r="L31" s="10">
        <v>8712805.3502696902</v>
      </c>
      <c r="M31" s="10">
        <v>9927018.5642481595</v>
      </c>
      <c r="N31" s="10">
        <v>15330429.1510527</v>
      </c>
      <c r="O31" s="10">
        <v>8355996.3370607998</v>
      </c>
      <c r="P31" s="10">
        <v>7401366.1950038103</v>
      </c>
      <c r="Q31" s="10">
        <v>92315369.268956602</v>
      </c>
      <c r="R31" s="10">
        <v>34921286.95262</v>
      </c>
      <c r="S31" s="10">
        <v>156033006.57791701</v>
      </c>
      <c r="T31" s="10">
        <v>133811434.04470301</v>
      </c>
      <c r="U31" s="10">
        <v>213120521.49323499</v>
      </c>
      <c r="V31" s="10">
        <v>176186540.00635499</v>
      </c>
      <c r="W31" s="10">
        <v>26207982.666495498</v>
      </c>
      <c r="X31" s="10">
        <v>126513412.156014</v>
      </c>
      <c r="Y31" s="10">
        <v>71559748.262001097</v>
      </c>
      <c r="Z31" s="10">
        <v>51120459.232857302</v>
      </c>
      <c r="AA31" s="10">
        <v>6518607.1079230299</v>
      </c>
      <c r="AB31" s="10">
        <v>13912106.6487398</v>
      </c>
      <c r="AC31" s="10">
        <v>10468560.9418086</v>
      </c>
      <c r="AD31" s="10">
        <v>38232096.527681798</v>
      </c>
      <c r="AE31" s="10">
        <v>63417975.2219273</v>
      </c>
      <c r="AF31" s="10">
        <v>6415690.1358418902</v>
      </c>
      <c r="AG31" s="10">
        <v>3010535.1701296899</v>
      </c>
      <c r="AH31" s="10">
        <v>2914302.7446451802</v>
      </c>
      <c r="AI31" s="10">
        <v>4284607.19722737</v>
      </c>
      <c r="AJ31" s="10">
        <v>205044.50852014299</v>
      </c>
      <c r="AK31" s="10">
        <v>0</v>
      </c>
      <c r="AL31" s="10">
        <v>0</v>
      </c>
      <c r="AM31" s="10">
        <v>0</v>
      </c>
    </row>
    <row r="35" spans="4:5" x14ac:dyDescent="0.25">
      <c r="D35" s="70"/>
      <c r="E35" s="70"/>
    </row>
    <row r="37" spans="4:5" x14ac:dyDescent="0.25">
      <c r="D37" s="70"/>
    </row>
    <row r="39" spans="4:5" x14ac:dyDescent="0.25">
      <c r="D39" s="21"/>
      <c r="E39" s="70"/>
    </row>
    <row r="40" spans="4:5" x14ac:dyDescent="0.25">
      <c r="D40" s="70"/>
      <c r="E40" s="22"/>
    </row>
    <row r="41" spans="4:5" x14ac:dyDescent="0.25">
      <c r="D41" s="70"/>
      <c r="E41" s="70"/>
    </row>
    <row r="45" spans="4:5" x14ac:dyDescent="0.25">
      <c r="D45" s="21"/>
      <c r="E45" s="21"/>
    </row>
  </sheetData>
  <autoFilter ref="A1:AM31" xr:uid="{00000000-0001-0000-0400-000000000000}"/>
  <pageMargins left="0.7" right="0.7" top="0.75" bottom="0.75" header="0.3" footer="0.3"/>
  <pageSetup paperSize="9" orientation="portrait" horizontalDpi="300" verticalDpi="30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20"/>
  <sheetViews>
    <sheetView topLeftCell="M1" workbookViewId="0">
      <pane ySplit="1" topLeftCell="A2" activePane="bottomLeft" state="frozen"/>
      <selection pane="bottomLeft" activeCell="A2" sqref="A2:AJ13"/>
    </sheetView>
  </sheetViews>
  <sheetFormatPr defaultColWidth="11.42578125" defaultRowHeight="15" x14ac:dyDescent="0.25"/>
  <cols>
    <col min="1" max="1" width="60.28515625" bestFit="1" customWidth="1"/>
    <col min="2" max="2" width="21.140625" customWidth="1"/>
    <col min="3" max="3" width="19.42578125" customWidth="1"/>
    <col min="4" max="4" width="18.5703125" customWidth="1"/>
    <col min="5" max="5" width="11.5703125" customWidth="1"/>
    <col min="6" max="33" width="11.7109375" customWidth="1"/>
    <col min="34" max="36" width="4.140625" customWidth="1"/>
  </cols>
  <sheetData>
    <row r="1" spans="1:36" ht="26.25" thickBot="1" x14ac:dyDescent="0.3">
      <c r="A1" s="27" t="s">
        <v>83</v>
      </c>
      <c r="B1" s="27" t="s">
        <v>149</v>
      </c>
      <c r="C1" s="27" t="s">
        <v>159</v>
      </c>
      <c r="D1" s="27" t="s">
        <v>89</v>
      </c>
      <c r="E1" s="27" t="s">
        <v>90</v>
      </c>
      <c r="F1" s="27" t="s">
        <v>91</v>
      </c>
      <c r="G1" s="27" t="s">
        <v>92</v>
      </c>
      <c r="H1" s="27" t="s">
        <v>93</v>
      </c>
      <c r="I1" s="27" t="s">
        <v>94</v>
      </c>
      <c r="J1" s="27" t="s">
        <v>95</v>
      </c>
      <c r="K1" s="27" t="s">
        <v>96</v>
      </c>
      <c r="L1" s="27" t="s">
        <v>97</v>
      </c>
      <c r="M1" s="27" t="s">
        <v>98</v>
      </c>
      <c r="N1" s="27" t="s">
        <v>99</v>
      </c>
      <c r="O1" s="27" t="s">
        <v>100</v>
      </c>
      <c r="P1" s="27" t="s">
        <v>101</v>
      </c>
      <c r="Q1" s="27" t="s">
        <v>102</v>
      </c>
      <c r="R1" s="27" t="s">
        <v>103</v>
      </c>
      <c r="S1" s="27" t="s">
        <v>104</v>
      </c>
      <c r="T1" s="27" t="s">
        <v>105</v>
      </c>
      <c r="U1" s="27" t="s">
        <v>106</v>
      </c>
      <c r="V1" s="27" t="s">
        <v>107</v>
      </c>
      <c r="W1" s="27" t="s">
        <v>108</v>
      </c>
      <c r="X1" s="27" t="s">
        <v>109</v>
      </c>
      <c r="Y1" s="27" t="s">
        <v>110</v>
      </c>
      <c r="Z1" s="27" t="s">
        <v>111</v>
      </c>
      <c r="AA1" s="27" t="s">
        <v>112</v>
      </c>
      <c r="AB1" s="27" t="s">
        <v>113</v>
      </c>
      <c r="AC1" s="27" t="s">
        <v>114</v>
      </c>
      <c r="AD1" s="27" t="s">
        <v>115</v>
      </c>
      <c r="AE1" s="27" t="s">
        <v>116</v>
      </c>
      <c r="AF1" s="27" t="s">
        <v>117</v>
      </c>
      <c r="AG1" s="27" t="s">
        <v>118</v>
      </c>
      <c r="AH1" s="27" t="s">
        <v>119</v>
      </c>
      <c r="AI1" s="27" t="s">
        <v>120</v>
      </c>
      <c r="AJ1" s="27" t="s">
        <v>121</v>
      </c>
    </row>
    <row r="2" spans="1:36" ht="16.5" thickTop="1" thickBot="1" x14ac:dyDescent="0.3">
      <c r="A2" s="3" t="s">
        <v>160</v>
      </c>
      <c r="B2" s="1">
        <v>4886809</v>
      </c>
      <c r="C2" s="1">
        <v>67414347</v>
      </c>
      <c r="D2" s="1" t="s">
        <v>825</v>
      </c>
      <c r="E2" s="1" t="s">
        <v>826</v>
      </c>
      <c r="F2" s="1" t="s">
        <v>827</v>
      </c>
      <c r="G2" s="1" t="s">
        <v>827</v>
      </c>
      <c r="H2" s="1">
        <v>4886823</v>
      </c>
      <c r="I2" s="1">
        <v>4856981</v>
      </c>
      <c r="J2" s="1">
        <v>4754290</v>
      </c>
      <c r="K2" s="1">
        <v>4635104</v>
      </c>
      <c r="L2" s="1">
        <v>4635185</v>
      </c>
      <c r="M2" s="1">
        <v>4599028</v>
      </c>
      <c r="N2" s="1">
        <v>4289406</v>
      </c>
      <c r="O2" s="1">
        <v>4289585</v>
      </c>
      <c r="P2" s="1">
        <v>4286373</v>
      </c>
      <c r="Q2" s="1">
        <v>4271016</v>
      </c>
      <c r="R2" s="1">
        <v>3694328</v>
      </c>
      <c r="S2" s="1">
        <v>2313088</v>
      </c>
      <c r="T2" s="1">
        <v>2227694</v>
      </c>
      <c r="U2" s="1">
        <v>2188060</v>
      </c>
      <c r="V2" s="1">
        <v>2187889</v>
      </c>
      <c r="W2" s="1">
        <v>1864053</v>
      </c>
      <c r="X2" s="1">
        <v>1850496</v>
      </c>
      <c r="Y2" s="1">
        <v>1850496</v>
      </c>
      <c r="Z2" s="1">
        <v>1850496</v>
      </c>
      <c r="AA2" s="1">
        <v>1844078</v>
      </c>
      <c r="AB2" s="1">
        <v>10905</v>
      </c>
      <c r="AC2" s="1">
        <v>7986</v>
      </c>
      <c r="AD2" s="1">
        <v>6996</v>
      </c>
      <c r="AE2" s="1">
        <v>6996</v>
      </c>
      <c r="AF2" s="1">
        <v>6996</v>
      </c>
      <c r="AG2" s="1" t="s">
        <v>827</v>
      </c>
      <c r="AH2" s="1" t="s">
        <v>822</v>
      </c>
      <c r="AI2" s="1" t="s">
        <v>822</v>
      </c>
      <c r="AJ2" s="1" t="s">
        <v>822</v>
      </c>
    </row>
    <row r="3" spans="1:36" ht="15.75" thickBot="1" x14ac:dyDescent="0.3">
      <c r="A3" s="3" t="s">
        <v>161</v>
      </c>
      <c r="B3" s="1">
        <v>80688</v>
      </c>
      <c r="C3" s="1">
        <v>1476241</v>
      </c>
      <c r="D3" s="1" t="s">
        <v>825</v>
      </c>
      <c r="E3" s="1" t="s">
        <v>826</v>
      </c>
      <c r="F3" s="1" t="s">
        <v>827</v>
      </c>
      <c r="G3" s="1" t="s">
        <v>827</v>
      </c>
      <c r="H3" s="1">
        <v>73811</v>
      </c>
      <c r="I3" s="1">
        <v>73811</v>
      </c>
      <c r="J3" s="1">
        <v>73811</v>
      </c>
      <c r="K3" s="1">
        <v>73811</v>
      </c>
      <c r="L3" s="1">
        <v>73811</v>
      </c>
      <c r="M3" s="1">
        <v>73811</v>
      </c>
      <c r="N3" s="1">
        <v>73811</v>
      </c>
      <c r="O3" s="1">
        <v>73811</v>
      </c>
      <c r="P3" s="1">
        <v>73811</v>
      </c>
      <c r="Q3" s="1">
        <v>73811</v>
      </c>
      <c r="R3" s="1">
        <v>73813</v>
      </c>
      <c r="S3" s="1">
        <v>73813</v>
      </c>
      <c r="T3" s="1">
        <v>73813</v>
      </c>
      <c r="U3" s="1">
        <v>73813</v>
      </c>
      <c r="V3" s="1">
        <v>73813</v>
      </c>
      <c r="W3" s="1">
        <v>73813</v>
      </c>
      <c r="X3" s="1">
        <v>73813</v>
      </c>
      <c r="Y3" s="1">
        <v>73813</v>
      </c>
      <c r="Z3" s="1">
        <v>73813</v>
      </c>
      <c r="AA3" s="1">
        <v>73813</v>
      </c>
      <c r="AB3" s="1" t="s">
        <v>827</v>
      </c>
      <c r="AC3" s="1" t="s">
        <v>827</v>
      </c>
      <c r="AD3" s="1" t="s">
        <v>827</v>
      </c>
      <c r="AE3" s="1" t="s">
        <v>827</v>
      </c>
      <c r="AF3" s="1" t="s">
        <v>827</v>
      </c>
      <c r="AG3" s="1" t="s">
        <v>827</v>
      </c>
      <c r="AH3" s="1" t="s">
        <v>822</v>
      </c>
      <c r="AI3" s="1" t="s">
        <v>822</v>
      </c>
      <c r="AJ3" s="1" t="s">
        <v>822</v>
      </c>
    </row>
    <row r="4" spans="1:36" ht="15.75" thickBot="1" x14ac:dyDescent="0.3">
      <c r="A4" s="3" t="s">
        <v>162</v>
      </c>
      <c r="B4" s="1">
        <v>143232371</v>
      </c>
      <c r="C4" s="1">
        <v>1975914497</v>
      </c>
      <c r="D4" s="1" t="s">
        <v>825</v>
      </c>
      <c r="E4" s="1" t="s">
        <v>826</v>
      </c>
      <c r="F4" s="1" t="s">
        <v>827</v>
      </c>
      <c r="G4" s="1" t="s">
        <v>827</v>
      </c>
      <c r="H4" s="1">
        <v>143232779</v>
      </c>
      <c r="I4" s="1">
        <v>142358121</v>
      </c>
      <c r="J4" s="1">
        <v>139348244</v>
      </c>
      <c r="K4" s="1">
        <v>135854884</v>
      </c>
      <c r="L4" s="1">
        <v>135857258</v>
      </c>
      <c r="M4" s="1">
        <v>134797516</v>
      </c>
      <c r="N4" s="1">
        <v>125722498</v>
      </c>
      <c r="O4" s="1">
        <v>125727749</v>
      </c>
      <c r="P4" s="1">
        <v>125633599</v>
      </c>
      <c r="Q4" s="1">
        <v>125183479</v>
      </c>
      <c r="R4" s="1">
        <v>108280744</v>
      </c>
      <c r="S4" s="1">
        <v>67796596</v>
      </c>
      <c r="T4" s="1">
        <v>65293713</v>
      </c>
      <c r="U4" s="1">
        <v>64132041</v>
      </c>
      <c r="V4" s="1">
        <v>64127040</v>
      </c>
      <c r="W4" s="1">
        <v>54635403</v>
      </c>
      <c r="X4" s="1">
        <v>54238028</v>
      </c>
      <c r="Y4" s="1">
        <v>54238028</v>
      </c>
      <c r="Z4" s="1">
        <v>54238028</v>
      </c>
      <c r="AA4" s="1">
        <v>54049913</v>
      </c>
      <c r="AB4" s="1">
        <v>319622</v>
      </c>
      <c r="AC4" s="1">
        <v>234078</v>
      </c>
      <c r="AD4" s="1">
        <v>205045</v>
      </c>
      <c r="AE4" s="1">
        <v>205045</v>
      </c>
      <c r="AF4" s="1">
        <v>205045</v>
      </c>
      <c r="AG4" s="1" t="s">
        <v>827</v>
      </c>
      <c r="AH4" s="1" t="s">
        <v>822</v>
      </c>
      <c r="AI4" s="1" t="s">
        <v>822</v>
      </c>
      <c r="AJ4" s="1" t="s">
        <v>822</v>
      </c>
    </row>
    <row r="5" spans="1:36" ht="15.75" thickBot="1" x14ac:dyDescent="0.3">
      <c r="A5" s="3" t="s">
        <v>163</v>
      </c>
      <c r="B5" s="1">
        <v>2364977</v>
      </c>
      <c r="C5" s="1">
        <v>43268623</v>
      </c>
      <c r="D5" s="1" t="s">
        <v>825</v>
      </c>
      <c r="E5" s="1" t="s">
        <v>826</v>
      </c>
      <c r="F5" s="1" t="s">
        <v>827</v>
      </c>
      <c r="G5" s="1" t="s">
        <v>827</v>
      </c>
      <c r="H5" s="1">
        <v>2163396</v>
      </c>
      <c r="I5" s="1">
        <v>2163396</v>
      </c>
      <c r="J5" s="1">
        <v>2163396</v>
      </c>
      <c r="K5" s="1">
        <v>2163396</v>
      </c>
      <c r="L5" s="1">
        <v>2163396</v>
      </c>
      <c r="M5" s="1">
        <v>2163396</v>
      </c>
      <c r="N5" s="1">
        <v>2163396</v>
      </c>
      <c r="O5" s="1">
        <v>2163396</v>
      </c>
      <c r="P5" s="1">
        <v>2163396</v>
      </c>
      <c r="Q5" s="1">
        <v>2163396</v>
      </c>
      <c r="R5" s="1">
        <v>2163467</v>
      </c>
      <c r="S5" s="1">
        <v>2163467</v>
      </c>
      <c r="T5" s="1">
        <v>2163467</v>
      </c>
      <c r="U5" s="1">
        <v>2163467</v>
      </c>
      <c r="V5" s="1">
        <v>2163467</v>
      </c>
      <c r="W5" s="1">
        <v>2163467</v>
      </c>
      <c r="X5" s="1">
        <v>2163467</v>
      </c>
      <c r="Y5" s="1">
        <v>2163467</v>
      </c>
      <c r="Z5" s="1">
        <v>2163467</v>
      </c>
      <c r="AA5" s="1">
        <v>2163467</v>
      </c>
      <c r="AB5" s="1" t="s">
        <v>827</v>
      </c>
      <c r="AC5" s="1" t="s">
        <v>827</v>
      </c>
      <c r="AD5" s="1" t="s">
        <v>827</v>
      </c>
      <c r="AE5" s="1" t="s">
        <v>827</v>
      </c>
      <c r="AF5" s="1" t="s">
        <v>827</v>
      </c>
      <c r="AG5" s="1" t="s">
        <v>827</v>
      </c>
      <c r="AH5" s="1" t="s">
        <v>822</v>
      </c>
      <c r="AI5" s="1" t="s">
        <v>822</v>
      </c>
      <c r="AJ5" s="1" t="s">
        <v>822</v>
      </c>
    </row>
    <row r="6" spans="1:36" ht="15.75" thickBot="1" x14ac:dyDescent="0.3">
      <c r="A6" s="5" t="s">
        <v>151</v>
      </c>
      <c r="B6" s="8">
        <v>4967497</v>
      </c>
      <c r="C6" s="8">
        <v>68890588</v>
      </c>
      <c r="D6" s="8" t="s">
        <v>825</v>
      </c>
      <c r="E6" s="8" t="s">
        <v>826</v>
      </c>
      <c r="F6" s="8" t="s">
        <v>827</v>
      </c>
      <c r="G6" s="8" t="s">
        <v>827</v>
      </c>
      <c r="H6" s="8">
        <v>4960634</v>
      </c>
      <c r="I6" s="8">
        <v>4930792</v>
      </c>
      <c r="J6" s="8">
        <v>4828101</v>
      </c>
      <c r="K6" s="8">
        <v>4708914</v>
      </c>
      <c r="L6" s="8">
        <v>4708995</v>
      </c>
      <c r="M6" s="8">
        <v>4672839</v>
      </c>
      <c r="N6" s="8">
        <v>4363217</v>
      </c>
      <c r="O6" s="8">
        <v>4363396</v>
      </c>
      <c r="P6" s="8">
        <v>4360184</v>
      </c>
      <c r="Q6" s="8">
        <v>4344827</v>
      </c>
      <c r="R6" s="8">
        <v>3768141</v>
      </c>
      <c r="S6" s="8">
        <v>2386901</v>
      </c>
      <c r="T6" s="8">
        <v>2301507</v>
      </c>
      <c r="U6" s="8">
        <v>2261873</v>
      </c>
      <c r="V6" s="8">
        <v>2261703</v>
      </c>
      <c r="W6" s="8">
        <v>1937867</v>
      </c>
      <c r="X6" s="8">
        <v>1924309</v>
      </c>
      <c r="Y6" s="8">
        <v>1924309</v>
      </c>
      <c r="Z6" s="8">
        <v>1924309</v>
      </c>
      <c r="AA6" s="8">
        <v>1917891</v>
      </c>
      <c r="AB6" s="8">
        <v>10905</v>
      </c>
      <c r="AC6" s="8">
        <v>7986</v>
      </c>
      <c r="AD6" s="8">
        <v>6996</v>
      </c>
      <c r="AE6" s="8">
        <v>6996</v>
      </c>
      <c r="AF6" s="8">
        <v>6996</v>
      </c>
      <c r="AG6" s="8" t="s">
        <v>827</v>
      </c>
      <c r="AH6" s="8" t="s">
        <v>822</v>
      </c>
      <c r="AI6" s="8" t="s">
        <v>822</v>
      </c>
      <c r="AJ6" s="8" t="s">
        <v>822</v>
      </c>
    </row>
    <row r="7" spans="1:36" ht="15.75" thickBot="1" x14ac:dyDescent="0.3">
      <c r="A7" s="6" t="s">
        <v>152</v>
      </c>
      <c r="B7" s="9">
        <v>145597348</v>
      </c>
      <c r="C7" s="9">
        <v>2019183120</v>
      </c>
      <c r="D7" s="9" t="s">
        <v>825</v>
      </c>
      <c r="E7" s="9" t="s">
        <v>826</v>
      </c>
      <c r="F7" s="9" t="s">
        <v>827</v>
      </c>
      <c r="G7" s="9" t="s">
        <v>827</v>
      </c>
      <c r="H7" s="9">
        <v>145396174</v>
      </c>
      <c r="I7" s="9">
        <v>144521516</v>
      </c>
      <c r="J7" s="9">
        <v>141511639</v>
      </c>
      <c r="K7" s="9">
        <v>138018280</v>
      </c>
      <c r="L7" s="9">
        <v>138020654</v>
      </c>
      <c r="M7" s="9">
        <v>136960912</v>
      </c>
      <c r="N7" s="9">
        <v>127885894</v>
      </c>
      <c r="O7" s="9">
        <v>127891145</v>
      </c>
      <c r="P7" s="9">
        <v>127796994</v>
      </c>
      <c r="Q7" s="9">
        <v>127346875</v>
      </c>
      <c r="R7" s="9">
        <v>110444211</v>
      </c>
      <c r="S7" s="9">
        <v>69960063</v>
      </c>
      <c r="T7" s="9">
        <v>67457180</v>
      </c>
      <c r="U7" s="9">
        <v>66295508</v>
      </c>
      <c r="V7" s="9">
        <v>66290507</v>
      </c>
      <c r="W7" s="9">
        <v>56798870</v>
      </c>
      <c r="X7" s="9">
        <v>56401495</v>
      </c>
      <c r="Y7" s="9">
        <v>56401495</v>
      </c>
      <c r="Z7" s="9">
        <v>56401495</v>
      </c>
      <c r="AA7" s="9">
        <v>56213380</v>
      </c>
      <c r="AB7" s="9">
        <v>319622</v>
      </c>
      <c r="AC7" s="9">
        <v>234078</v>
      </c>
      <c r="AD7" s="9">
        <v>205045</v>
      </c>
      <c r="AE7" s="9">
        <v>205045</v>
      </c>
      <c r="AF7" s="9">
        <v>205045</v>
      </c>
      <c r="AG7" s="9" t="s">
        <v>827</v>
      </c>
      <c r="AH7" s="9" t="s">
        <v>822</v>
      </c>
      <c r="AI7" s="9" t="s">
        <v>822</v>
      </c>
      <c r="AJ7" s="9" t="s">
        <v>822</v>
      </c>
    </row>
    <row r="8" spans="1:36" ht="15.75" thickBot="1" x14ac:dyDescent="0.3">
      <c r="A8" s="6" t="s">
        <v>164</v>
      </c>
      <c r="B8" s="9"/>
      <c r="C8" s="9"/>
      <c r="D8" s="116" t="s">
        <v>828</v>
      </c>
      <c r="E8" s="116" t="s">
        <v>821</v>
      </c>
      <c r="F8" s="9">
        <v>298671854</v>
      </c>
      <c r="G8" s="9">
        <v>408567718</v>
      </c>
      <c r="H8" s="9">
        <v>408421627</v>
      </c>
      <c r="I8" s="9">
        <v>407902518</v>
      </c>
      <c r="J8" s="9">
        <v>404322910</v>
      </c>
      <c r="K8" s="9">
        <v>396930483</v>
      </c>
      <c r="L8" s="9">
        <v>396442069</v>
      </c>
      <c r="M8" s="9">
        <v>394045275</v>
      </c>
      <c r="N8" s="9">
        <v>380100453</v>
      </c>
      <c r="O8" s="9">
        <v>363557227</v>
      </c>
      <c r="P8" s="9">
        <v>308726278</v>
      </c>
      <c r="Q8" s="9">
        <v>290453770</v>
      </c>
      <c r="R8" s="9">
        <v>286693313</v>
      </c>
      <c r="S8" s="9">
        <v>223945430</v>
      </c>
      <c r="T8" s="9">
        <v>202749960</v>
      </c>
      <c r="U8" s="9">
        <v>133493581</v>
      </c>
      <c r="V8" s="9">
        <v>85854005</v>
      </c>
      <c r="W8" s="9">
        <v>84303044</v>
      </c>
      <c r="X8" s="9">
        <v>79075629</v>
      </c>
      <c r="Y8" s="9">
        <v>65234279</v>
      </c>
      <c r="Z8" s="9">
        <v>54812890</v>
      </c>
      <c r="AA8" s="9">
        <v>16768909</v>
      </c>
      <c r="AB8" s="9">
        <v>16510558</v>
      </c>
      <c r="AC8" s="9">
        <v>10180412</v>
      </c>
      <c r="AD8" s="9">
        <v>7198910</v>
      </c>
      <c r="AE8" s="9">
        <v>4284607</v>
      </c>
      <c r="AF8" s="9" t="s">
        <v>827</v>
      </c>
      <c r="AG8" s="9" t="s">
        <v>827</v>
      </c>
      <c r="AH8" s="9" t="s">
        <v>822</v>
      </c>
      <c r="AI8" s="9" t="s">
        <v>822</v>
      </c>
      <c r="AJ8" s="9" t="s">
        <v>822</v>
      </c>
    </row>
    <row r="9" spans="1:36" ht="15.75" thickBot="1" x14ac:dyDescent="0.3">
      <c r="A9" s="6" t="s">
        <v>165</v>
      </c>
      <c r="B9" s="9"/>
      <c r="C9" s="9"/>
      <c r="D9" s="117" t="s">
        <v>828</v>
      </c>
      <c r="E9" s="117" t="s">
        <v>821</v>
      </c>
      <c r="F9" s="9">
        <v>298671854</v>
      </c>
      <c r="G9" s="9">
        <v>408567718</v>
      </c>
      <c r="H9" s="9">
        <v>553817801</v>
      </c>
      <c r="I9" s="9">
        <v>552424034</v>
      </c>
      <c r="J9" s="9">
        <v>545834549</v>
      </c>
      <c r="K9" s="9">
        <v>534948763</v>
      </c>
      <c r="L9" s="9">
        <v>534462723</v>
      </c>
      <c r="M9" s="9">
        <v>531006187</v>
      </c>
      <c r="N9" s="9">
        <v>507986347</v>
      </c>
      <c r="O9" s="9">
        <v>491448372</v>
      </c>
      <c r="P9" s="9">
        <v>436523272</v>
      </c>
      <c r="Q9" s="9">
        <v>417800645</v>
      </c>
      <c r="R9" s="9">
        <v>397137524</v>
      </c>
      <c r="S9" s="9">
        <v>293905493</v>
      </c>
      <c r="T9" s="9">
        <v>270207140</v>
      </c>
      <c r="U9" s="9">
        <v>199789089</v>
      </c>
      <c r="V9" s="9">
        <v>152144512</v>
      </c>
      <c r="W9" s="9">
        <v>141101914</v>
      </c>
      <c r="X9" s="9">
        <v>135477125</v>
      </c>
      <c r="Y9" s="9">
        <v>121635775</v>
      </c>
      <c r="Z9" s="9">
        <v>111214385</v>
      </c>
      <c r="AA9" s="9">
        <v>72982288</v>
      </c>
      <c r="AB9" s="9">
        <v>16830180</v>
      </c>
      <c r="AC9" s="9">
        <v>10414490</v>
      </c>
      <c r="AD9" s="9">
        <v>7403954</v>
      </c>
      <c r="AE9" s="9">
        <v>4489652</v>
      </c>
      <c r="AF9" s="9">
        <v>205045</v>
      </c>
      <c r="AG9" s="9" t="s">
        <v>827</v>
      </c>
      <c r="AH9" s="9" t="s">
        <v>822</v>
      </c>
      <c r="AI9" s="9" t="s">
        <v>822</v>
      </c>
      <c r="AJ9" s="9" t="s">
        <v>822</v>
      </c>
    </row>
    <row r="10" spans="1:36" ht="15.75" thickBot="1" x14ac:dyDescent="0.3">
      <c r="A10" s="6" t="s">
        <v>166</v>
      </c>
      <c r="B10" s="9" t="s">
        <v>823</v>
      </c>
      <c r="C10" s="9" t="s">
        <v>829</v>
      </c>
      <c r="D10" s="9" t="s">
        <v>825</v>
      </c>
      <c r="E10" s="9" t="s">
        <v>826</v>
      </c>
      <c r="F10" s="9" t="s">
        <v>827</v>
      </c>
      <c r="G10" s="9" t="s">
        <v>827</v>
      </c>
      <c r="H10" s="9" t="s">
        <v>827</v>
      </c>
      <c r="I10" s="9">
        <v>29842</v>
      </c>
      <c r="J10" s="9">
        <v>102691</v>
      </c>
      <c r="K10" s="9">
        <v>119187</v>
      </c>
      <c r="L10" s="9">
        <v>-81</v>
      </c>
      <c r="M10" s="9">
        <v>36156</v>
      </c>
      <c r="N10" s="9">
        <v>309622</v>
      </c>
      <c r="O10" s="9">
        <v>-179</v>
      </c>
      <c r="P10" s="9">
        <v>3212</v>
      </c>
      <c r="Q10" s="9">
        <v>15357</v>
      </c>
      <c r="R10" s="9">
        <v>576686</v>
      </c>
      <c r="S10" s="9">
        <v>1381240</v>
      </c>
      <c r="T10" s="9">
        <v>85393</v>
      </c>
      <c r="U10" s="9">
        <v>39634</v>
      </c>
      <c r="V10" s="9">
        <v>171</v>
      </c>
      <c r="W10" s="9">
        <v>323836</v>
      </c>
      <c r="X10" s="9">
        <v>13558</v>
      </c>
      <c r="Y10" s="9" t="s">
        <v>827</v>
      </c>
      <c r="Z10" s="9" t="s">
        <v>827</v>
      </c>
      <c r="AA10" s="9">
        <v>6418</v>
      </c>
      <c r="AB10" s="9">
        <v>1906986</v>
      </c>
      <c r="AC10" s="9">
        <v>2919</v>
      </c>
      <c r="AD10" s="9">
        <v>991</v>
      </c>
      <c r="AE10" s="9" t="s">
        <v>827</v>
      </c>
      <c r="AF10" s="9" t="s">
        <v>827</v>
      </c>
      <c r="AG10" s="9">
        <v>6996</v>
      </c>
      <c r="AH10" s="9" t="s">
        <v>822</v>
      </c>
      <c r="AI10" s="9" t="s">
        <v>822</v>
      </c>
      <c r="AJ10" s="9" t="s">
        <v>822</v>
      </c>
    </row>
    <row r="11" spans="1:36" ht="15.75" thickBot="1" x14ac:dyDescent="0.3">
      <c r="A11" s="6" t="s">
        <v>167</v>
      </c>
      <c r="B11" s="9" t="s">
        <v>823</v>
      </c>
      <c r="C11" s="9" t="s">
        <v>829</v>
      </c>
      <c r="D11" s="9" t="s">
        <v>825</v>
      </c>
      <c r="E11" s="9" t="s">
        <v>826</v>
      </c>
      <c r="F11" s="9" t="s">
        <v>827</v>
      </c>
      <c r="G11" s="9" t="s">
        <v>827</v>
      </c>
      <c r="H11" s="9" t="s">
        <v>827</v>
      </c>
      <c r="I11" s="9">
        <v>874658</v>
      </c>
      <c r="J11" s="9">
        <v>3009877</v>
      </c>
      <c r="K11" s="9">
        <v>3493359</v>
      </c>
      <c r="L11" s="9">
        <v>-2374</v>
      </c>
      <c r="M11" s="9">
        <v>1059742</v>
      </c>
      <c r="N11" s="9">
        <v>9075018</v>
      </c>
      <c r="O11" s="9">
        <v>-5251</v>
      </c>
      <c r="P11" s="9">
        <v>94151</v>
      </c>
      <c r="Q11" s="9">
        <v>450119</v>
      </c>
      <c r="R11" s="9">
        <v>16902664</v>
      </c>
      <c r="S11" s="9">
        <v>40484149</v>
      </c>
      <c r="T11" s="9">
        <v>2502882</v>
      </c>
      <c r="U11" s="9">
        <v>1161672</v>
      </c>
      <c r="V11" s="9">
        <v>5002</v>
      </c>
      <c r="W11" s="9">
        <v>9491637</v>
      </c>
      <c r="X11" s="9">
        <v>397374</v>
      </c>
      <c r="Y11" s="9" t="s">
        <v>827</v>
      </c>
      <c r="Z11" s="9" t="s">
        <v>827</v>
      </c>
      <c r="AA11" s="9">
        <v>188116</v>
      </c>
      <c r="AB11" s="9">
        <v>55893758</v>
      </c>
      <c r="AC11" s="9">
        <v>85544</v>
      </c>
      <c r="AD11" s="9">
        <v>29033</v>
      </c>
      <c r="AE11" s="9" t="s">
        <v>827</v>
      </c>
      <c r="AF11" s="9" t="s">
        <v>827</v>
      </c>
      <c r="AG11" s="9">
        <v>205045</v>
      </c>
      <c r="AH11" s="9" t="s">
        <v>822</v>
      </c>
      <c r="AI11" s="9" t="s">
        <v>822</v>
      </c>
      <c r="AJ11" s="9" t="s">
        <v>822</v>
      </c>
    </row>
    <row r="12" spans="1:36" ht="15.75" thickBot="1" x14ac:dyDescent="0.3">
      <c r="A12" s="6" t="s">
        <v>168</v>
      </c>
      <c r="B12" s="9"/>
      <c r="C12" s="9"/>
      <c r="D12" s="9" t="s">
        <v>825</v>
      </c>
      <c r="E12" s="9" t="s">
        <v>826</v>
      </c>
      <c r="F12" s="9" t="s">
        <v>827</v>
      </c>
      <c r="G12" s="9" t="s">
        <v>827</v>
      </c>
      <c r="H12" s="9">
        <v>146091</v>
      </c>
      <c r="I12" s="9">
        <v>519109</v>
      </c>
      <c r="J12" s="9">
        <v>3579608</v>
      </c>
      <c r="K12" s="9">
        <v>7392427</v>
      </c>
      <c r="L12" s="9">
        <v>488414</v>
      </c>
      <c r="M12" s="9">
        <v>2396794</v>
      </c>
      <c r="N12" s="9">
        <v>13944822</v>
      </c>
      <c r="O12" s="9">
        <v>16543226</v>
      </c>
      <c r="P12" s="9">
        <v>54830949</v>
      </c>
      <c r="Q12" s="9">
        <v>18272508</v>
      </c>
      <c r="R12" s="9">
        <v>3760456</v>
      </c>
      <c r="S12" s="9">
        <v>62747883</v>
      </c>
      <c r="T12" s="9">
        <v>21195470</v>
      </c>
      <c r="U12" s="9">
        <v>69256379</v>
      </c>
      <c r="V12" s="9">
        <v>47639575</v>
      </c>
      <c r="W12" s="9">
        <v>1550961</v>
      </c>
      <c r="X12" s="9">
        <v>5227415</v>
      </c>
      <c r="Y12" s="9">
        <v>13841350</v>
      </c>
      <c r="Z12" s="9">
        <v>10421390</v>
      </c>
      <c r="AA12" s="9">
        <v>38043981</v>
      </c>
      <c r="AB12" s="9">
        <v>258351</v>
      </c>
      <c r="AC12" s="9">
        <v>6330146</v>
      </c>
      <c r="AD12" s="9">
        <v>2981502</v>
      </c>
      <c r="AE12" s="9">
        <v>2914303</v>
      </c>
      <c r="AF12" s="9">
        <v>4284607</v>
      </c>
      <c r="AG12" s="9" t="s">
        <v>827</v>
      </c>
      <c r="AH12" s="9" t="s">
        <v>822</v>
      </c>
      <c r="AI12" s="9" t="s">
        <v>822</v>
      </c>
      <c r="AJ12" s="9" t="s">
        <v>822</v>
      </c>
    </row>
    <row r="13" spans="1:36" ht="15.75" thickBot="1" x14ac:dyDescent="0.3">
      <c r="A13" s="7" t="s">
        <v>169</v>
      </c>
      <c r="B13" s="10"/>
      <c r="C13" s="10"/>
      <c r="D13" s="10" t="s">
        <v>825</v>
      </c>
      <c r="E13" s="10" t="s">
        <v>826</v>
      </c>
      <c r="F13" s="10" t="s">
        <v>827</v>
      </c>
      <c r="G13" s="10" t="s">
        <v>827</v>
      </c>
      <c r="H13" s="10">
        <v>146091</v>
      </c>
      <c r="I13" s="10">
        <v>1393767</v>
      </c>
      <c r="J13" s="10">
        <v>6589485</v>
      </c>
      <c r="K13" s="10">
        <v>10885786</v>
      </c>
      <c r="L13" s="10">
        <v>486040</v>
      </c>
      <c r="M13" s="10">
        <v>3456536</v>
      </c>
      <c r="N13" s="10">
        <v>23019840</v>
      </c>
      <c r="O13" s="10">
        <v>16537975</v>
      </c>
      <c r="P13" s="10">
        <v>54925100</v>
      </c>
      <c r="Q13" s="10">
        <v>18722627</v>
      </c>
      <c r="R13" s="10">
        <v>20663120</v>
      </c>
      <c r="S13" s="10">
        <v>103232032</v>
      </c>
      <c r="T13" s="10">
        <v>23698352</v>
      </c>
      <c r="U13" s="10">
        <v>70418051</v>
      </c>
      <c r="V13" s="10">
        <v>47644577</v>
      </c>
      <c r="W13" s="10">
        <v>11042598</v>
      </c>
      <c r="X13" s="10">
        <v>5624789</v>
      </c>
      <c r="Y13" s="10">
        <v>13841350</v>
      </c>
      <c r="Z13" s="10">
        <v>10421390</v>
      </c>
      <c r="AA13" s="10">
        <v>38232097</v>
      </c>
      <c r="AB13" s="10">
        <v>56152109</v>
      </c>
      <c r="AC13" s="10">
        <v>6415690</v>
      </c>
      <c r="AD13" s="10">
        <v>3010535</v>
      </c>
      <c r="AE13" s="10">
        <v>2914303</v>
      </c>
      <c r="AF13" s="10">
        <v>4284607</v>
      </c>
      <c r="AG13" s="10">
        <v>205045</v>
      </c>
      <c r="AH13" s="10" t="s">
        <v>822</v>
      </c>
      <c r="AI13" s="10" t="s">
        <v>822</v>
      </c>
      <c r="AJ13" s="10" t="s">
        <v>822</v>
      </c>
    </row>
    <row r="20" spans="5:5" x14ac:dyDescent="0.25">
      <c r="E20" s="115"/>
    </row>
  </sheetData>
  <pageMargins left="0.7" right="0.7" top="0.75" bottom="0.75" header="0.3" footer="0.3"/>
  <pageSetup paperSize="9"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3"/>
  <sheetViews>
    <sheetView zoomScale="90" zoomScaleNormal="90" workbookViewId="0">
      <pane ySplit="1" topLeftCell="A6" activePane="bottomLeft" state="frozen"/>
      <selection pane="bottomLeft" activeCell="A2" sqref="A2:G10"/>
    </sheetView>
  </sheetViews>
  <sheetFormatPr defaultColWidth="11.42578125" defaultRowHeight="15" x14ac:dyDescent="0.25"/>
  <cols>
    <col min="1" max="1" width="22.140625" customWidth="1"/>
    <col min="2" max="2" width="26.42578125" customWidth="1"/>
    <col min="3" max="3" width="27.28515625" customWidth="1"/>
    <col min="4" max="4" width="34.140625" customWidth="1"/>
    <col min="5" max="5" width="25.5703125" customWidth="1"/>
    <col min="6" max="6" width="32.42578125" customWidth="1"/>
    <col min="7" max="7" width="148.5703125" customWidth="1"/>
  </cols>
  <sheetData>
    <row r="1" spans="1:7" ht="26.25" thickBot="1" x14ac:dyDescent="0.3">
      <c r="A1" s="27" t="s">
        <v>83</v>
      </c>
      <c r="B1" s="27" t="s">
        <v>84</v>
      </c>
      <c r="C1" s="27" t="s">
        <v>149</v>
      </c>
      <c r="D1" s="27" t="s">
        <v>170</v>
      </c>
      <c r="E1" s="27" t="s">
        <v>171</v>
      </c>
      <c r="F1" s="27" t="s">
        <v>172</v>
      </c>
      <c r="G1" s="27" t="s">
        <v>173</v>
      </c>
    </row>
    <row r="2" spans="1:7" ht="66" thickTop="1" thickBot="1" x14ac:dyDescent="0.3">
      <c r="A2" s="3" t="s">
        <v>174</v>
      </c>
      <c r="B2" s="3" t="s">
        <v>132</v>
      </c>
      <c r="C2" s="1">
        <v>1097953</v>
      </c>
      <c r="D2" s="1">
        <v>32181009</v>
      </c>
      <c r="E2" s="1">
        <v>1097967</v>
      </c>
      <c r="F2" s="1">
        <v>32181417</v>
      </c>
      <c r="G2" s="46" t="s">
        <v>175</v>
      </c>
    </row>
    <row r="3" spans="1:7" ht="39.75" thickBot="1" x14ac:dyDescent="0.3">
      <c r="A3" s="3" t="s">
        <v>174</v>
      </c>
      <c r="B3" s="3" t="s">
        <v>135</v>
      </c>
      <c r="C3" s="1">
        <v>44278</v>
      </c>
      <c r="D3" s="1">
        <v>1297780</v>
      </c>
      <c r="E3" s="1">
        <v>44278</v>
      </c>
      <c r="F3" s="1">
        <v>1297780</v>
      </c>
      <c r="G3" s="46" t="s">
        <v>176</v>
      </c>
    </row>
    <row r="4" spans="1:7" ht="39.75" thickBot="1" x14ac:dyDescent="0.3">
      <c r="A4" s="3" t="s">
        <v>174</v>
      </c>
      <c r="B4" s="3" t="s">
        <v>131</v>
      </c>
      <c r="C4" s="1">
        <v>1058182</v>
      </c>
      <c r="D4" s="1">
        <v>31015306</v>
      </c>
      <c r="E4" s="1">
        <v>1058182</v>
      </c>
      <c r="F4" s="1">
        <v>31015306</v>
      </c>
      <c r="G4" s="46" t="s">
        <v>177</v>
      </c>
    </row>
    <row r="5" spans="1:7" ht="15.75" thickBot="1" x14ac:dyDescent="0.3">
      <c r="A5" s="3" t="s">
        <v>174</v>
      </c>
      <c r="B5" s="3" t="s">
        <v>130</v>
      </c>
      <c r="C5" s="1">
        <v>1538142</v>
      </c>
      <c r="D5" s="1">
        <v>45082936</v>
      </c>
      <c r="E5" s="1">
        <v>1538142</v>
      </c>
      <c r="F5" s="1">
        <v>45082936</v>
      </c>
      <c r="G5" s="46" t="s">
        <v>178</v>
      </c>
    </row>
    <row r="6" spans="1:7" ht="103.5" thickBot="1" x14ac:dyDescent="0.3">
      <c r="A6" s="3" t="s">
        <v>174</v>
      </c>
      <c r="B6" s="3" t="s">
        <v>133</v>
      </c>
      <c r="C6" s="1">
        <v>1148255</v>
      </c>
      <c r="D6" s="1">
        <v>33655340</v>
      </c>
      <c r="E6" s="1">
        <v>1148255</v>
      </c>
      <c r="F6" s="1">
        <v>33655340</v>
      </c>
      <c r="G6" s="46" t="s">
        <v>179</v>
      </c>
    </row>
    <row r="7" spans="1:7" ht="15.75" thickBot="1" x14ac:dyDescent="0.3">
      <c r="A7" s="3" t="s">
        <v>122</v>
      </c>
      <c r="B7" s="3" t="s">
        <v>123</v>
      </c>
      <c r="C7" s="1">
        <v>58568</v>
      </c>
      <c r="D7" s="1">
        <v>1716633</v>
      </c>
      <c r="E7" s="1">
        <v>52126</v>
      </c>
      <c r="F7" s="1">
        <v>1527803</v>
      </c>
      <c r="G7" s="46" t="s">
        <v>180</v>
      </c>
    </row>
    <row r="8" spans="1:7" ht="15.75" thickBot="1" x14ac:dyDescent="0.3">
      <c r="A8" s="3" t="s">
        <v>181</v>
      </c>
      <c r="B8" s="3" t="s">
        <v>134</v>
      </c>
      <c r="C8" s="1">
        <v>3592</v>
      </c>
      <c r="D8" s="1">
        <v>105274</v>
      </c>
      <c r="E8" s="1">
        <v>3161</v>
      </c>
      <c r="F8" s="1">
        <v>92641</v>
      </c>
      <c r="G8" s="46" t="s">
        <v>182</v>
      </c>
    </row>
    <row r="9" spans="1:7" ht="15.75" thickBot="1" x14ac:dyDescent="0.3">
      <c r="A9" s="3" t="s">
        <v>181</v>
      </c>
      <c r="B9" s="3" t="s">
        <v>132</v>
      </c>
      <c r="C9" s="1">
        <v>18528</v>
      </c>
      <c r="D9" s="1">
        <v>543070</v>
      </c>
      <c r="E9" s="1">
        <v>18524</v>
      </c>
      <c r="F9" s="1">
        <v>542951</v>
      </c>
      <c r="G9" s="46" t="s">
        <v>830</v>
      </c>
    </row>
    <row r="10" spans="1:7" x14ac:dyDescent="0.25">
      <c r="A10" s="28" t="s">
        <v>81</v>
      </c>
      <c r="B10" s="28"/>
      <c r="C10" s="68">
        <v>4967497</v>
      </c>
      <c r="D10" s="68">
        <v>145597348</v>
      </c>
      <c r="E10" s="68">
        <v>4960634</v>
      </c>
      <c r="F10" s="68">
        <v>145396174</v>
      </c>
      <c r="G10" s="33"/>
    </row>
    <row r="13" spans="1:7" x14ac:dyDescent="0.25">
      <c r="D13" s="22"/>
    </row>
  </sheetData>
  <pageMargins left="0.7" right="0.7" top="0.75" bottom="0.75" header="0.3" footer="0.3"/>
  <pageSetup paperSize="9" orientation="portrait" horizontalDpi="300" verticalDpi="30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7588F1E73A3DF4E9DE46ACDFEFCEA5B" ma:contentTypeVersion="17" ma:contentTypeDescription="Create a new document." ma:contentTypeScope="" ma:versionID="69de8f72f540c67aaa6307f0fe4cabad">
  <xsd:schema xmlns:xsd="http://www.w3.org/2001/XMLSchema" xmlns:xs="http://www.w3.org/2001/XMLSchema" xmlns:p="http://schemas.microsoft.com/office/2006/metadata/properties" xmlns:ns1="http://schemas.microsoft.com/sharepoint/v3" xmlns:ns2="ad755eef-71ec-496f-ab18-a3e771bfb4a9" xmlns:ns3="dd860c49-519f-4fad-a9e7-096243cb3a9a" targetNamespace="http://schemas.microsoft.com/office/2006/metadata/properties" ma:root="true" ma:fieldsID="f75e43b7a906c0acdb36ade9273e8629" ns1:_="" ns2:_="" ns3:_="">
    <xsd:import namespace="http://schemas.microsoft.com/sharepoint/v3"/>
    <xsd:import namespace="ad755eef-71ec-496f-ab18-a3e771bfb4a9"/>
    <xsd:import namespace="dd860c49-519f-4fad-a9e7-096243cb3a9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1:_ip_UnifiedCompliancePolicyProperties" minOccurs="0"/>
                <xsd:element ref="ns1:_ip_UnifiedCompliancePolicyUIAction"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755eef-71ec-496f-ab18-a3e771bfb4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3fe8d3c-0f3e-402f-8378-068a6b534446"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d860c49-519f-4fad-a9e7-096243cb3a9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6a8478a9-f2a9-42e3-9358-0b9cefba749a}" ma:internalName="TaxCatchAll" ma:showField="CatchAllData" ma:web="dd860c49-519f-4fad-a9e7-096243cb3a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ad755eef-71ec-496f-ab18-a3e771bfb4a9">
      <Terms xmlns="http://schemas.microsoft.com/office/infopath/2007/PartnerControls"/>
    </lcf76f155ced4ddcb4097134ff3c332f>
    <TaxCatchAll xmlns="dd860c49-519f-4fad-a9e7-096243cb3a9a" xsi:nil="true"/>
  </documentManagement>
</p:properties>
</file>

<file path=customXml/itemProps1.xml><?xml version="1.0" encoding="utf-8"?>
<ds:datastoreItem xmlns:ds="http://schemas.openxmlformats.org/officeDocument/2006/customXml" ds:itemID="{5E4D20DD-A8E3-47F3-A948-9C82D0B613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d755eef-71ec-496f-ab18-a3e771bfb4a9"/>
    <ds:schemaRef ds:uri="dd860c49-519f-4fad-a9e7-096243cb3a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0A47695-D584-4A87-A406-C9DE9F974167}">
  <ds:schemaRefs>
    <ds:schemaRef ds:uri="http://schemas.microsoft.com/sharepoint/v3/contenttype/forms"/>
  </ds:schemaRefs>
</ds:datastoreItem>
</file>

<file path=customXml/itemProps3.xml><?xml version="1.0" encoding="utf-8"?>
<ds:datastoreItem xmlns:ds="http://schemas.openxmlformats.org/officeDocument/2006/customXml" ds:itemID="{B86411DC-2F0E-4A54-A056-0FFCD8012F58}">
  <ds:schemaRefs>
    <ds:schemaRef ds:uri="http://purl.org/dc/elements/1.1/"/>
    <ds:schemaRef ds:uri="http://purl.org/dc/terms/"/>
    <ds:schemaRef ds:uri="http://www.w3.org/XML/1998/namespace"/>
    <ds:schemaRef ds:uri="http://schemas.microsoft.com/office/infopath/2007/PartnerControls"/>
    <ds:schemaRef ds:uri="http://schemas.microsoft.com/office/2006/metadata/properties"/>
    <ds:schemaRef ds:uri="ad755eef-71ec-496f-ab18-a3e771bfb4a9"/>
    <ds:schemaRef ds:uri="http://purl.org/dc/dcmitype/"/>
    <ds:schemaRef ds:uri="http://schemas.microsoft.com/office/2006/documentManagement/types"/>
    <ds:schemaRef ds:uri="http://schemas.openxmlformats.org/package/2006/metadata/core-properties"/>
    <ds:schemaRef ds:uri="dd860c49-519f-4fad-a9e7-096243cb3a9a"/>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TOC</vt:lpstr>
      <vt:lpstr>Table 1_1 Program</vt:lpstr>
      <vt:lpstr>Table 2_1 Total Annual</vt:lpstr>
      <vt:lpstr>Table 2_2 Sector Totals</vt:lpstr>
      <vt:lpstr>Figure 2_1</vt:lpstr>
      <vt:lpstr>Table 2_3 CPAS Electric</vt:lpstr>
      <vt:lpstr>Table 2_4 CPAS Gas</vt:lpstr>
      <vt:lpstr>Table 2_5 CPAS Gas Counted</vt:lpstr>
      <vt:lpstr>Table 2_6 Gas Measure Counted</vt:lpstr>
      <vt:lpstr>Table 2_7 CPAS Electrification</vt:lpstr>
      <vt:lpstr>Table 2_8 CPAS Electrif Counted</vt:lpstr>
      <vt:lpstr>Table 2_9 Electrif Measures</vt:lpstr>
      <vt:lpstr>Table 2_10 CPAS Total Counted</vt:lpstr>
      <vt:lpstr>Table 2_11 WAML</vt:lpstr>
      <vt:lpstr>Table 3_1 Energy by Program</vt:lpstr>
      <vt:lpstr>Table 3_2 Total Counted by Prog</vt:lpstr>
      <vt:lpstr>Table 3_3 Total Count by Pro-IE</vt:lpstr>
      <vt:lpstr>Table 3_4 Carryover</vt:lpstr>
      <vt:lpstr>Table 3_5 Peak kW by Program</vt:lpstr>
      <vt:lpstr>Figure 3_1 Energy by Program</vt:lpstr>
      <vt:lpstr>Figure 3_2 Peak kW by Program</vt:lpstr>
      <vt:lpstr>Table 3_6 Savings vs Goal</vt:lpstr>
      <vt:lpstr>Table 4_1 Energy by End Use</vt:lpstr>
      <vt:lpstr>Table 4_2 Peak kW by End Use</vt:lpstr>
      <vt:lpstr>Table 4_3 Energy by EU Sector</vt:lpstr>
      <vt:lpstr>Table 4_4 Water Savings (kWh)</vt:lpstr>
      <vt:lpstr>Table 5_1 Savings and Costs</vt:lpstr>
      <vt:lpstr>Table 5_2 TRC Table</vt:lpstr>
      <vt:lpstr>Table 6_1 HIM Gross - Bus</vt:lpstr>
      <vt:lpstr>Table 6_2 HIM Net - Bus</vt:lpstr>
      <vt:lpstr>Table 6_3 HIM Gross - Res</vt:lpstr>
      <vt:lpstr>Table 6_4 HIM Net - Res</vt:lpstr>
      <vt:lpstr>Table 6_5 HIM Gross - IE</vt:lpstr>
      <vt:lpstr>Table 6_6 HIM Net - IE</vt:lpstr>
      <vt:lpstr>Measure CPAS Counted Gas</vt:lpstr>
      <vt:lpstr>Therms by Program (all gas)</vt:lpstr>
      <vt:lpstr>CPAS Total (all electric+gas)</vt:lpstr>
      <vt:lpstr>Program CPAS Gas (detail count)</vt:lpstr>
      <vt:lpstr>WAML Input</vt:lpstr>
      <vt:lpstr>Carryover-All</vt:lpstr>
      <vt:lpstr>Carryover-Peak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tchen003</dc:creator>
  <cp:keywords/>
  <dc:description/>
  <cp:lastModifiedBy>Charles Ampong</cp:lastModifiedBy>
  <cp:revision/>
  <dcterms:created xsi:type="dcterms:W3CDTF">2023-03-20T21:10:59Z</dcterms:created>
  <dcterms:modified xsi:type="dcterms:W3CDTF">2023-08-14T15:33:39Z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0x01010087588F1E73A3DF4E9DE46ACDFEFCEA5B</vt:lpwstr>
  </property>
  <property fmtid="{D5CDD505-2E9C-101B-9397-08002B2CF9AE}" pid="3" name="MediaServiceImageTags">
    <vt:lpwstr/>
  </property>
</Properties>
</file>